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bàn giao tháng 02.2023\Nâng lương tx, tnvl, thâm niên nhà giáo, báo bh\nâng lương năm 2026\Quý 4.2026\"/>
    </mc:Choice>
  </mc:AlternateContent>
  <bookViews>
    <workbookView xWindow="0" yWindow="0" windowWidth="20490" windowHeight="7755"/>
  </bookViews>
  <sheets>
    <sheet name="Tổng hợp" sheetId="12" r:id="rId1"/>
  </sheets>
  <definedNames>
    <definedName name="_xlnm._FilterDatabase" localSheetId="0" hidden="1">'Tổng hợp'!$A$10:$R$105</definedName>
    <definedName name="_xlnm.Print_Titles" localSheetId="0">'Tổng hợp'!$6:$10</definedName>
  </definedNames>
  <calcPr calcId="162913"/>
</workbook>
</file>

<file path=xl/calcChain.xml><?xml version="1.0" encoding="utf-8"?>
<calcChain xmlns="http://schemas.openxmlformats.org/spreadsheetml/2006/main">
  <c r="A74" i="12" l="1"/>
  <c r="O101" i="12"/>
  <c r="Q101" i="12" s="1"/>
  <c r="Q71" i="12"/>
  <c r="Q90" i="12"/>
  <c r="Q103" i="12"/>
  <c r="Q104" i="12"/>
  <c r="A71" i="12"/>
  <c r="A19" i="12"/>
  <c r="A20" i="12"/>
  <c r="A21" i="12"/>
  <c r="A22" i="12"/>
  <c r="A23" i="12"/>
  <c r="A24" i="12"/>
  <c r="A76" i="12" l="1"/>
  <c r="A77" i="12"/>
  <c r="A78" i="12"/>
  <c r="A79" i="12"/>
  <c r="A80" i="12"/>
  <c r="A82" i="12"/>
  <c r="A83" i="12"/>
  <c r="A84" i="12"/>
  <c r="A85" i="12"/>
  <c r="A86" i="12"/>
  <c r="A87" i="12"/>
  <c r="A89" i="12"/>
  <c r="A90" i="12"/>
  <c r="A92" i="12"/>
  <c r="A72" i="12"/>
  <c r="A73" i="12"/>
  <c r="A94" i="12"/>
  <c r="A95" i="12"/>
  <c r="A96" i="12"/>
  <c r="A97" i="12"/>
  <c r="A99" i="12"/>
  <c r="A101" i="12"/>
  <c r="A103" i="12"/>
  <c r="A104" i="12"/>
  <c r="A105" i="12"/>
  <c r="O36" i="12"/>
  <c r="Q36" i="12" s="1"/>
  <c r="O38" i="12"/>
  <c r="Q38" i="12" s="1"/>
  <c r="O39" i="12"/>
  <c r="Q39" i="12" s="1"/>
  <c r="O40" i="12"/>
  <c r="Q40" i="12" s="1"/>
  <c r="O41" i="12"/>
  <c r="Q41" i="12" s="1"/>
  <c r="O42" i="12"/>
  <c r="Q42" i="12" s="1"/>
  <c r="O43" i="12"/>
  <c r="Q43" i="12" s="1"/>
  <c r="O44" i="12"/>
  <c r="Q44" i="12" s="1"/>
  <c r="O45" i="12"/>
  <c r="Q45" i="12" s="1"/>
  <c r="O46" i="12"/>
  <c r="Q46" i="12" s="1"/>
  <c r="O47" i="12"/>
  <c r="Q47" i="12" s="1"/>
  <c r="O48" i="12"/>
  <c r="Q48" i="12" s="1"/>
  <c r="O49" i="12"/>
  <c r="Q49" i="12" s="1"/>
  <c r="Q51" i="12"/>
  <c r="O52" i="12"/>
  <c r="Q52" i="12" s="1"/>
  <c r="O53" i="12"/>
  <c r="Q53" i="12" s="1"/>
  <c r="O54" i="12"/>
  <c r="Q54" i="12" s="1"/>
  <c r="O56" i="12"/>
  <c r="Q56" i="12" s="1"/>
  <c r="O57" i="12"/>
  <c r="Q57" i="12" s="1"/>
  <c r="O58" i="12"/>
  <c r="Q58" i="12" s="1"/>
  <c r="O59" i="12"/>
  <c r="Q59" i="12" s="1"/>
  <c r="O60" i="12"/>
  <c r="Q60" i="12" s="1"/>
  <c r="O61" i="12"/>
  <c r="Q61" i="12" s="1"/>
  <c r="O63" i="12"/>
  <c r="Q63" i="12" s="1"/>
  <c r="O64" i="12"/>
  <c r="Q64" i="12" s="1"/>
  <c r="O65" i="12"/>
  <c r="Q65" i="12" s="1"/>
  <c r="O66" i="12"/>
  <c r="Q66" i="12" s="1"/>
  <c r="O67" i="12"/>
  <c r="Q67" i="12" s="1"/>
  <c r="O69" i="12"/>
  <c r="Q69" i="12" s="1"/>
  <c r="O70" i="12"/>
  <c r="Q70" i="12" s="1"/>
  <c r="O76" i="12"/>
  <c r="Q76" i="12" s="1"/>
  <c r="O77" i="12"/>
  <c r="Q77" i="12" s="1"/>
  <c r="O78" i="12"/>
  <c r="Q78" i="12" s="1"/>
  <c r="O79" i="12"/>
  <c r="Q79" i="12" s="1"/>
  <c r="O80" i="12"/>
  <c r="Q80" i="12" s="1"/>
  <c r="O82" i="12"/>
  <c r="Q82" i="12" s="1"/>
  <c r="O83" i="12"/>
  <c r="Q83" i="12" s="1"/>
  <c r="O84" i="12"/>
  <c r="Q84" i="12" s="1"/>
  <c r="O85" i="12"/>
  <c r="Q85" i="12" s="1"/>
  <c r="O86" i="12"/>
  <c r="Q86" i="12" s="1"/>
  <c r="O87" i="12"/>
  <c r="Q87" i="12" s="1"/>
  <c r="O89" i="12"/>
  <c r="Q89" i="12" s="1"/>
  <c r="O92" i="12"/>
  <c r="Q92" i="12" s="1"/>
  <c r="O72" i="12"/>
  <c r="Q72" i="12" s="1"/>
  <c r="O73" i="12"/>
  <c r="Q73" i="12" s="1"/>
  <c r="O74" i="12"/>
  <c r="Q74" i="12" s="1"/>
  <c r="O94" i="12"/>
  <c r="Q94" i="12" s="1"/>
  <c r="O95" i="12"/>
  <c r="Q95" i="12" s="1"/>
  <c r="O96" i="12"/>
  <c r="Q96" i="12" s="1"/>
  <c r="O97" i="12"/>
  <c r="Q97" i="12" s="1"/>
  <c r="O99" i="12"/>
  <c r="Q99" i="12" s="1"/>
  <c r="O105" i="12"/>
  <c r="Q105" i="12" s="1"/>
  <c r="A36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1" i="12"/>
  <c r="A52" i="12"/>
  <c r="A53" i="12"/>
  <c r="A54" i="12"/>
  <c r="A56" i="12"/>
  <c r="A57" i="12"/>
  <c r="A58" i="12"/>
  <c r="A59" i="12"/>
  <c r="A60" i="12"/>
  <c r="A61" i="12"/>
  <c r="A63" i="12"/>
  <c r="A64" i="12"/>
  <c r="A65" i="12"/>
  <c r="A66" i="12"/>
  <c r="A67" i="12"/>
  <c r="A69" i="12"/>
  <c r="A70" i="12"/>
  <c r="Q28" i="12" l="1"/>
  <c r="Q29" i="12"/>
  <c r="Q30" i="12"/>
  <c r="Q31" i="12"/>
  <c r="Q32" i="12"/>
  <c r="Q33" i="12"/>
  <c r="Q34" i="12"/>
  <c r="Q27" i="12"/>
  <c r="A34" i="12"/>
  <c r="A33" i="12"/>
  <c r="A31" i="12"/>
  <c r="A32" i="12"/>
  <c r="A29" i="12"/>
  <c r="A30" i="12"/>
  <c r="A28" i="12"/>
  <c r="A11" i="12" l="1"/>
  <c r="A12" i="12"/>
  <c r="A13" i="12"/>
  <c r="A14" i="12"/>
  <c r="A15" i="12"/>
  <c r="A16" i="12"/>
  <c r="A17" i="12"/>
  <c r="A18" i="12"/>
  <c r="A25" i="12"/>
  <c r="A26" i="12"/>
  <c r="A27" i="12"/>
  <c r="Q25" i="12" l="1"/>
  <c r="Q24" i="12"/>
  <c r="Q19" i="12"/>
  <c r="Q21" i="12"/>
  <c r="Q22" i="12"/>
  <c r="Q16" i="12"/>
  <c r="Q17" i="12"/>
  <c r="Q18" i="12"/>
  <c r="Q15" i="12"/>
  <c r="Q13" i="12"/>
  <c r="Q12" i="12"/>
</calcChain>
</file>

<file path=xl/comments1.xml><?xml version="1.0" encoding="utf-8"?>
<comments xmlns="http://schemas.openxmlformats.org/spreadsheetml/2006/main">
  <authors>
    <author>User</author>
  </authors>
  <commentList>
    <comment ref="P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4/2025</t>
        </r>
      </text>
    </comment>
  </commentList>
</comments>
</file>

<file path=xl/sharedStrings.xml><?xml version="1.0" encoding="utf-8"?>
<sst xmlns="http://schemas.openxmlformats.org/spreadsheetml/2006/main" count="735" uniqueCount="228">
  <si>
    <t>DANH SÁCH 
NÂNG BẬC LƯƠNG, PHỤ CẤP THÂM NIÊN VƯỢT KHUNG</t>
  </si>
  <si>
    <t>TRƯỜNG ĐẠI HỌC CÔNG NGHỆ GTVT</t>
  </si>
  <si>
    <t>Số TT</t>
  </si>
  <si>
    <t>Họ và tên</t>
  </si>
  <si>
    <t>Năm sinh</t>
  </si>
  <si>
    <t>Chức danh</t>
  </si>
  <si>
    <t>Lương hiện hưởng</t>
  </si>
  <si>
    <t>Kết quả nâng lương</t>
  </si>
  <si>
    <t>Nam</t>
  </si>
  <si>
    <t xml:space="preserve"> Nữ</t>
  </si>
  <si>
    <t>Mã ngạch</t>
  </si>
  <si>
    <t>Bậc trong ngạch</t>
  </si>
  <si>
    <t>Hệ số lương</t>
  </si>
  <si>
    <t>Hệ số chênh lệch bảo lưu hoặc % PCTNVK</t>
  </si>
  <si>
    <t>Thời gian được tính hưởng</t>
  </si>
  <si>
    <t xml:space="preserve">Bậc lương </t>
  </si>
  <si>
    <t>Chênh lệch hệ số do nâng bậc, chênh lệch PCTNVK</t>
  </si>
  <si>
    <t xml:space="preserve">PC theo 244 </t>
  </si>
  <si>
    <t>Tháng năm được hưởng bậc lương mới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</si>
  <si>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</si>
  <si>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</si>
  <si>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</si>
  <si>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</si>
  <si>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</si>
  <si>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</si>
  <si>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</si>
  <si>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</si>
  <si>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</si>
  <si>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</si>
  <si>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</si>
  <si>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</si>
  <si>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</si>
  <si>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</si>
  <si>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</si>
  <si>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</t>
  </si>
  <si>
    <t>(17)</t>
  </si>
  <si>
    <t>(18)</t>
  </si>
  <si>
    <t>KHOA KINH TẾ VẬN TẢI</t>
  </si>
  <si>
    <t>KHOA CÔNG NGHỆ THÔNG TIN</t>
  </si>
  <si>
    <t>KHOA CÔNG TRÌNH</t>
  </si>
  <si>
    <t>KHOA LUẬT - CHÍNH TRỊ</t>
  </si>
  <si>
    <t xml:space="preserve">TRUNG TÂM ĐÀO TẠO THÁI NGUYÊN </t>
  </si>
  <si>
    <t>TRUNG TÂM QUỐC PHÒNG AN NINH - GIÁO DỤC THỂ CHẤT</t>
  </si>
  <si>
    <t>TRUNG TÂM ĐÀO TẠO LÁI XE</t>
  </si>
  <si>
    <t>PHÒNG TÀI CHÍNH - KẾ TOÁN</t>
  </si>
  <si>
    <t>PHÒNG ĐÀO TẠO</t>
  </si>
  <si>
    <t>PHÒNG THANH TRA - PHÁP CHẾ</t>
  </si>
  <si>
    <t>PHÒNG HÀNH CHÍNH - QUẢN TRỊ</t>
  </si>
  <si>
    <t>VIỆN CƠ KHÍ ĐỘNG LỰC</t>
  </si>
  <si>
    <t>KHOA QUẢN TRỊ</t>
  </si>
  <si>
    <t>VIỆN ĐỔI MỚI SÁNG TẠO VÀ KINH TẾ SỐ</t>
  </si>
  <si>
    <t>TRUNG TÂM CÔNG NGHỆ THÔNG TIN - THƯ VIỆN</t>
  </si>
  <si>
    <t>VIỆN ĐÀO TẠO LIÊN TỤC VÀ TỪ XA</t>
  </si>
  <si>
    <t>1982</t>
  </si>
  <si>
    <t>1988</t>
  </si>
  <si>
    <t>1969</t>
  </si>
  <si>
    <t>1973</t>
  </si>
  <si>
    <t>1989</t>
  </si>
  <si>
    <t>1980</t>
  </si>
  <si>
    <t>1977</t>
  </si>
  <si>
    <t>1986</t>
  </si>
  <si>
    <t>1970</t>
  </si>
  <si>
    <t>1987</t>
  </si>
  <si>
    <t>1983</t>
  </si>
  <si>
    <t>1991</t>
  </si>
  <si>
    <t>1978</t>
  </si>
  <si>
    <t>V.07.01.02</t>
  </si>
  <si>
    <t>V.07.01.03</t>
  </si>
  <si>
    <t>01.003</t>
  </si>
  <si>
    <t>Giảng viên</t>
  </si>
  <si>
    <t>Chuyên viên</t>
  </si>
  <si>
    <t>8/8</t>
  </si>
  <si>
    <t>12/12</t>
  </si>
  <si>
    <t>3/9</t>
  </si>
  <si>
    <t>4/9</t>
  </si>
  <si>
    <t>7/9</t>
  </si>
  <si>
    <t>4.98</t>
  </si>
  <si>
    <t>9/9</t>
  </si>
  <si>
    <t>5/9</t>
  </si>
  <si>
    <t>6/9</t>
  </si>
  <si>
    <t>3/8</t>
  </si>
  <si>
    <t>8/9</t>
  </si>
  <si>
    <t>2/8</t>
  </si>
  <si>
    <t>Giảng viên chính</t>
  </si>
  <si>
    <t>BỘ XÂY DỰNG</t>
  </si>
  <si>
    <t>PHÒNG TỔ CHỨC CÁN BỘ</t>
  </si>
  <si>
    <t>PHÒNG QUẢN LÝ ĐẦU TƯ VÀ XÂY DỰNG CƠ BẢN</t>
  </si>
  <si>
    <t>4/8</t>
  </si>
  <si>
    <t>1981</t>
  </si>
  <si>
    <t>1974</t>
  </si>
  <si>
    <t>Nguyễn Thị Ngọc Ánh</t>
  </si>
  <si>
    <t>Bùi Thị Hương Thơm</t>
  </si>
  <si>
    <t>Giảng viên, Trưởng phòng</t>
  </si>
  <si>
    <t>06.031</t>
  </si>
  <si>
    <t>11/2025</t>
  </si>
  <si>
    <t>10/2025</t>
  </si>
  <si>
    <t xml:space="preserve">Trần Thị Thu Hà            </t>
  </si>
  <si>
    <t>12/2023</t>
  </si>
  <si>
    <t>Kế toán viên</t>
  </si>
  <si>
    <t>12/2026</t>
  </si>
  <si>
    <t>Giảng viên chính, Phó Trưởng phòng</t>
  </si>
  <si>
    <t>11/2026</t>
  </si>
  <si>
    <t>Ngô Quốc Trinh</t>
  </si>
  <si>
    <t>Tô Vân Hòa</t>
  </si>
  <si>
    <t>Nguyễn Thị Sen</t>
  </si>
  <si>
    <t>Nguyễn Thị Hải Vân</t>
  </si>
  <si>
    <t>10/2026</t>
  </si>
  <si>
    <t>10/2023</t>
  </si>
  <si>
    <t>Giảng viên chính, 
Trưởng phòng</t>
  </si>
  <si>
    <t>Nguyễn Thị Thu</t>
  </si>
  <si>
    <t xml:space="preserve">Nguyễn Thị Kiều Loan </t>
  </si>
  <si>
    <t>Vũ Duy Tùng</t>
  </si>
  <si>
    <t>11/2023</t>
  </si>
  <si>
    <t>Hoàng Thị Huyền Châm</t>
  </si>
  <si>
    <t>Giảng viên, 
Trưởng ban Trị sự - Truyền thông</t>
  </si>
  <si>
    <t>Giảng viên,
Phó Trưởng phòng</t>
  </si>
  <si>
    <t>Đào Mạnh Quyền</t>
  </si>
  <si>
    <t>Đỗ Thị Phương Chi</t>
  </si>
  <si>
    <t>Nguyễn Văn Tuân</t>
  </si>
  <si>
    <t>Trần Đức Long</t>
  </si>
  <si>
    <t>Trần Tuấn Anh</t>
  </si>
  <si>
    <t>Trần An Hưng</t>
  </si>
  <si>
    <t xml:space="preserve">Đoàn Thị Loan     </t>
  </si>
  <si>
    <t>Phùng Thị Hoàng Yến</t>
  </si>
  <si>
    <t>Nguyễn Văn Dũng</t>
  </si>
  <si>
    <t>1985</t>
  </si>
  <si>
    <t>1984</t>
  </si>
  <si>
    <t>3/12</t>
  </si>
  <si>
    <t>4/12</t>
  </si>
  <si>
    <t>8/12</t>
  </si>
  <si>
    <t>2/12</t>
  </si>
  <si>
    <t>1979</t>
  </si>
  <si>
    <t>1971</t>
  </si>
  <si>
    <t>1967</t>
  </si>
  <si>
    <t>1965</t>
  </si>
  <si>
    <t>1975</t>
  </si>
  <si>
    <t>Nhân viên</t>
  </si>
  <si>
    <t>Lái xe cơ quan</t>
  </si>
  <si>
    <t>Tổ trưởng</t>
  </si>
  <si>
    <t>Nhân viên phục vụ</t>
  </si>
  <si>
    <t>01.005</t>
  </si>
  <si>
    <t>01.010</t>
  </si>
  <si>
    <t>01.011</t>
  </si>
  <si>
    <t>01.009</t>
  </si>
  <si>
    <t>12/2025</t>
  </si>
  <si>
    <t>12/2024</t>
  </si>
  <si>
    <t>7/12</t>
  </si>
  <si>
    <t>10/2024</t>
  </si>
  <si>
    <t>12% (BL0.63)</t>
  </si>
  <si>
    <t>11% (BL0.63)</t>
  </si>
  <si>
    <t>1/12</t>
  </si>
  <si>
    <t xml:space="preserve">Trần Trung Hiếu     </t>
  </si>
  <si>
    <t>Tạ Thị Hồng Nhung</t>
  </si>
  <si>
    <t xml:space="preserve">Nguyễn Anh Tuấn </t>
  </si>
  <si>
    <t>Lê Văn Mạnh</t>
  </si>
  <si>
    <t>Nguyễn Tiến Hưng</t>
  </si>
  <si>
    <t>Vũ Thành Long</t>
  </si>
  <si>
    <t>Phạm Văn Lượng</t>
  </si>
  <si>
    <t>Nguyễn Văn Đăng</t>
  </si>
  <si>
    <t>Nguyễn Thị Bích Hạnh</t>
  </si>
  <si>
    <t>Vũ Thọ Hưng</t>
  </si>
  <si>
    <t>Nguyễn Văn Biên</t>
  </si>
  <si>
    <t>Nguyễn Duy Hưng</t>
  </si>
  <si>
    <t>Nguyễn Quang Anh</t>
  </si>
  <si>
    <t xml:space="preserve">Vũ Thế Truyền </t>
  </si>
  <si>
    <t xml:space="preserve">Đỗ Thành Phương      </t>
  </si>
  <si>
    <t>Vũ Thị Hải Anh</t>
  </si>
  <si>
    <t>Nguyễn Minh Nguyệt</t>
  </si>
  <si>
    <t>Nguyễn Thị Quỳnh Trang</t>
  </si>
  <si>
    <t>Vương Thị Bạch Tuyết</t>
  </si>
  <si>
    <t>Đỗ Huyền Hương</t>
  </si>
  <si>
    <t>Nhữ Thùy Liên</t>
  </si>
  <si>
    <t>Nguyễn Thu Hương</t>
  </si>
  <si>
    <t>Hoàng Tú Uyên</t>
  </si>
  <si>
    <t>Trần Trung Kiên</t>
  </si>
  <si>
    <t xml:space="preserve">Nguyễn Thị Nga (1984)   </t>
  </si>
  <si>
    <t>Trần Quốc Tuấn</t>
  </si>
  <si>
    <t>Nguyễn Viết Hiếu</t>
  </si>
  <si>
    <t>Lê Trung Kiên</t>
  </si>
  <si>
    <t>Nguyễn Văn Cường</t>
  </si>
  <si>
    <t>Phạm Thị Thuận</t>
  </si>
  <si>
    <t>Lương Hoàng Anh</t>
  </si>
  <si>
    <t>Dương Xuân Núi</t>
  </si>
  <si>
    <t xml:space="preserve">Nguyễn Thị Thơ </t>
  </si>
  <si>
    <t>Trần Thị Tâm</t>
  </si>
  <si>
    <t>Đỗ Như Hồng</t>
  </si>
  <si>
    <t>Trần Văn Tuân</t>
  </si>
  <si>
    <t>Lê Đăng Khoa</t>
  </si>
  <si>
    <t>Hồ Thị Vân Anh</t>
  </si>
  <si>
    <t>Nguyễn Văn Thanh</t>
  </si>
  <si>
    <t>Nguyễn Chí Mai</t>
  </si>
  <si>
    <t xml:space="preserve">Nguyễn Văn Tuấn </t>
  </si>
  <si>
    <t>Lê Ngọc Lý</t>
  </si>
  <si>
    <t>Nguyễn Thị Giang</t>
  </si>
  <si>
    <t>Bùi Tiến Tú</t>
  </si>
  <si>
    <t>Ngô Thị Phương</t>
  </si>
  <si>
    <t>Đỗ Ngọc Chung</t>
  </si>
  <si>
    <t>Bùi Đăng Trình</t>
  </si>
  <si>
    <t>Đỗ Duy Tùng</t>
  </si>
  <si>
    <t>Kim Văn Bền</t>
  </si>
  <si>
    <t xml:space="preserve">Phạm Bá Công          </t>
  </si>
  <si>
    <t>Nguyễn Đăng Nam</t>
  </si>
  <si>
    <t>Nông Thị Lan Hương</t>
  </si>
  <si>
    <t>Trịnh Minh Hoàng</t>
  </si>
  <si>
    <t>Giảng viên chính, Viện trưởng</t>
  </si>
  <si>
    <t>Giảng viên chính, Phó Trưởng khoa</t>
  </si>
  <si>
    <t>Giảng viên chính, Trưởng khoa</t>
  </si>
  <si>
    <t>Giảng viên chính, Phó Viện Trưởng</t>
  </si>
  <si>
    <t>Giảng viên chính, Phó Trưởng khoa, phụ trách khoa</t>
  </si>
  <si>
    <t>45%</t>
  </si>
  <si>
    <t>25%</t>
  </si>
  <si>
    <t>Giảng viên chính, Trưởng bộ môn</t>
  </si>
  <si>
    <t>Giảng viên chính, Phó Trưởng bộ môn</t>
  </si>
  <si>
    <t>Giảng viên chính, 
Trưởng bộ môn</t>
  </si>
  <si>
    <t>Giảng viên chính, 
Phó Trưởng bộ môn</t>
  </si>
  <si>
    <t xml:space="preserve">Giảng viên, Phó Trưởng bộ môn </t>
  </si>
  <si>
    <t xml:space="preserve">Giảng viên, 
Phó Trưởng bộ môn </t>
  </si>
  <si>
    <t xml:space="preserve">Giảng viên, Trưởng bộ môn </t>
  </si>
  <si>
    <t xml:space="preserve">Giảng viên chính, Trưởng bộ môn </t>
  </si>
  <si>
    <t>Giảng viên, Phó Trưởng bộ môn, phụ trách bộ môn</t>
  </si>
  <si>
    <t>Thư viện viên</t>
  </si>
  <si>
    <t xml:space="preserve">Giảng viên, Tổ trưởng </t>
  </si>
  <si>
    <t>KHOA KHOA HỌC ỨNG DỤNG</t>
  </si>
  <si>
    <t>1990</t>
  </si>
  <si>
    <t xml:space="preserve">Nguyễn Thị Thu Cúc   </t>
  </si>
  <si>
    <t xml:space="preserve">Tiền lương chênh lệch do nâng bậc lương   
(1 tháng) LCB 2.530.000đ                                        </t>
  </si>
  <si>
    <t>Quý 4 Năm 2026</t>
  </si>
  <si>
    <t>Tổng số: 76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</si>
</sst>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000"/>
    <numFmt numFmtId="165" formatCode="_(* #,##0.0000_);_(* \(#,##0.0000\);_(* &quot;-&quot;????_);_(@_)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9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u/>
      <sz val="12"/>
      <color indexed="12"/>
      <name val=".VnTime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70C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21">
    <xf numFmtId="0" fontId="0" fillId="0" borderId="0" xfId="0"/>
    <xf numFmtId="49" fontId="6" fillId="0" borderId="0" xfId="1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vertical="center"/>
    </xf>
    <xf numFmtId="49" fontId="8" fillId="0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Fill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9" fontId="8" fillId="0" borderId="5" xfId="1" quotePrefix="1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7" fillId="0" borderId="1" xfId="1" applyNumberFormat="1" applyFont="1" applyFill="1" applyBorder="1" applyAlignment="1">
      <alignment horizontal="center" vertical="center" wrapText="1"/>
    </xf>
    <xf numFmtId="9" fontId="7" fillId="0" borderId="1" xfId="1" quotePrefix="1" applyNumberFormat="1" applyFont="1" applyFill="1" applyBorder="1" applyAlignment="1">
      <alignment horizontal="center" vertical="center" wrapText="1"/>
    </xf>
    <xf numFmtId="49" fontId="15" fillId="0" borderId="1" xfId="1" quotePrefix="1" applyNumberFormat="1" applyFont="1" applyFill="1" applyBorder="1" applyAlignment="1">
      <alignment horizontal="center" vertical="center" wrapText="1"/>
    </xf>
    <xf numFmtId="3" fontId="7" fillId="0" borderId="1" xfId="1" applyNumberFormat="1" applyFont="1" applyFill="1" applyBorder="1" applyAlignment="1">
      <alignment horizontal="center" vertical="center" wrapText="1"/>
    </xf>
    <xf numFmtId="0" fontId="0" fillId="0" borderId="0" xfId="0" applyFont="1"/>
    <xf numFmtId="49" fontId="15" fillId="0" borderId="1" xfId="1" applyNumberFormat="1" applyFont="1" applyFill="1" applyBorder="1" applyAlignment="1">
      <alignment horizontal="center" vertical="center" wrapText="1"/>
    </xf>
    <xf numFmtId="9" fontId="7" fillId="0" borderId="4" xfId="1" quotePrefix="1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3" fontId="15" fillId="2" borderId="1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/>
    </xf>
    <xf numFmtId="165" fontId="7" fillId="0" borderId="1" xfId="1" quotePrefix="1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2" borderId="1" xfId="0" quotePrefix="1" applyNumberFormat="1" applyFont="1" applyFill="1" applyBorder="1" applyAlignment="1">
      <alignment horizontal="center" vertical="center" wrapText="1"/>
    </xf>
    <xf numFmtId="9" fontId="15" fillId="0" borderId="1" xfId="1" quotePrefix="1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12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3" fontId="15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/>
    </xf>
    <xf numFmtId="9" fontId="15" fillId="2" borderId="1" xfId="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49" fontId="15" fillId="0" borderId="5" xfId="1" quotePrefix="1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14" fontId="15" fillId="0" borderId="3" xfId="0" applyNumberFormat="1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 wrapText="1"/>
    </xf>
    <xf numFmtId="164" fontId="15" fillId="0" borderId="1" xfId="1" quotePrefix="1" applyNumberFormat="1" applyFont="1" applyFill="1" applyBorder="1" applyAlignment="1">
      <alignment horizontal="center" vertical="center" wrapText="1"/>
    </xf>
    <xf numFmtId="0" fontId="7" fillId="0" borderId="2" xfId="1" applyNumberFormat="1" applyFont="1" applyFill="1" applyBorder="1" applyAlignment="1">
      <alignment horizontal="center" vertical="center" wrapText="1"/>
    </xf>
    <xf numFmtId="2" fontId="7" fillId="0" borderId="1" xfId="1" quotePrefix="1" applyNumberFormat="1" applyFont="1" applyFill="1" applyBorder="1" applyAlignment="1">
      <alignment horizontal="center" vertical="center" wrapText="1"/>
    </xf>
    <xf numFmtId="164" fontId="7" fillId="0" borderId="1" xfId="1" quotePrefix="1" applyNumberFormat="1" applyFont="1" applyFill="1" applyBorder="1" applyAlignment="1">
      <alignment horizontal="center" vertical="center" wrapText="1"/>
    </xf>
    <xf numFmtId="49" fontId="7" fillId="0" borderId="4" xfId="1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2" fontId="7" fillId="0" borderId="4" xfId="1" quotePrefix="1" applyNumberFormat="1" applyFont="1" applyFill="1" applyBorder="1" applyAlignment="1">
      <alignment horizontal="center" vertical="center" wrapText="1"/>
    </xf>
    <xf numFmtId="3" fontId="7" fillId="0" borderId="4" xfId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6" fillId="0" borderId="2" xfId="55" applyFont="1" applyBorder="1" applyAlignment="1" applyProtection="1">
      <alignment vertical="center"/>
    </xf>
    <xf numFmtId="2" fontId="7" fillId="0" borderId="1" xfId="1" applyNumberFormat="1" applyFont="1" applyFill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 wrapText="1"/>
    </xf>
    <xf numFmtId="49" fontId="15" fillId="0" borderId="4" xfId="1" quotePrefix="1" applyNumberFormat="1" applyFont="1" applyFill="1" applyBorder="1" applyAlignment="1">
      <alignment horizontal="center" vertical="center" wrapText="1"/>
    </xf>
    <xf numFmtId="49" fontId="7" fillId="0" borderId="5" xfId="1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9" fontId="7" fillId="0" borderId="5" xfId="1" quotePrefix="1" applyNumberFormat="1" applyFont="1" applyFill="1" applyBorder="1" applyAlignment="1">
      <alignment horizontal="center" vertical="center" wrapText="1"/>
    </xf>
    <xf numFmtId="2" fontId="7" fillId="0" borderId="5" xfId="1" quotePrefix="1" applyNumberFormat="1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vertical="center"/>
    </xf>
    <xf numFmtId="39" fontId="15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/>
    </xf>
    <xf numFmtId="0" fontId="15" fillId="2" borderId="4" xfId="0" applyNumberFormat="1" applyFont="1" applyFill="1" applyBorder="1" applyAlignment="1">
      <alignment horizontal="center" vertical="center"/>
    </xf>
    <xf numFmtId="4" fontId="15" fillId="2" borderId="4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9" fontId="15" fillId="2" borderId="7" xfId="0" applyNumberFormat="1" applyFont="1" applyFill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3" fontId="7" fillId="0" borderId="5" xfId="1" applyNumberFormat="1" applyFont="1" applyFill="1" applyBorder="1" applyAlignment="1">
      <alignment horizontal="center" vertical="center" wrapText="1"/>
    </xf>
    <xf numFmtId="0" fontId="15" fillId="0" borderId="7" xfId="0" applyNumberFormat="1" applyFont="1" applyBorder="1" applyAlignment="1">
      <alignment horizontal="center" vertical="center"/>
    </xf>
    <xf numFmtId="9" fontId="15" fillId="2" borderId="4" xfId="0" applyNumberFormat="1" applyFont="1" applyFill="1" applyBorder="1" applyAlignment="1">
      <alignment horizontal="center" vertical="center"/>
    </xf>
    <xf numFmtId="49" fontId="15" fillId="0" borderId="7" xfId="1" quotePrefix="1" applyNumberFormat="1" applyFont="1" applyFill="1" applyBorder="1" applyAlignment="1">
      <alignment horizontal="center" vertical="center" wrapText="1"/>
    </xf>
    <xf numFmtId="0" fontId="15" fillId="0" borderId="4" xfId="0" applyNumberFormat="1" applyFont="1" applyBorder="1" applyAlignment="1">
      <alignment horizontal="center" vertical="center"/>
    </xf>
    <xf numFmtId="12" fontId="15" fillId="2" borderId="7" xfId="0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 wrapText="1"/>
    </xf>
    <xf numFmtId="12" fontId="15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7" fillId="0" borderId="5" xfId="1" quotePrefix="1" applyNumberFormat="1" applyFont="1" applyFill="1" applyBorder="1" applyAlignment="1">
      <alignment horizontal="center" vertical="center" wrapText="1"/>
    </xf>
    <xf numFmtId="3" fontId="7" fillId="0" borderId="7" xfId="1" applyNumberFormat="1" applyFont="1" applyFill="1" applyBorder="1" applyAlignment="1">
      <alignment horizontal="center" vertical="center" wrapText="1"/>
    </xf>
    <xf numFmtId="49" fontId="15" fillId="2" borderId="7" xfId="0" applyNumberFormat="1" applyFont="1" applyFill="1" applyBorder="1" applyAlignment="1">
      <alignment horizontal="center" vertical="center"/>
    </xf>
    <xf numFmtId="2" fontId="15" fillId="2" borderId="4" xfId="0" applyNumberFormat="1" applyFont="1" applyFill="1" applyBorder="1" applyAlignment="1">
      <alignment horizontal="center" vertical="center"/>
    </xf>
    <xf numFmtId="3" fontId="15" fillId="2" borderId="7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/>
    </xf>
    <xf numFmtId="49" fontId="11" fillId="0" borderId="0" xfId="1" applyNumberFormat="1" applyFont="1" applyFill="1" applyAlignment="1">
      <alignment horizontal="center" vertical="center"/>
    </xf>
    <xf numFmtId="164" fontId="7" fillId="0" borderId="7" xfId="1" quotePrefix="1" applyNumberFormat="1" applyFont="1" applyFill="1" applyBorder="1" applyAlignment="1">
      <alignment horizontal="center" vertical="center" wrapText="1"/>
    </xf>
    <xf numFmtId="2" fontId="15" fillId="2" borderId="7" xfId="0" applyNumberFormat="1" applyFont="1" applyFill="1" applyBorder="1" applyAlignment="1">
      <alignment horizontal="center" vertical="center"/>
    </xf>
    <xf numFmtId="164" fontId="7" fillId="0" borderId="4" xfId="1" quotePrefix="1" applyNumberFormat="1" applyFont="1" applyFill="1" applyBorder="1" applyAlignment="1">
      <alignment horizontal="center" vertical="center" wrapText="1"/>
    </xf>
    <xf numFmtId="4" fontId="15" fillId="2" borderId="7" xfId="0" applyNumberFormat="1" applyFont="1" applyFill="1" applyBorder="1" applyAlignment="1">
      <alignment horizontal="center" vertical="center"/>
    </xf>
    <xf numFmtId="3" fontId="15" fillId="2" borderId="4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/>
    </xf>
    <xf numFmtId="9" fontId="15" fillId="0" borderId="7" xfId="1" quotePrefix="1" applyNumberFormat="1" applyFont="1" applyFill="1" applyBorder="1" applyAlignment="1">
      <alignment horizontal="center" vertical="center" wrapText="1"/>
    </xf>
    <xf numFmtId="3" fontId="15" fillId="2" borderId="5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vertical="center"/>
    </xf>
    <xf numFmtId="49" fontId="10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 wrapText="1"/>
    </xf>
    <xf numFmtId="49" fontId="10" fillId="0" borderId="0" xfId="1" applyNumberFormat="1" applyFont="1" applyFill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49" fontId="15" fillId="0" borderId="1" xfId="1" quotePrefix="1" applyNumberFormat="1" applyFont="1" applyFill="1" applyBorder="1" applyAlignment="1">
      <alignment horizontal="center" vertical="center" wrapText="1"/>
    </xf>
    <xf numFmtId="3" fontId="7" fillId="0" borderId="1" xfId="1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9" fontId="15" fillId="2" borderId="1" xfId="0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 wrapText="1"/>
    </xf>
    <xf numFmtId="49" fontId="7" fillId="0" borderId="4" xfId="1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3" fontId="7" fillId="0" borderId="4" xfId="1" applyNumberFormat="1" applyFont="1" applyFill="1" applyBorder="1" applyAlignment="1">
      <alignment horizontal="center" vertical="center" wrapText="1"/>
    </xf>
    <xf numFmtId="49" fontId="7" fillId="0" borderId="5" xfId="1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0" fontId="16" fillId="0" borderId="2" xfId="0" applyFont="1" applyFill="1" applyBorder="1" applyAlignment="1">
      <alignment vertical="center"/>
    </xf>
    <xf numFmtId="0" fontId="16" fillId="0" borderId="2" xfId="55" applyFont="1" applyFill="1" applyBorder="1" applyAlignment="1" applyProtection="1">
      <alignment vertical="center"/>
    </xf>
    <xf numFmtId="3" fontId="15" fillId="0" borderId="5" xfId="0" applyNumberFormat="1" applyFont="1" applyBorder="1" applyAlignment="1">
      <alignment horizontal="center" vertical="center" wrapText="1"/>
    </xf>
    <xf numFmtId="0" fontId="15" fillId="2" borderId="5" xfId="0" applyNumberFormat="1" applyFont="1" applyFill="1" applyBorder="1" applyAlignment="1">
      <alignment horizontal="center" vertical="center"/>
    </xf>
    <xf numFmtId="9" fontId="15" fillId="0" borderId="4" xfId="1" quotePrefix="1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vertical="center"/>
    </xf>
    <xf numFmtId="49" fontId="7" fillId="0" borderId="6" xfId="0" applyNumberFormat="1" applyFont="1" applyBorder="1" applyAlignment="1">
      <alignment horizontal="center" vertical="center"/>
    </xf>
    <xf numFmtId="3" fontId="15" fillId="2" borderId="6" xfId="0" applyNumberFormat="1" applyFont="1" applyFill="1" applyBorder="1" applyAlignment="1">
      <alignment horizontal="center" vertical="center" wrapText="1"/>
    </xf>
    <xf numFmtId="49" fontId="15" fillId="2" borderId="6" xfId="0" applyNumberFormat="1" applyFont="1" applyFill="1" applyBorder="1" applyAlignment="1">
      <alignment horizontal="center" vertical="center"/>
    </xf>
    <xf numFmtId="49" fontId="15" fillId="0" borderId="6" xfId="1" quotePrefix="1" applyNumberFormat="1" applyFont="1" applyFill="1" applyBorder="1" applyAlignment="1">
      <alignment horizontal="center" vertical="center" wrapText="1"/>
    </xf>
    <xf numFmtId="12" fontId="15" fillId="2" borderId="6" xfId="0" applyNumberFormat="1" applyFont="1" applyFill="1" applyBorder="1" applyAlignment="1">
      <alignment horizontal="center" vertical="center"/>
    </xf>
    <xf numFmtId="4" fontId="15" fillId="2" borderId="6" xfId="0" applyNumberFormat="1" applyFont="1" applyFill="1" applyBorder="1" applyAlignment="1">
      <alignment horizontal="center" vertical="center"/>
    </xf>
    <xf numFmtId="9" fontId="15" fillId="2" borderId="6" xfId="0" applyNumberFormat="1" applyFont="1" applyFill="1" applyBorder="1" applyAlignment="1">
      <alignment horizontal="center" vertical="center"/>
    </xf>
    <xf numFmtId="164" fontId="7" fillId="0" borderId="6" xfId="1" quotePrefix="1" applyNumberFormat="1" applyFont="1" applyFill="1" applyBorder="1" applyAlignment="1">
      <alignment horizontal="center" vertical="center" wrapText="1"/>
    </xf>
    <xf numFmtId="3" fontId="7" fillId="0" borderId="6" xfId="1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14" fontId="15" fillId="0" borderId="4" xfId="0" applyNumberFormat="1" applyFont="1" applyBorder="1" applyAlignment="1">
      <alignment horizontal="center" vertical="center" wrapText="1"/>
    </xf>
    <xf numFmtId="2" fontId="15" fillId="2" borderId="5" xfId="0" applyNumberFormat="1" applyFont="1" applyFill="1" applyBorder="1" applyAlignment="1">
      <alignment horizontal="center" vertical="center"/>
    </xf>
    <xf numFmtId="0" fontId="15" fillId="0" borderId="5" xfId="0" applyNumberFormat="1" applyFont="1" applyBorder="1" applyAlignment="1">
      <alignment horizontal="center" vertical="center"/>
    </xf>
    <xf numFmtId="12" fontId="15" fillId="2" borderId="5" xfId="0" applyNumberFormat="1" applyFont="1" applyFill="1" applyBorder="1" applyAlignment="1">
      <alignment horizontal="center" vertical="center"/>
    </xf>
    <xf numFmtId="4" fontId="15" fillId="2" borderId="5" xfId="0" applyNumberFormat="1" applyFont="1" applyFill="1" applyBorder="1" applyAlignment="1">
      <alignment horizontal="center" vertical="center"/>
    </xf>
    <xf numFmtId="9" fontId="15" fillId="2" borderId="5" xfId="0" applyNumberFormat="1" applyFont="1" applyFill="1" applyBorder="1" applyAlignment="1">
      <alignment horizontal="center" vertical="center"/>
    </xf>
    <xf numFmtId="9" fontId="15" fillId="0" borderId="5" xfId="1" quotePrefix="1" applyNumberFormat="1" applyFont="1" applyFill="1" applyBorder="1" applyAlignment="1">
      <alignment horizontal="center" vertical="center" wrapText="1"/>
    </xf>
    <xf numFmtId="14" fontId="15" fillId="0" borderId="8" xfId="0" applyNumberFormat="1" applyFont="1" applyBorder="1" applyAlignment="1">
      <alignment horizontal="center" vertical="center"/>
    </xf>
    <xf numFmtId="0" fontId="15" fillId="2" borderId="7" xfId="0" applyNumberFormat="1" applyFont="1" applyFill="1" applyBorder="1" applyAlignment="1">
      <alignment horizontal="center" vertical="center"/>
    </xf>
    <xf numFmtId="9" fontId="15" fillId="0" borderId="7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14" fontId="15" fillId="2" borderId="4" xfId="0" applyNumberFormat="1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15" fillId="2" borderId="4" xfId="0" applyNumberFormat="1" applyFont="1" applyFill="1" applyBorder="1" applyAlignment="1">
      <alignment vertical="center"/>
    </xf>
    <xf numFmtId="14" fontId="15" fillId="2" borderId="5" xfId="0" applyNumberFormat="1" applyFont="1" applyFill="1" applyBorder="1" applyAlignment="1">
      <alignment vertical="center"/>
    </xf>
    <xf numFmtId="0" fontId="15" fillId="2" borderId="5" xfId="0" applyNumberFormat="1" applyFont="1" applyFill="1" applyBorder="1" applyAlignment="1">
      <alignment vertical="center"/>
    </xf>
    <xf numFmtId="49" fontId="15" fillId="0" borderId="9" xfId="0" applyNumberFormat="1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14" fontId="15" fillId="0" borderId="6" xfId="0" applyNumberFormat="1" applyFont="1" applyBorder="1" applyAlignment="1">
      <alignment horizontal="center" vertical="center"/>
    </xf>
    <xf numFmtId="0" fontId="15" fillId="2" borderId="6" xfId="0" applyNumberFormat="1" applyFont="1" applyFill="1" applyBorder="1" applyAlignment="1">
      <alignment horizontal="center" vertical="center"/>
    </xf>
    <xf numFmtId="49" fontId="15" fillId="0" borderId="11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3" fontId="15" fillId="0" borderId="7" xfId="0" applyNumberFormat="1" applyFont="1" applyBorder="1" applyAlignment="1">
      <alignment horizontal="center" vertical="center" wrapText="1"/>
    </xf>
    <xf numFmtId="0" fontId="15" fillId="2" borderId="7" xfId="0" applyNumberFormat="1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3" fontId="15" fillId="0" borderId="4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5" fillId="0" borderId="4" xfId="0" quotePrefix="1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49" fontId="15" fillId="0" borderId="1" xfId="0" quotePrefix="1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9" fontId="8" fillId="0" borderId="9" xfId="1" quotePrefix="1" applyNumberFormat="1" applyFont="1" applyFill="1" applyBorder="1" applyAlignment="1">
      <alignment horizontal="center" vertical="center" wrapText="1"/>
    </xf>
    <xf numFmtId="49" fontId="7" fillId="0" borderId="4" xfId="1" quotePrefix="1" applyNumberFormat="1" applyFont="1" applyFill="1" applyBorder="1" applyAlignment="1">
      <alignment horizontal="center" vertical="center" wrapText="1"/>
    </xf>
    <xf numFmtId="49" fontId="15" fillId="0" borderId="2" xfId="1" quotePrefix="1" applyNumberFormat="1" applyFont="1" applyFill="1" applyBorder="1" applyAlignment="1">
      <alignment horizontal="center" vertical="center" wrapText="1"/>
    </xf>
    <xf numFmtId="49" fontId="15" fillId="0" borderId="10" xfId="1" quotePrefix="1" applyNumberFormat="1" applyFont="1" applyFill="1" applyBorder="1" applyAlignment="1">
      <alignment horizontal="center" vertical="center" wrapText="1"/>
    </xf>
    <xf numFmtId="49" fontId="15" fillId="0" borderId="9" xfId="1" quotePrefix="1" applyNumberFormat="1" applyFont="1" applyFill="1" applyBorder="1" applyAlignment="1">
      <alignment horizontal="center" vertical="center" wrapText="1"/>
    </xf>
    <xf numFmtId="49" fontId="15" fillId="0" borderId="11" xfId="1" quotePrefix="1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14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4" fontId="15" fillId="0" borderId="0" xfId="0" applyNumberFormat="1" applyFon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0" fillId="0" borderId="0" xfId="0" applyFont="1" applyBorder="1"/>
    <xf numFmtId="14" fontId="17" fillId="0" borderId="0" xfId="0" applyNumberFormat="1" applyFont="1" applyBorder="1" applyAlignment="1">
      <alignment horizontal="left" vertical="center"/>
    </xf>
    <xf numFmtId="0" fontId="17" fillId="0" borderId="0" xfId="0" applyFont="1" applyBorder="1" applyAlignment="1">
      <alignment vertical="center"/>
    </xf>
    <xf numFmtId="14" fontId="12" fillId="0" borderId="0" xfId="0" applyNumberFormat="1" applyFont="1" applyBorder="1" applyAlignment="1">
      <alignment horizontal="left" vertical="center" wrapText="1"/>
    </xf>
    <xf numFmtId="0" fontId="12" fillId="2" borderId="0" xfId="0" applyFont="1" applyFill="1" applyBorder="1" applyAlignment="1">
      <alignment vertical="center"/>
    </xf>
    <xf numFmtId="14" fontId="17" fillId="0" borderId="0" xfId="0" applyNumberFormat="1" applyFont="1" applyBorder="1" applyAlignment="1">
      <alignment horizontal="left"/>
    </xf>
    <xf numFmtId="49" fontId="5" fillId="0" borderId="11" xfId="1" quotePrefix="1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9" fontId="8" fillId="0" borderId="5" xfId="1" applyNumberFormat="1" applyFont="1" applyFill="1" applyBorder="1" applyAlignment="1">
      <alignment horizontal="center" vertical="center" wrapText="1"/>
    </xf>
    <xf numFmtId="9" fontId="8" fillId="0" borderId="6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wrapText="1"/>
    </xf>
    <xf numFmtId="49" fontId="8" fillId="0" borderId="9" xfId="1" applyNumberFormat="1" applyFont="1" applyFill="1" applyBorder="1" applyAlignment="1">
      <alignment horizontal="center" vertical="center" wrapText="1"/>
    </xf>
    <xf numFmtId="49" fontId="8" fillId="0" borderId="11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 wrapText="1"/>
    </xf>
    <xf numFmtId="2" fontId="8" fillId="0" borderId="5" xfId="1" applyNumberFormat="1" applyFont="1" applyFill="1" applyBorder="1" applyAlignment="1">
      <alignment horizontal="center" vertical="center" wrapText="1"/>
    </xf>
    <xf numFmtId="2" fontId="8" fillId="0" borderId="6" xfId="1" applyNumberFormat="1" applyFont="1" applyFill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49" fontId="7" fillId="0" borderId="0" xfId="1" applyNumberFormat="1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1" applyNumberFormat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center" vertical="center" wrapText="1"/>
    </xf>
    <xf numFmtId="49" fontId="8" fillId="0" borderId="6" xfId="1" applyNumberFormat="1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textRotation="90" wrapText="1"/>
    </xf>
    <xf numFmtId="49" fontId="8" fillId="0" borderId="6" xfId="1" applyNumberFormat="1" applyFont="1" applyFill="1" applyBorder="1" applyAlignment="1">
      <alignment horizontal="center" vertical="center" textRotation="90" wrapText="1"/>
    </xf>
    <xf numFmtId="0" fontId="16" fillId="0" borderId="2" xfId="0" applyFont="1" applyBorder="1" applyAlignment="1">
      <alignment horizontal="left" vertical="center"/>
    </xf>
  </cellXfs>
  <cellStyles count="56">
    <cellStyle name="Comma 2" xfId="20"/>
    <cellStyle name="Comma 3" xfId="21"/>
    <cellStyle name="Hyperlink" xfId="55" builtinId="8"/>
    <cellStyle name="Normal" xfId="0" builtinId="0"/>
    <cellStyle name="Normal 10" xfId="8"/>
    <cellStyle name="Normal 10 2" xfId="35"/>
    <cellStyle name="Normal 11" xfId="9"/>
    <cellStyle name="Normal 11 2" xfId="36"/>
    <cellStyle name="Normal 12" xfId="10"/>
    <cellStyle name="Normal 12 2" xfId="37"/>
    <cellStyle name="Normal 13" xfId="11"/>
    <cellStyle name="Normal 13 2" xfId="38"/>
    <cellStyle name="Normal 14" xfId="22"/>
    <cellStyle name="Normal 14 2" xfId="39"/>
    <cellStyle name="Normal 15" xfId="12"/>
    <cellStyle name="Normal 15 2" xfId="40"/>
    <cellStyle name="Normal 16" xfId="13"/>
    <cellStyle name="Normal 16 2" xfId="41"/>
    <cellStyle name="Normal 17" xfId="14"/>
    <cellStyle name="Normal 17 2" xfId="42"/>
    <cellStyle name="Normal 18" xfId="15"/>
    <cellStyle name="Normal 18 2" xfId="43"/>
    <cellStyle name="Normal 19" xfId="16"/>
    <cellStyle name="Normal 19 2" xfId="44"/>
    <cellStyle name="Normal 2" xfId="1"/>
    <cellStyle name="Normal 20" xfId="17"/>
    <cellStyle name="Normal 20 2" xfId="45"/>
    <cellStyle name="Normal 21" xfId="18"/>
    <cellStyle name="Normal 21 2" xfId="46"/>
    <cellStyle name="Normal 22" xfId="19"/>
    <cellStyle name="Normal 22 2" xfId="47"/>
    <cellStyle name="Normal 23" xfId="23"/>
    <cellStyle name="Normal 23 2" xfId="48"/>
    <cellStyle name="Normal 24" xfId="31"/>
    <cellStyle name="Normal 25" xfId="28"/>
    <cellStyle name="Normal 26" xfId="27"/>
    <cellStyle name="Normal 27" xfId="29"/>
    <cellStyle name="Normal 28" xfId="26"/>
    <cellStyle name="Normal 29" xfId="25"/>
    <cellStyle name="Normal 3" xfId="2"/>
    <cellStyle name="Normal 3 2" xfId="49"/>
    <cellStyle name="Normal 30" xfId="33"/>
    <cellStyle name="Normal 31" xfId="30"/>
    <cellStyle name="Normal 32" xfId="32"/>
    <cellStyle name="Normal 33" xfId="24"/>
    <cellStyle name="Normal 34" xfId="34"/>
    <cellStyle name="Normal 4" xfId="3"/>
    <cellStyle name="Normal 4 2" xfId="50"/>
    <cellStyle name="Normal 5" xfId="4"/>
    <cellStyle name="Normal 5 2" xfId="51"/>
    <cellStyle name="Normal 6" xfId="5"/>
    <cellStyle name="Normal 6 2" xfId="52"/>
    <cellStyle name="Normal 7" xfId="6"/>
    <cellStyle name="Normal 7 2" xfId="53"/>
    <cellStyle name="Normal 8" xfId="7"/>
    <cellStyle name="Normal 8 2" xfId="5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1819275</xdr:colOff>
      <xdr:row>2</xdr:row>
      <xdr:rowOff>1266</xdr:rowOff>
    </xdr:from>
    <xdr:to>
      <xdr:col>4</xdr:col>
      <xdr:colOff>879510</xdr:colOff>
      <xdr:row>2</xdr:row>
      <xdr:rowOff>9525</xdr:rowOff>
    </xdr:to>
    <xdr:cxnSp macro="">
      <xdr:nvCxnSpPr>
        <xdr:cNvPr id="4" name="Straight Connector 3"/>
        <xdr:cNvCxnSpPr/>
      </xdr:nvCxnSpPr>
      <xdr:spPr>
        <a:xfrm flipV="1">
          <a:off x="2152650" y="515616"/>
          <a:ext cx="2679735" cy="82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\AppData\Roaming\Microsoft\AppData\Roaming\Microsoft\AppData\Roaming\Microsoft\AppData\Quy%20ch&#7871;%20c&#7911;a%20&#272;V%20tr&#7921;c%20thu&#7897;c\QD%20trung%20tam%20khoi%20nghiep.tif" TargetMode="External"/><Relationship Id="rId1" Type="http://schemas.openxmlformats.org/officeDocument/2006/relationships/hyperlink" Target="..\AppData\Roaming\Microsoft\AppData\Roaming\Microsoft\AppData\Roaming\Microsoft\AppData\Quy%20ch&#7871;%20c&#7911;a%20&#272;V%20tr&#7921;c%20thu&#7897;c\QD%20doi%20ten%20-%20PHONG%20THANH%20TRA%20-%20PHAP%20CHE.pdf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146"/>
  <sheetViews>
    <sheetView tabSelected="1" zoomScaleNormal="100" workbookViewId="0">
      <pane xSplit="4" ySplit="10" topLeftCell="E89" activePane="bottomRight" state="frozen"/>
      <selection pane="topRight" activeCell="E1" sqref="E1"/>
      <selection pane="bottomLeft" activeCell="A11" sqref="A11"/>
      <selection pane="bottomRight" activeCell="C40" sqref="C40"/>
    </sheetView>
  </sheetViews>
  <sheetFormatPr defaultRowHeight="15"/>
  <cols>
    <col min="1" max="1" width="5" customWidth="1"/>
    <col min="2" max="2" width="35.5703125" customWidth="1"/>
    <col min="3" max="3" width="9.42578125" customWidth="1"/>
    <col min="4" max="4" width="9.28515625" customWidth="1"/>
    <col min="5" max="5" width="45.5703125" customWidth="1"/>
    <col min="6" max="6" width="14.7109375" customWidth="1"/>
    <col min="7" max="7" width="11.85546875" customWidth="1"/>
    <col min="8" max="8" width="11.140625" customWidth="1"/>
    <col min="9" max="9" width="15.28515625" customWidth="1"/>
    <col min="10" max="10" width="11.7109375" customWidth="1"/>
    <col min="11" max="11" width="13.42578125" customWidth="1"/>
    <col min="12" max="12" width="7.140625" customWidth="1"/>
    <col min="13" max="13" width="9.28515625" bestFit="1" customWidth="1"/>
    <col min="14" max="14" width="15.42578125" customWidth="1"/>
    <col min="15" max="15" width="11" bestFit="1" customWidth="1"/>
    <col min="16" max="16" width="7.7109375" customWidth="1"/>
    <col min="17" max="17" width="13.28515625" customWidth="1"/>
    <col min="18" max="18" width="12.28515625" customWidth="1"/>
    <col min="19" max="19" width="10.5703125" style="87" customWidth="1"/>
    <col min="20" max="20" width="67.140625" customWidth="1"/>
    <col min="21" max="21" width="72.140625" customWidth="1"/>
  </cols>
  <sheetData>
    <row r="1" spans="1:22" ht="20.25" customHeight="1">
      <c r="A1" s="213" t="s">
        <v>84</v>
      </c>
      <c r="B1" s="213"/>
      <c r="C1" s="213"/>
      <c r="D1" s="213"/>
      <c r="E1" s="213"/>
      <c r="F1" s="103"/>
      <c r="G1" s="214" t="s">
        <v>0</v>
      </c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22" ht="20.25">
      <c r="A2" s="215" t="s">
        <v>1</v>
      </c>
      <c r="B2" s="215"/>
      <c r="C2" s="215"/>
      <c r="D2" s="215"/>
      <c r="E2" s="215"/>
      <c r="F2" s="103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100"/>
    </row>
    <row r="3" spans="1:22" ht="20.25" customHeight="1">
      <c r="A3" s="104"/>
      <c r="B3" s="105"/>
      <c r="C3" s="104"/>
      <c r="D3" s="94"/>
      <c r="E3" s="106"/>
      <c r="F3" s="103"/>
      <c r="G3" s="216" t="s">
        <v>226</v>
      </c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100"/>
    </row>
    <row r="4" spans="1:22" ht="20.25" customHeight="1">
      <c r="A4" s="104"/>
      <c r="B4" s="105"/>
      <c r="C4" s="104"/>
      <c r="D4" s="94"/>
      <c r="E4" s="106"/>
      <c r="F4" s="103"/>
      <c r="G4" s="216" t="s">
        <v>227</v>
      </c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100"/>
    </row>
    <row r="5" spans="1:22" ht="10.5" customHeight="1">
      <c r="A5" s="1"/>
      <c r="B5" s="3"/>
      <c r="C5" s="1"/>
      <c r="D5" s="1"/>
      <c r="E5" s="4"/>
      <c r="F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100"/>
    </row>
    <row r="6" spans="1:22" ht="20.25" customHeight="1">
      <c r="A6" s="202" t="s">
        <v>2</v>
      </c>
      <c r="B6" s="204" t="s">
        <v>3</v>
      </c>
      <c r="C6" s="208" t="s">
        <v>4</v>
      </c>
      <c r="D6" s="212"/>
      <c r="E6" s="204" t="s">
        <v>5</v>
      </c>
      <c r="F6" s="208" t="s">
        <v>6</v>
      </c>
      <c r="G6" s="209"/>
      <c r="H6" s="209"/>
      <c r="I6" s="209"/>
      <c r="J6" s="212"/>
      <c r="K6" s="208" t="s">
        <v>7</v>
      </c>
      <c r="L6" s="209"/>
      <c r="M6" s="209"/>
      <c r="N6" s="209"/>
      <c r="O6" s="209"/>
      <c r="P6" s="209"/>
      <c r="Q6" s="209"/>
      <c r="R6" s="209"/>
      <c r="S6" s="190"/>
      <c r="T6" s="176"/>
      <c r="U6" s="176"/>
      <c r="V6" s="176"/>
    </row>
    <row r="7" spans="1:22">
      <c r="A7" s="202"/>
      <c r="B7" s="204"/>
      <c r="C7" s="204" t="s">
        <v>8</v>
      </c>
      <c r="D7" s="204" t="s">
        <v>9</v>
      </c>
      <c r="E7" s="204"/>
      <c r="F7" s="204" t="s">
        <v>10</v>
      </c>
      <c r="G7" s="218" t="s">
        <v>11</v>
      </c>
      <c r="H7" s="204" t="s">
        <v>12</v>
      </c>
      <c r="I7" s="200" t="s">
        <v>13</v>
      </c>
      <c r="J7" s="204" t="s">
        <v>14</v>
      </c>
      <c r="K7" s="204" t="s">
        <v>10</v>
      </c>
      <c r="L7" s="218" t="s">
        <v>15</v>
      </c>
      <c r="M7" s="204" t="s">
        <v>12</v>
      </c>
      <c r="N7" s="200" t="s">
        <v>13</v>
      </c>
      <c r="O7" s="202" t="s">
        <v>16</v>
      </c>
      <c r="P7" s="205" t="s">
        <v>17</v>
      </c>
      <c r="Q7" s="210" t="s">
        <v>225</v>
      </c>
      <c r="R7" s="206" t="s">
        <v>18</v>
      </c>
      <c r="S7" s="190"/>
      <c r="T7" s="176"/>
      <c r="U7" s="176"/>
      <c r="V7" s="176"/>
    </row>
    <row r="8" spans="1:22">
      <c r="A8" s="202"/>
      <c r="B8" s="204"/>
      <c r="C8" s="204"/>
      <c r="D8" s="204"/>
      <c r="E8" s="204"/>
      <c r="F8" s="204"/>
      <c r="G8" s="219"/>
      <c r="H8" s="204"/>
      <c r="I8" s="201"/>
      <c r="J8" s="204"/>
      <c r="K8" s="204"/>
      <c r="L8" s="219"/>
      <c r="M8" s="204"/>
      <c r="N8" s="201"/>
      <c r="O8" s="202"/>
      <c r="P8" s="217"/>
      <c r="Q8" s="211"/>
      <c r="R8" s="207"/>
      <c r="S8" s="191"/>
      <c r="T8" s="176"/>
      <c r="U8" s="176"/>
      <c r="V8" s="176"/>
    </row>
    <row r="9" spans="1:22" ht="101.25" customHeight="1">
      <c r="A9" s="202"/>
      <c r="B9" s="205"/>
      <c r="C9" s="205"/>
      <c r="D9" s="205"/>
      <c r="E9" s="205"/>
      <c r="F9" s="205"/>
      <c r="G9" s="219"/>
      <c r="H9" s="205"/>
      <c r="I9" s="201"/>
      <c r="J9" s="205"/>
      <c r="K9" s="205"/>
      <c r="L9" s="219"/>
      <c r="M9" s="205"/>
      <c r="N9" s="201"/>
      <c r="O9" s="203"/>
      <c r="P9" s="217"/>
      <c r="Q9" s="211"/>
      <c r="R9" s="207"/>
      <c r="S9" s="191"/>
      <c r="T9" s="176"/>
      <c r="U9" s="176"/>
      <c r="V9" s="176"/>
    </row>
    <row r="10" spans="1:22" ht="18.75" customHeight="1">
      <c r="A10" s="6" t="s">
        <v>19</v>
      </c>
      <c r="B10" s="5" t="s">
        <v>20</v>
      </c>
      <c r="C10" s="5" t="s">
        <v>21</v>
      </c>
      <c r="D10" s="5" t="s">
        <v>22</v>
      </c>
      <c r="E10" s="5" t="s">
        <v>23</v>
      </c>
      <c r="F10" s="5" t="s">
        <v>24</v>
      </c>
      <c r="G10" s="5" t="s">
        <v>25</v>
      </c>
      <c r="H10" s="5" t="s">
        <v>26</v>
      </c>
      <c r="I10" s="8" t="s">
        <v>27</v>
      </c>
      <c r="J10" s="5" t="s">
        <v>28</v>
      </c>
      <c r="K10" s="5" t="s">
        <v>29</v>
      </c>
      <c r="L10" s="5" t="s">
        <v>30</v>
      </c>
      <c r="M10" s="5" t="s">
        <v>31</v>
      </c>
      <c r="N10" s="8" t="s">
        <v>32</v>
      </c>
      <c r="O10" s="8" t="s">
        <v>33</v>
      </c>
      <c r="P10" s="8" t="s">
        <v>34</v>
      </c>
      <c r="Q10" s="8" t="s">
        <v>35</v>
      </c>
      <c r="R10" s="170" t="s">
        <v>36</v>
      </c>
      <c r="S10" s="192"/>
      <c r="T10" s="178"/>
      <c r="U10" s="178"/>
      <c r="V10" s="176"/>
    </row>
    <row r="11" spans="1:22" ht="26.1" customHeight="1">
      <c r="A11" s="45" t="str">
        <f>IF(F11="","",SUBTOTAL(3,$F$11:F11))</f>
        <v/>
      </c>
      <c r="B11" s="23" t="s">
        <v>44</v>
      </c>
      <c r="C11" s="48"/>
      <c r="D11" s="49"/>
      <c r="E11" s="48"/>
      <c r="F11" s="48"/>
      <c r="G11" s="48"/>
      <c r="H11" s="48"/>
      <c r="I11" s="22"/>
      <c r="J11" s="48"/>
      <c r="K11" s="48"/>
      <c r="L11" s="48"/>
      <c r="M11" s="48"/>
      <c r="N11" s="22"/>
      <c r="O11" s="50"/>
      <c r="P11" s="22"/>
      <c r="Q11" s="51"/>
      <c r="R11" s="171"/>
      <c r="S11" s="193"/>
      <c r="T11" s="179"/>
      <c r="U11" s="176"/>
      <c r="V11" s="176"/>
    </row>
    <row r="12" spans="1:22" s="15" customFormat="1" ht="26.1" customHeight="1">
      <c r="A12" s="45">
        <f>IF(F12="","",SUBTOTAL(3,$F$11:F12))</f>
        <v>1</v>
      </c>
      <c r="B12" s="7" t="s">
        <v>90</v>
      </c>
      <c r="C12" s="16"/>
      <c r="D12" s="13" t="s">
        <v>61</v>
      </c>
      <c r="E12" s="9" t="s">
        <v>92</v>
      </c>
      <c r="F12" s="52" t="s">
        <v>67</v>
      </c>
      <c r="G12" s="14" t="s">
        <v>77</v>
      </c>
      <c r="H12" s="12">
        <v>4.9800000000000004</v>
      </c>
      <c r="I12" s="17">
        <v>7.0000000000000007E-2</v>
      </c>
      <c r="J12" s="18" t="s">
        <v>94</v>
      </c>
      <c r="K12" s="52" t="s">
        <v>67</v>
      </c>
      <c r="L12" s="14" t="s">
        <v>77</v>
      </c>
      <c r="M12" s="12">
        <v>4.9800000000000004</v>
      </c>
      <c r="N12" s="17">
        <v>0.08</v>
      </c>
      <c r="O12" s="47">
        <v>4.9799999999999997E-2</v>
      </c>
      <c r="P12" s="17"/>
      <c r="Q12" s="19">
        <f>(O12+P12*O12)*2340000</f>
        <v>116532</v>
      </c>
      <c r="R12" s="172" t="s">
        <v>101</v>
      </c>
      <c r="S12" s="193"/>
      <c r="T12" s="180"/>
      <c r="U12" s="180"/>
      <c r="V12" s="181"/>
    </row>
    <row r="13" spans="1:22" s="15" customFormat="1" ht="26.1" customHeight="1">
      <c r="A13" s="45">
        <f>IF(F13="","",SUBTOTAL(3,$F$11:F13))</f>
        <v>2</v>
      </c>
      <c r="B13" s="7" t="s">
        <v>91</v>
      </c>
      <c r="C13" s="16"/>
      <c r="D13" s="13" t="s">
        <v>89</v>
      </c>
      <c r="E13" s="42" t="s">
        <v>98</v>
      </c>
      <c r="F13" s="53" t="s">
        <v>93</v>
      </c>
      <c r="G13" s="14" t="s">
        <v>77</v>
      </c>
      <c r="H13" s="12">
        <v>4.9800000000000004</v>
      </c>
      <c r="I13" s="17">
        <v>0.05</v>
      </c>
      <c r="J13" s="18" t="s">
        <v>94</v>
      </c>
      <c r="K13" s="53" t="s">
        <v>93</v>
      </c>
      <c r="L13" s="14" t="s">
        <v>77</v>
      </c>
      <c r="M13" s="12">
        <v>4.9800000000000004</v>
      </c>
      <c r="N13" s="17">
        <v>0.06</v>
      </c>
      <c r="O13" s="47">
        <v>4.9799999999999997E-2</v>
      </c>
      <c r="P13" s="17"/>
      <c r="Q13" s="19">
        <f>(O13+P13*O13)*2340000</f>
        <v>116532</v>
      </c>
      <c r="R13" s="172" t="s">
        <v>101</v>
      </c>
      <c r="S13" s="193"/>
      <c r="T13" s="179"/>
      <c r="U13" s="180"/>
      <c r="V13" s="181"/>
    </row>
    <row r="14" spans="1:22" ht="26.1" customHeight="1">
      <c r="A14" s="45" t="str">
        <f>IF(F14="","",SUBTOTAL(3,$F$11:F14))</f>
        <v/>
      </c>
      <c r="B14" s="23" t="s">
        <v>45</v>
      </c>
      <c r="C14" s="48"/>
      <c r="D14" s="49"/>
      <c r="E14" s="48"/>
      <c r="F14" s="48"/>
      <c r="G14" s="48"/>
      <c r="H14" s="48"/>
      <c r="I14" s="22"/>
      <c r="J14" s="48"/>
      <c r="K14" s="48"/>
      <c r="L14" s="48"/>
      <c r="M14" s="48"/>
      <c r="N14" s="22"/>
      <c r="O14" s="50"/>
      <c r="P14" s="22"/>
      <c r="Q14" s="51"/>
      <c r="R14" s="171"/>
      <c r="S14" s="193"/>
      <c r="T14" s="179"/>
      <c r="U14" s="176"/>
      <c r="V14" s="176"/>
    </row>
    <row r="15" spans="1:22" ht="31.5" customHeight="1">
      <c r="A15" s="45">
        <f>IF(F15="","",SUBTOTAL(3,$F$11:F15))</f>
        <v>3</v>
      </c>
      <c r="B15" s="7" t="s">
        <v>102</v>
      </c>
      <c r="C15" s="21" t="s">
        <v>59</v>
      </c>
      <c r="D15" s="10"/>
      <c r="E15" s="43" t="s">
        <v>108</v>
      </c>
      <c r="F15" s="25" t="s">
        <v>66</v>
      </c>
      <c r="G15" s="14" t="s">
        <v>80</v>
      </c>
      <c r="H15" s="12">
        <v>5.08</v>
      </c>
      <c r="I15" s="18"/>
      <c r="J15" s="18" t="s">
        <v>107</v>
      </c>
      <c r="K15" s="25" t="s">
        <v>66</v>
      </c>
      <c r="L15" s="14" t="s">
        <v>87</v>
      </c>
      <c r="M15" s="26">
        <v>5.42</v>
      </c>
      <c r="N15" s="30"/>
      <c r="O15" s="27">
        <v>0.34</v>
      </c>
      <c r="P15" s="17">
        <v>0.25</v>
      </c>
      <c r="Q15" s="19">
        <f t="shared" ref="Q15:Q22" si="0">(O15+P15*O15)*2340000</f>
        <v>994500.00000000012</v>
      </c>
      <c r="R15" s="172" t="s">
        <v>106</v>
      </c>
      <c r="S15" s="194"/>
      <c r="T15" s="179"/>
      <c r="U15" s="180"/>
      <c r="V15" s="176"/>
    </row>
    <row r="16" spans="1:22" ht="21.95" customHeight="1">
      <c r="A16" s="45">
        <f>IF(F16="","",SUBTOTAL(3,$F$11:F16))</f>
        <v>4</v>
      </c>
      <c r="B16" s="7" t="s">
        <v>103</v>
      </c>
      <c r="C16" s="21"/>
      <c r="D16" s="10" t="s">
        <v>58</v>
      </c>
      <c r="E16" s="42" t="s">
        <v>83</v>
      </c>
      <c r="F16" s="25" t="s">
        <v>66</v>
      </c>
      <c r="G16" s="14" t="s">
        <v>82</v>
      </c>
      <c r="H16" s="12">
        <v>4.74</v>
      </c>
      <c r="I16" s="30"/>
      <c r="J16" s="18" t="s">
        <v>97</v>
      </c>
      <c r="K16" s="25" t="s">
        <v>66</v>
      </c>
      <c r="L16" s="14" t="s">
        <v>80</v>
      </c>
      <c r="M16" s="26">
        <v>5.08</v>
      </c>
      <c r="N16" s="30"/>
      <c r="O16" s="27">
        <v>0.34</v>
      </c>
      <c r="P16" s="17">
        <v>0.25</v>
      </c>
      <c r="Q16" s="19">
        <f t="shared" si="0"/>
        <v>994500.00000000012</v>
      </c>
      <c r="R16" s="172" t="s">
        <v>99</v>
      </c>
      <c r="S16" s="193"/>
      <c r="T16" s="179"/>
      <c r="U16" s="180"/>
      <c r="V16" s="176"/>
    </row>
    <row r="17" spans="1:22" ht="21.95" customHeight="1">
      <c r="A17" s="45">
        <f>IF(F17="","",SUBTOTAL(3,$F$11:F17))</f>
        <v>5</v>
      </c>
      <c r="B17" s="7" t="s">
        <v>104</v>
      </c>
      <c r="C17" s="21"/>
      <c r="D17" s="10" t="s">
        <v>53</v>
      </c>
      <c r="E17" s="42" t="s">
        <v>69</v>
      </c>
      <c r="F17" s="28" t="s">
        <v>67</v>
      </c>
      <c r="G17" s="14" t="s">
        <v>79</v>
      </c>
      <c r="H17" s="12">
        <v>3.99</v>
      </c>
      <c r="I17" s="30"/>
      <c r="J17" s="18" t="s">
        <v>97</v>
      </c>
      <c r="K17" s="28" t="s">
        <v>67</v>
      </c>
      <c r="L17" s="14" t="s">
        <v>75</v>
      </c>
      <c r="M17" s="26">
        <v>4.32</v>
      </c>
      <c r="N17" s="30"/>
      <c r="O17" s="27">
        <v>0.33</v>
      </c>
      <c r="P17" s="30"/>
      <c r="Q17" s="19">
        <f t="shared" si="0"/>
        <v>772200</v>
      </c>
      <c r="R17" s="172" t="s">
        <v>99</v>
      </c>
      <c r="S17" s="193"/>
      <c r="T17" s="179"/>
      <c r="U17" s="180"/>
      <c r="V17" s="176"/>
    </row>
    <row r="18" spans="1:22" ht="26.1" customHeight="1">
      <c r="A18" s="45">
        <f>IF(F18="","",SUBTOTAL(3,$F$11:F18))</f>
        <v>6</v>
      </c>
      <c r="B18" s="7" t="s">
        <v>105</v>
      </c>
      <c r="C18" s="16"/>
      <c r="D18" s="13" t="s">
        <v>64</v>
      </c>
      <c r="E18" s="42" t="s">
        <v>69</v>
      </c>
      <c r="F18" s="28" t="s">
        <v>67</v>
      </c>
      <c r="G18" s="14" t="s">
        <v>74</v>
      </c>
      <c r="H18" s="12">
        <v>3.33</v>
      </c>
      <c r="I18" s="17"/>
      <c r="J18" s="18" t="s">
        <v>107</v>
      </c>
      <c r="K18" s="28" t="s">
        <v>67</v>
      </c>
      <c r="L18" s="14" t="s">
        <v>78</v>
      </c>
      <c r="M18" s="26">
        <v>3.66</v>
      </c>
      <c r="N18" s="17"/>
      <c r="O18" s="27">
        <v>0.33</v>
      </c>
      <c r="P18" s="17"/>
      <c r="Q18" s="19">
        <f t="shared" si="0"/>
        <v>772200</v>
      </c>
      <c r="R18" s="172" t="s">
        <v>106</v>
      </c>
      <c r="S18" s="193"/>
      <c r="T18" s="179"/>
      <c r="U18" s="180"/>
      <c r="V18" s="176"/>
    </row>
    <row r="19" spans="1:22" s="15" customFormat="1" ht="33" customHeight="1">
      <c r="A19" s="45">
        <f>IF(F19="","",SUBTOTAL(3,$F$11:F19))</f>
        <v>7</v>
      </c>
      <c r="B19" s="7" t="s">
        <v>111</v>
      </c>
      <c r="C19" s="21" t="s">
        <v>62</v>
      </c>
      <c r="D19" s="10"/>
      <c r="E19" s="56" t="s">
        <v>114</v>
      </c>
      <c r="F19" s="25" t="s">
        <v>67</v>
      </c>
      <c r="G19" s="14" t="s">
        <v>78</v>
      </c>
      <c r="H19" s="12">
        <v>3.66</v>
      </c>
      <c r="I19" s="30"/>
      <c r="J19" s="16" t="s">
        <v>112</v>
      </c>
      <c r="K19" s="25" t="s">
        <v>67</v>
      </c>
      <c r="L19" s="14" t="s">
        <v>79</v>
      </c>
      <c r="M19" s="26">
        <v>3.99</v>
      </c>
      <c r="N19" s="30"/>
      <c r="O19" s="27">
        <v>0.33</v>
      </c>
      <c r="P19" s="30">
        <v>0.25</v>
      </c>
      <c r="Q19" s="19">
        <f>(O19+P19*O19)*2340000</f>
        <v>965250.00000000012</v>
      </c>
      <c r="R19" s="172" t="s">
        <v>101</v>
      </c>
      <c r="S19" s="195"/>
      <c r="T19" s="180"/>
      <c r="U19" s="179"/>
      <c r="V19" s="181"/>
    </row>
    <row r="20" spans="1:22" ht="26.1" customHeight="1">
      <c r="A20" s="45" t="str">
        <f>IF(F20="","",SUBTOTAL(3,$F$11:F20))</f>
        <v/>
      </c>
      <c r="B20" s="23" t="s">
        <v>85</v>
      </c>
      <c r="C20" s="24"/>
      <c r="D20" s="24"/>
      <c r="E20" s="55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193"/>
      <c r="T20" s="179"/>
      <c r="U20" s="180"/>
      <c r="V20" s="176"/>
    </row>
    <row r="21" spans="1:22" s="20" customFormat="1" ht="26.1" customHeight="1">
      <c r="A21" s="45">
        <f>IF(F21="","",SUBTOTAL(3,$F$11:F21))</f>
        <v>8</v>
      </c>
      <c r="B21" s="167" t="s">
        <v>109</v>
      </c>
      <c r="C21" s="21"/>
      <c r="D21" s="10" t="s">
        <v>62</v>
      </c>
      <c r="E21" s="42" t="s">
        <v>100</v>
      </c>
      <c r="F21" s="25" t="s">
        <v>66</v>
      </c>
      <c r="G21" s="14" t="s">
        <v>82</v>
      </c>
      <c r="H21" s="12">
        <v>4.74</v>
      </c>
      <c r="I21" s="30"/>
      <c r="J21" s="18" t="s">
        <v>97</v>
      </c>
      <c r="K21" s="25" t="s">
        <v>66</v>
      </c>
      <c r="L21" s="14" t="s">
        <v>80</v>
      </c>
      <c r="M21" s="26">
        <v>5.08</v>
      </c>
      <c r="N21" s="30"/>
      <c r="O21" s="27">
        <v>0.34</v>
      </c>
      <c r="P21" s="17">
        <v>0.45</v>
      </c>
      <c r="Q21" s="19">
        <f t="shared" si="0"/>
        <v>1153620</v>
      </c>
      <c r="R21" s="172" t="s">
        <v>99</v>
      </c>
      <c r="S21" s="196"/>
      <c r="T21" s="182"/>
      <c r="U21" s="183"/>
      <c r="V21" s="184"/>
    </row>
    <row r="22" spans="1:22" s="20" customFormat="1" ht="26.1" customHeight="1">
      <c r="A22" s="45">
        <f>IF(F22="","",SUBTOTAL(3,$F$11:F22))</f>
        <v>9</v>
      </c>
      <c r="B22" s="7" t="s">
        <v>110</v>
      </c>
      <c r="C22" s="21"/>
      <c r="D22" s="10" t="s">
        <v>59</v>
      </c>
      <c r="E22" s="42" t="s">
        <v>70</v>
      </c>
      <c r="F22" s="28" t="s">
        <v>68</v>
      </c>
      <c r="G22" s="14" t="s">
        <v>75</v>
      </c>
      <c r="H22" s="12">
        <v>4.32</v>
      </c>
      <c r="I22" s="30"/>
      <c r="J22" s="18" t="s">
        <v>107</v>
      </c>
      <c r="K22" s="28" t="s">
        <v>68</v>
      </c>
      <c r="L22" s="14" t="s">
        <v>81</v>
      </c>
      <c r="M22" s="26">
        <v>4.6500000000000004</v>
      </c>
      <c r="N22" s="30"/>
      <c r="O22" s="27">
        <v>0.33</v>
      </c>
      <c r="P22" s="30"/>
      <c r="Q22" s="19">
        <f t="shared" si="0"/>
        <v>772200</v>
      </c>
      <c r="R22" s="172" t="s">
        <v>106</v>
      </c>
      <c r="S22" s="196"/>
      <c r="T22" s="182"/>
      <c r="U22" s="182"/>
      <c r="V22" s="184"/>
    </row>
    <row r="23" spans="1:22" ht="26.1" customHeight="1">
      <c r="A23" s="45" t="str">
        <f>IF(F23="","",SUBTOTAL(3,$F$11:F23))</f>
        <v/>
      </c>
      <c r="B23" s="57" t="s">
        <v>46</v>
      </c>
      <c r="C23" s="48"/>
      <c r="D23" s="49"/>
      <c r="E23" s="48"/>
      <c r="F23" s="48"/>
      <c r="G23" s="48"/>
      <c r="H23" s="48"/>
      <c r="I23" s="22"/>
      <c r="J23" s="48"/>
      <c r="K23" s="48"/>
      <c r="L23" s="48"/>
      <c r="M23" s="48"/>
      <c r="N23" s="22"/>
      <c r="O23" s="50"/>
      <c r="P23" s="22"/>
      <c r="Q23" s="51"/>
      <c r="R23" s="171"/>
      <c r="S23" s="193"/>
      <c r="T23" s="179"/>
      <c r="U23" s="176"/>
      <c r="V23" s="176"/>
    </row>
    <row r="24" spans="1:22" ht="37.5" customHeight="1">
      <c r="A24" s="45">
        <f>IF(F24="","",SUBTOTAL(3,$F$11:F24))</f>
        <v>10</v>
      </c>
      <c r="B24" s="7" t="s">
        <v>96</v>
      </c>
      <c r="C24" s="16"/>
      <c r="D24" s="13" t="s">
        <v>61</v>
      </c>
      <c r="E24" s="43" t="s">
        <v>115</v>
      </c>
      <c r="F24" s="25" t="s">
        <v>67</v>
      </c>
      <c r="G24" s="14" t="s">
        <v>77</v>
      </c>
      <c r="H24" s="12" t="s">
        <v>76</v>
      </c>
      <c r="I24" s="30">
        <v>0.13</v>
      </c>
      <c r="J24" s="18" t="s">
        <v>95</v>
      </c>
      <c r="K24" s="25" t="s">
        <v>67</v>
      </c>
      <c r="L24" s="14" t="s">
        <v>77</v>
      </c>
      <c r="M24" s="12" t="s">
        <v>76</v>
      </c>
      <c r="N24" s="30">
        <v>0.14000000000000001</v>
      </c>
      <c r="O24" s="27">
        <v>4.9799999999999997E-2</v>
      </c>
      <c r="P24" s="30">
        <v>0.25</v>
      </c>
      <c r="Q24" s="19">
        <f t="shared" ref="Q24:Q45" si="1">(O24+P24*O24)*2340000</f>
        <v>145665</v>
      </c>
      <c r="R24" s="172" t="s">
        <v>106</v>
      </c>
      <c r="S24" s="196"/>
      <c r="T24" s="185"/>
      <c r="U24" s="185"/>
      <c r="V24" s="176"/>
    </row>
    <row r="25" spans="1:22" ht="26.1" customHeight="1">
      <c r="A25" s="45">
        <f>IF(F25="","",SUBTOTAL(3,$F$11:F25))</f>
        <v>11</v>
      </c>
      <c r="B25" s="7" t="s">
        <v>113</v>
      </c>
      <c r="C25" s="48"/>
      <c r="D25" s="13" t="s">
        <v>57</v>
      </c>
      <c r="E25" s="42" t="s">
        <v>69</v>
      </c>
      <c r="F25" s="25" t="s">
        <v>67</v>
      </c>
      <c r="G25" s="14" t="s">
        <v>73</v>
      </c>
      <c r="H25" s="58">
        <v>3</v>
      </c>
      <c r="I25" s="22"/>
      <c r="J25" s="16" t="s">
        <v>112</v>
      </c>
      <c r="K25" s="25" t="s">
        <v>67</v>
      </c>
      <c r="L25" s="14" t="s">
        <v>74</v>
      </c>
      <c r="M25" s="58">
        <v>3.33</v>
      </c>
      <c r="N25" s="17"/>
      <c r="O25" s="46">
        <v>0.33</v>
      </c>
      <c r="P25" s="22"/>
      <c r="Q25" s="19">
        <f t="shared" si="1"/>
        <v>772200</v>
      </c>
      <c r="R25" s="172" t="s">
        <v>101</v>
      </c>
      <c r="S25" s="196"/>
      <c r="T25" s="185"/>
      <c r="U25" s="185"/>
      <c r="V25" s="176"/>
    </row>
    <row r="26" spans="1:22" ht="26.1" customHeight="1">
      <c r="A26" s="45" t="str">
        <f>IF(F26="","",SUBTOTAL(3,$F$11:F26))</f>
        <v/>
      </c>
      <c r="B26" s="23" t="s">
        <v>47</v>
      </c>
      <c r="C26" s="48"/>
      <c r="D26" s="49"/>
      <c r="E26" s="48"/>
      <c r="F26" s="48"/>
      <c r="G26" s="48"/>
      <c r="H26" s="48"/>
      <c r="I26" s="22"/>
      <c r="J26" s="48"/>
      <c r="K26" s="48"/>
      <c r="L26" s="48"/>
      <c r="M26" s="48"/>
      <c r="N26" s="22"/>
      <c r="O26" s="50"/>
      <c r="P26" s="22"/>
      <c r="Q26" s="51"/>
      <c r="R26" s="171"/>
      <c r="S26" s="193"/>
      <c r="T26" s="179"/>
      <c r="U26" s="176"/>
      <c r="V26" s="176"/>
    </row>
    <row r="27" spans="1:22" ht="21.95" customHeight="1">
      <c r="A27" s="45">
        <f>IF(F27="","",SUBTOTAL(3,$F$11:F27))</f>
        <v>12</v>
      </c>
      <c r="B27" s="7" t="s">
        <v>116</v>
      </c>
      <c r="C27" s="21" t="s">
        <v>125</v>
      </c>
      <c r="D27" s="10"/>
      <c r="E27" s="9" t="s">
        <v>92</v>
      </c>
      <c r="F27" s="25" t="s">
        <v>67</v>
      </c>
      <c r="G27" s="21"/>
      <c r="H27" s="12">
        <v>3.99</v>
      </c>
      <c r="I27" s="30"/>
      <c r="J27" s="18" t="s">
        <v>97</v>
      </c>
      <c r="K27" s="25" t="s">
        <v>67</v>
      </c>
      <c r="L27" s="32">
        <v>0.77777777777777779</v>
      </c>
      <c r="M27" s="26">
        <v>4.32</v>
      </c>
      <c r="N27" s="30"/>
      <c r="O27" s="44">
        <v>0.33</v>
      </c>
      <c r="P27" s="30">
        <v>0.25</v>
      </c>
      <c r="Q27" s="19">
        <f t="shared" si="1"/>
        <v>965250.00000000012</v>
      </c>
      <c r="R27" s="172" t="s">
        <v>99</v>
      </c>
      <c r="S27" s="197"/>
      <c r="T27" s="180"/>
      <c r="U27" s="179"/>
      <c r="V27" s="176"/>
    </row>
    <row r="28" spans="1:22" ht="21.95" customHeight="1">
      <c r="A28" s="45">
        <f>IF(F28="","",SUBTOTAL(3,$F$11:F28))</f>
        <v>13</v>
      </c>
      <c r="B28" s="7" t="s">
        <v>117</v>
      </c>
      <c r="C28" s="21"/>
      <c r="D28" s="10" t="s">
        <v>63</v>
      </c>
      <c r="E28" s="9" t="s">
        <v>136</v>
      </c>
      <c r="F28" s="28" t="s">
        <v>140</v>
      </c>
      <c r="G28" s="21" t="s">
        <v>127</v>
      </c>
      <c r="H28" s="11">
        <v>1.86</v>
      </c>
      <c r="I28" s="30"/>
      <c r="J28" s="18" t="s">
        <v>145</v>
      </c>
      <c r="K28" s="28" t="s">
        <v>140</v>
      </c>
      <c r="L28" s="14" t="s">
        <v>128</v>
      </c>
      <c r="M28" s="31">
        <v>2.04</v>
      </c>
      <c r="N28" s="30"/>
      <c r="O28" s="44">
        <v>0.18</v>
      </c>
      <c r="P28" s="30"/>
      <c r="Q28" s="19">
        <f t="shared" si="1"/>
        <v>421200</v>
      </c>
      <c r="R28" s="172" t="s">
        <v>99</v>
      </c>
      <c r="S28" s="197"/>
      <c r="T28" s="180"/>
      <c r="U28" s="179"/>
      <c r="V28" s="176"/>
    </row>
    <row r="29" spans="1:22" ht="21.95" customHeight="1">
      <c r="A29" s="45">
        <f>IF(F29="","",SUBTOTAL(3,$F$11:F29))</f>
        <v>14</v>
      </c>
      <c r="B29" s="7" t="s">
        <v>119</v>
      </c>
      <c r="C29" s="21" t="s">
        <v>89</v>
      </c>
      <c r="D29" s="10"/>
      <c r="E29" s="9" t="s">
        <v>137</v>
      </c>
      <c r="F29" s="28" t="s">
        <v>141</v>
      </c>
      <c r="G29" s="14" t="s">
        <v>146</v>
      </c>
      <c r="H29" s="12">
        <v>3.13</v>
      </c>
      <c r="I29" s="30"/>
      <c r="J29" s="18" t="s">
        <v>147</v>
      </c>
      <c r="K29" s="28" t="s">
        <v>141</v>
      </c>
      <c r="L29" s="14" t="s">
        <v>129</v>
      </c>
      <c r="M29" s="11">
        <v>3.31</v>
      </c>
      <c r="N29" s="30"/>
      <c r="O29" s="44">
        <v>0.18</v>
      </c>
      <c r="P29" s="30"/>
      <c r="Q29" s="19">
        <f t="shared" si="1"/>
        <v>421200</v>
      </c>
      <c r="R29" s="172" t="s">
        <v>106</v>
      </c>
      <c r="S29" s="197"/>
      <c r="T29" s="180"/>
      <c r="U29" s="179"/>
      <c r="V29" s="176"/>
    </row>
    <row r="30" spans="1:22" ht="21.95" customHeight="1">
      <c r="A30" s="45">
        <f>IF(F30="","",SUBTOTAL(3,$F$11:F30))</f>
        <v>15</v>
      </c>
      <c r="B30" s="7" t="s">
        <v>120</v>
      </c>
      <c r="C30" s="21" t="s">
        <v>55</v>
      </c>
      <c r="D30" s="10"/>
      <c r="E30" s="9" t="s">
        <v>138</v>
      </c>
      <c r="F30" s="28" t="s">
        <v>142</v>
      </c>
      <c r="G30" s="14" t="s">
        <v>72</v>
      </c>
      <c r="H30" s="11">
        <v>3.48</v>
      </c>
      <c r="I30" s="30">
        <v>0.15</v>
      </c>
      <c r="J30" s="18" t="s">
        <v>144</v>
      </c>
      <c r="K30" s="28" t="s">
        <v>142</v>
      </c>
      <c r="L30" s="14" t="s">
        <v>72</v>
      </c>
      <c r="M30" s="12">
        <v>3.48</v>
      </c>
      <c r="N30" s="30">
        <v>0.16</v>
      </c>
      <c r="O30" s="44">
        <v>3.4799999999999998E-2</v>
      </c>
      <c r="P30" s="30"/>
      <c r="Q30" s="19">
        <f t="shared" si="1"/>
        <v>81432</v>
      </c>
      <c r="R30" s="172" t="s">
        <v>99</v>
      </c>
      <c r="S30" s="198"/>
      <c r="T30" s="186"/>
      <c r="U30" s="185"/>
      <c r="V30" s="176"/>
    </row>
    <row r="31" spans="1:22" ht="21.95" customHeight="1">
      <c r="A31" s="45">
        <f>IF(F31="","",SUBTOTAL(3,$F$11:F31))</f>
        <v>16</v>
      </c>
      <c r="B31" s="7" t="s">
        <v>121</v>
      </c>
      <c r="C31" s="21" t="s">
        <v>61</v>
      </c>
      <c r="D31" s="10"/>
      <c r="E31" s="9" t="s">
        <v>136</v>
      </c>
      <c r="F31" s="28" t="s">
        <v>140</v>
      </c>
      <c r="G31" s="14" t="s">
        <v>72</v>
      </c>
      <c r="H31" s="11">
        <v>3.63</v>
      </c>
      <c r="I31" s="31" t="s">
        <v>149</v>
      </c>
      <c r="J31" s="18" t="s">
        <v>144</v>
      </c>
      <c r="K31" s="28" t="s">
        <v>140</v>
      </c>
      <c r="L31" s="14" t="s">
        <v>72</v>
      </c>
      <c r="M31" s="12">
        <v>3.63</v>
      </c>
      <c r="N31" s="31" t="s">
        <v>148</v>
      </c>
      <c r="O31" s="44">
        <v>3.6299999999999999E-2</v>
      </c>
      <c r="P31" s="30"/>
      <c r="Q31" s="19">
        <f t="shared" si="1"/>
        <v>84942</v>
      </c>
      <c r="R31" s="172" t="s">
        <v>99</v>
      </c>
      <c r="S31" s="198"/>
      <c r="T31" s="186"/>
      <c r="U31" s="185"/>
      <c r="V31" s="176"/>
    </row>
    <row r="32" spans="1:22" ht="21.95" customHeight="1">
      <c r="A32" s="45">
        <f>IF(F32="","",SUBTOTAL(3,$F$11:F32))</f>
        <v>17</v>
      </c>
      <c r="B32" s="7" t="s">
        <v>122</v>
      </c>
      <c r="C32" s="21"/>
      <c r="D32" s="10" t="s">
        <v>61</v>
      </c>
      <c r="E32" s="9" t="s">
        <v>139</v>
      </c>
      <c r="F32" s="28" t="s">
        <v>143</v>
      </c>
      <c r="G32" s="14" t="s">
        <v>72</v>
      </c>
      <c r="H32" s="11">
        <v>2.98</v>
      </c>
      <c r="I32" s="30">
        <v>0.23</v>
      </c>
      <c r="J32" s="18" t="s">
        <v>95</v>
      </c>
      <c r="K32" s="28" t="s">
        <v>143</v>
      </c>
      <c r="L32" s="14" t="s">
        <v>72</v>
      </c>
      <c r="M32" s="12">
        <v>2.98</v>
      </c>
      <c r="N32" s="30">
        <v>0.24</v>
      </c>
      <c r="O32" s="44">
        <v>2.98E-2</v>
      </c>
      <c r="P32" s="30"/>
      <c r="Q32" s="19">
        <f t="shared" si="1"/>
        <v>69732</v>
      </c>
      <c r="R32" s="172" t="s">
        <v>106</v>
      </c>
      <c r="S32" s="198"/>
      <c r="T32" s="186"/>
      <c r="U32" s="185"/>
      <c r="V32" s="176"/>
    </row>
    <row r="33" spans="1:22" ht="21.95" customHeight="1">
      <c r="A33" s="45">
        <f>IF(F33="","",SUBTOTAL(3,$F$11:F33))</f>
        <v>18</v>
      </c>
      <c r="B33" s="7" t="s">
        <v>123</v>
      </c>
      <c r="C33" s="21"/>
      <c r="D33" s="10" t="s">
        <v>89</v>
      </c>
      <c r="E33" s="9" t="s">
        <v>70</v>
      </c>
      <c r="F33" s="29" t="s">
        <v>68</v>
      </c>
      <c r="G33" s="14" t="s">
        <v>77</v>
      </c>
      <c r="H33" s="12">
        <v>4.9800000000000004</v>
      </c>
      <c r="I33" s="30">
        <v>0.05</v>
      </c>
      <c r="J33" s="18" t="s">
        <v>95</v>
      </c>
      <c r="K33" s="29" t="s">
        <v>68</v>
      </c>
      <c r="L33" s="14" t="s">
        <v>77</v>
      </c>
      <c r="M33" s="12">
        <v>4.9800000000000004</v>
      </c>
      <c r="N33" s="30">
        <v>0.06</v>
      </c>
      <c r="O33" s="44">
        <v>4.9799999999999997E-2</v>
      </c>
      <c r="P33" s="30"/>
      <c r="Q33" s="19">
        <f t="shared" si="1"/>
        <v>116532</v>
      </c>
      <c r="R33" s="172" t="s">
        <v>106</v>
      </c>
      <c r="S33" s="197"/>
      <c r="T33" s="180"/>
      <c r="U33" s="179"/>
      <c r="V33" s="176"/>
    </row>
    <row r="34" spans="1:22" ht="26.1" customHeight="1">
      <c r="A34" s="45">
        <f>IF(F34="","",SUBTOTAL(3,$F$11:F34))</f>
        <v>19</v>
      </c>
      <c r="B34" s="7" t="s">
        <v>124</v>
      </c>
      <c r="C34" s="62" t="s">
        <v>63</v>
      </c>
      <c r="D34" s="63"/>
      <c r="E34" s="9" t="s">
        <v>136</v>
      </c>
      <c r="F34" s="28" t="s">
        <v>140</v>
      </c>
      <c r="G34" s="14" t="s">
        <v>150</v>
      </c>
      <c r="H34" s="11">
        <v>1</v>
      </c>
      <c r="I34" s="17"/>
      <c r="J34" s="18" t="s">
        <v>147</v>
      </c>
      <c r="K34" s="28" t="s">
        <v>140</v>
      </c>
      <c r="L34" s="14" t="s">
        <v>130</v>
      </c>
      <c r="M34" s="12">
        <v>1.18</v>
      </c>
      <c r="N34" s="17"/>
      <c r="O34" s="65">
        <v>0.18</v>
      </c>
      <c r="P34" s="64"/>
      <c r="Q34" s="19">
        <f t="shared" si="1"/>
        <v>421200</v>
      </c>
      <c r="R34" s="172" t="s">
        <v>106</v>
      </c>
      <c r="S34" s="197"/>
      <c r="T34" s="180"/>
      <c r="U34" s="179"/>
      <c r="V34" s="176"/>
    </row>
    <row r="35" spans="1:22" ht="26.1" customHeight="1">
      <c r="A35" s="45"/>
      <c r="B35" s="220" t="s">
        <v>86</v>
      </c>
      <c r="C35" s="115"/>
      <c r="D35" s="116"/>
      <c r="E35" s="59"/>
      <c r="F35" s="99"/>
      <c r="G35" s="71"/>
      <c r="H35" s="91"/>
      <c r="I35" s="83"/>
      <c r="J35" s="61"/>
      <c r="K35" s="99"/>
      <c r="L35" s="86"/>
      <c r="M35" s="73"/>
      <c r="N35" s="81"/>
      <c r="O35" s="97"/>
      <c r="P35" s="124"/>
      <c r="Q35" s="117"/>
      <c r="R35" s="61"/>
      <c r="S35" s="197"/>
      <c r="T35" s="179"/>
      <c r="U35" s="179"/>
      <c r="V35" s="176"/>
    </row>
    <row r="36" spans="1:22" ht="34.5" customHeight="1">
      <c r="A36" s="45">
        <f>IF(F36="","",SUBTOTAL(3,$F$11:F36))</f>
        <v>20</v>
      </c>
      <c r="B36" s="7" t="s">
        <v>151</v>
      </c>
      <c r="C36" s="16" t="s">
        <v>53</v>
      </c>
      <c r="D36" s="13"/>
      <c r="E36" s="169" t="s">
        <v>108</v>
      </c>
      <c r="F36" s="25" t="s">
        <v>66</v>
      </c>
      <c r="G36" s="14" t="s">
        <v>82</v>
      </c>
      <c r="H36" s="11">
        <v>4.74</v>
      </c>
      <c r="I36" s="36"/>
      <c r="J36" s="109" t="s">
        <v>97</v>
      </c>
      <c r="K36" s="25" t="s">
        <v>66</v>
      </c>
      <c r="L36" s="32">
        <v>0.375</v>
      </c>
      <c r="M36" s="26">
        <v>5.08</v>
      </c>
      <c r="N36" s="113"/>
      <c r="O36" s="47">
        <f t="shared" ref="O36:O60" si="2">M36-H36</f>
        <v>0.33999999999999986</v>
      </c>
      <c r="P36" s="30">
        <v>0.25</v>
      </c>
      <c r="Q36" s="110">
        <f t="shared" si="1"/>
        <v>994499.99999999953</v>
      </c>
      <c r="R36" s="172" t="s">
        <v>99</v>
      </c>
      <c r="S36" s="197"/>
      <c r="T36" s="179"/>
      <c r="U36" s="179"/>
      <c r="V36" s="176"/>
    </row>
    <row r="37" spans="1:22" ht="24.75" customHeight="1">
      <c r="A37" s="45"/>
      <c r="B37" s="111" t="s">
        <v>39</v>
      </c>
      <c r="C37" s="115"/>
      <c r="D37" s="116"/>
      <c r="E37" s="136"/>
      <c r="F37" s="99"/>
      <c r="G37" s="71"/>
      <c r="H37" s="91"/>
      <c r="I37" s="83"/>
      <c r="J37" s="61"/>
      <c r="K37" s="99"/>
      <c r="L37" s="86"/>
      <c r="M37" s="73"/>
      <c r="N37" s="81"/>
      <c r="O37" s="97"/>
      <c r="P37" s="124"/>
      <c r="Q37" s="117"/>
      <c r="R37" s="61"/>
      <c r="S37" s="197"/>
      <c r="T37" s="179"/>
      <c r="U37" s="179"/>
      <c r="V37" s="176"/>
    </row>
    <row r="38" spans="1:22" ht="26.1" customHeight="1">
      <c r="A38" s="45">
        <f>IF(F38="","",SUBTOTAL(3,$F$11:F38))</f>
        <v>21</v>
      </c>
      <c r="B38" s="93" t="s">
        <v>152</v>
      </c>
      <c r="C38" s="85"/>
      <c r="D38" s="77" t="s">
        <v>131</v>
      </c>
      <c r="E38" s="135" t="s">
        <v>69</v>
      </c>
      <c r="F38" s="92" t="s">
        <v>67</v>
      </c>
      <c r="G38" s="90" t="s">
        <v>81</v>
      </c>
      <c r="H38" s="96">
        <v>4.6500000000000004</v>
      </c>
      <c r="I38" s="36"/>
      <c r="J38" s="82" t="s">
        <v>107</v>
      </c>
      <c r="K38" s="92" t="s">
        <v>67</v>
      </c>
      <c r="L38" s="90" t="s">
        <v>77</v>
      </c>
      <c r="M38" s="98">
        <v>4.9800000000000004</v>
      </c>
      <c r="N38" s="113"/>
      <c r="O38" s="95">
        <f t="shared" si="2"/>
        <v>0.33000000000000007</v>
      </c>
      <c r="P38" s="101">
        <v>0.25</v>
      </c>
      <c r="Q38" s="89">
        <f t="shared" si="1"/>
        <v>965250.00000000023</v>
      </c>
      <c r="R38" s="173" t="s">
        <v>106</v>
      </c>
      <c r="S38" s="197"/>
      <c r="T38" s="180"/>
      <c r="U38" s="179"/>
      <c r="V38" s="176"/>
    </row>
    <row r="39" spans="1:22" ht="33.75" customHeight="1">
      <c r="A39" s="45">
        <f>IF(F39="","",SUBTOTAL(3,$F$11:F39))</f>
        <v>22</v>
      </c>
      <c r="B39" s="7" t="s">
        <v>153</v>
      </c>
      <c r="C39" s="16" t="s">
        <v>132</v>
      </c>
      <c r="D39" s="13"/>
      <c r="E39" s="54" t="s">
        <v>213</v>
      </c>
      <c r="F39" s="25" t="s">
        <v>66</v>
      </c>
      <c r="G39" s="32">
        <v>0.375</v>
      </c>
      <c r="H39" s="11">
        <v>5.08</v>
      </c>
      <c r="I39" s="36"/>
      <c r="J39" s="18" t="s">
        <v>107</v>
      </c>
      <c r="K39" s="25" t="s">
        <v>66</v>
      </c>
      <c r="L39" s="14" t="s">
        <v>87</v>
      </c>
      <c r="M39" s="26">
        <v>5.42</v>
      </c>
      <c r="N39" s="37"/>
      <c r="O39" s="47">
        <f t="shared" si="2"/>
        <v>0.33999999999999986</v>
      </c>
      <c r="P39" s="30">
        <v>0.25</v>
      </c>
      <c r="Q39" s="19">
        <f t="shared" si="1"/>
        <v>994499.99999999953</v>
      </c>
      <c r="R39" s="172" t="s">
        <v>106</v>
      </c>
      <c r="S39" s="197"/>
      <c r="T39" s="180"/>
      <c r="U39" s="179"/>
      <c r="V39" s="176"/>
    </row>
    <row r="40" spans="1:22" ht="34.5" customHeight="1">
      <c r="A40" s="45">
        <f>IF(F40="","",SUBTOTAL(3,$F$11:F40))</f>
        <v>23</v>
      </c>
      <c r="B40" s="7" t="s">
        <v>154</v>
      </c>
      <c r="C40" s="16" t="s">
        <v>53</v>
      </c>
      <c r="D40" s="13"/>
      <c r="E40" s="54" t="s">
        <v>214</v>
      </c>
      <c r="F40" s="25" t="s">
        <v>66</v>
      </c>
      <c r="G40" s="14" t="s">
        <v>82</v>
      </c>
      <c r="H40" s="11">
        <v>4.74</v>
      </c>
      <c r="I40" s="36"/>
      <c r="J40" s="18" t="s">
        <v>97</v>
      </c>
      <c r="K40" s="25" t="s">
        <v>66</v>
      </c>
      <c r="L40" s="32">
        <v>0.375</v>
      </c>
      <c r="M40" s="26">
        <v>5.08</v>
      </c>
      <c r="N40" s="37"/>
      <c r="O40" s="47">
        <f t="shared" si="2"/>
        <v>0.33999999999999986</v>
      </c>
      <c r="P40" s="30">
        <v>0.25</v>
      </c>
      <c r="Q40" s="19">
        <f t="shared" si="1"/>
        <v>994499.99999999953</v>
      </c>
      <c r="R40" s="172" t="s">
        <v>99</v>
      </c>
      <c r="S40" s="197"/>
      <c r="T40" s="180"/>
      <c r="U40" s="179"/>
      <c r="V40" s="176"/>
    </row>
    <row r="41" spans="1:22" ht="26.1" customHeight="1">
      <c r="A41" s="45">
        <f>IF(F41="","",SUBTOTAL(3,$F$11:F41))</f>
        <v>24</v>
      </c>
      <c r="B41" s="7" t="s">
        <v>155</v>
      </c>
      <c r="C41" s="16" t="s">
        <v>65</v>
      </c>
      <c r="D41" s="13"/>
      <c r="E41" s="9" t="s">
        <v>69</v>
      </c>
      <c r="F41" s="25" t="s">
        <v>67</v>
      </c>
      <c r="G41" s="14" t="s">
        <v>81</v>
      </c>
      <c r="H41" s="11">
        <v>4.6500000000000004</v>
      </c>
      <c r="I41" s="36"/>
      <c r="J41" s="16" t="s">
        <v>112</v>
      </c>
      <c r="K41" s="25" t="s">
        <v>67</v>
      </c>
      <c r="L41" s="14" t="s">
        <v>77</v>
      </c>
      <c r="M41" s="26">
        <v>4.9800000000000004</v>
      </c>
      <c r="N41" s="37"/>
      <c r="O41" s="47">
        <f t="shared" si="2"/>
        <v>0.33000000000000007</v>
      </c>
      <c r="P41" s="30">
        <v>0.25</v>
      </c>
      <c r="Q41" s="19">
        <f t="shared" si="1"/>
        <v>965250.00000000023</v>
      </c>
      <c r="R41" s="172" t="s">
        <v>101</v>
      </c>
      <c r="S41" s="197"/>
      <c r="T41" s="180"/>
      <c r="U41" s="179"/>
      <c r="V41" s="176"/>
    </row>
    <row r="42" spans="1:22" ht="26.1" customHeight="1">
      <c r="A42" s="45">
        <f>IF(F42="","",SUBTOTAL(3,$F$11:F42))</f>
        <v>25</v>
      </c>
      <c r="B42" s="7" t="s">
        <v>156</v>
      </c>
      <c r="C42" s="16" t="s">
        <v>63</v>
      </c>
      <c r="D42" s="13"/>
      <c r="E42" s="9" t="s">
        <v>69</v>
      </c>
      <c r="F42" s="25" t="s">
        <v>67</v>
      </c>
      <c r="G42" s="14" t="s">
        <v>79</v>
      </c>
      <c r="H42" s="11">
        <v>3.99</v>
      </c>
      <c r="I42" s="36"/>
      <c r="J42" s="18" t="s">
        <v>97</v>
      </c>
      <c r="K42" s="25" t="s">
        <v>67</v>
      </c>
      <c r="L42" s="32">
        <v>0.77777777777777779</v>
      </c>
      <c r="M42" s="26">
        <v>4.32</v>
      </c>
      <c r="N42" s="37"/>
      <c r="O42" s="47">
        <f t="shared" si="2"/>
        <v>0.33000000000000007</v>
      </c>
      <c r="P42" s="30">
        <v>0.25</v>
      </c>
      <c r="Q42" s="19">
        <f t="shared" si="1"/>
        <v>965250.00000000023</v>
      </c>
      <c r="R42" s="172" t="s">
        <v>99</v>
      </c>
      <c r="S42" s="197"/>
      <c r="T42" s="180"/>
      <c r="U42" s="179"/>
      <c r="V42" s="176"/>
    </row>
    <row r="43" spans="1:22" ht="26.1" customHeight="1">
      <c r="A43" s="45">
        <f>IF(F43="","",SUBTOTAL(3,$F$11:F43))</f>
        <v>26</v>
      </c>
      <c r="B43" s="7" t="s">
        <v>157</v>
      </c>
      <c r="C43" s="16" t="s">
        <v>223</v>
      </c>
      <c r="D43" s="13"/>
      <c r="E43" s="9" t="s">
        <v>69</v>
      </c>
      <c r="F43" s="25" t="s">
        <v>67</v>
      </c>
      <c r="G43" s="14" t="s">
        <v>74</v>
      </c>
      <c r="H43" s="11">
        <v>3.33</v>
      </c>
      <c r="I43" s="38"/>
      <c r="J43" s="18" t="s">
        <v>107</v>
      </c>
      <c r="K43" s="25" t="s">
        <v>67</v>
      </c>
      <c r="L43" s="14" t="s">
        <v>78</v>
      </c>
      <c r="M43" s="26">
        <v>3.66</v>
      </c>
      <c r="N43" s="37"/>
      <c r="O43" s="47">
        <f t="shared" si="2"/>
        <v>0.33000000000000007</v>
      </c>
      <c r="P43" s="30">
        <v>0.25</v>
      </c>
      <c r="Q43" s="19">
        <f t="shared" si="1"/>
        <v>965250.00000000023</v>
      </c>
      <c r="R43" s="172" t="s">
        <v>106</v>
      </c>
      <c r="S43" s="198"/>
      <c r="T43" s="186"/>
      <c r="U43" s="185"/>
      <c r="V43" s="176"/>
    </row>
    <row r="44" spans="1:22" ht="26.1" customHeight="1">
      <c r="A44" s="45">
        <f>IF(F44="","",SUBTOTAL(3,$F$11:F44))</f>
        <v>27</v>
      </c>
      <c r="B44" s="7" t="s">
        <v>158</v>
      </c>
      <c r="C44" s="16" t="s">
        <v>131</v>
      </c>
      <c r="D44" s="13"/>
      <c r="E44" s="9" t="s">
        <v>211</v>
      </c>
      <c r="F44" s="25" t="s">
        <v>66</v>
      </c>
      <c r="G44" s="32">
        <v>0.375</v>
      </c>
      <c r="H44" s="11">
        <v>5.08</v>
      </c>
      <c r="I44" s="36"/>
      <c r="J44" s="18" t="s">
        <v>107</v>
      </c>
      <c r="K44" s="25" t="s">
        <v>66</v>
      </c>
      <c r="L44" s="14" t="s">
        <v>87</v>
      </c>
      <c r="M44" s="26">
        <v>5.42</v>
      </c>
      <c r="N44" s="37"/>
      <c r="O44" s="47">
        <f t="shared" si="2"/>
        <v>0.33999999999999986</v>
      </c>
      <c r="P44" s="30">
        <v>0.25</v>
      </c>
      <c r="Q44" s="19">
        <f t="shared" si="1"/>
        <v>994499.99999999953</v>
      </c>
      <c r="R44" s="172" t="s">
        <v>106</v>
      </c>
      <c r="S44" s="197"/>
      <c r="T44" s="180"/>
      <c r="U44" s="187"/>
      <c r="V44" s="176"/>
    </row>
    <row r="45" spans="1:22" ht="26.1" customHeight="1">
      <c r="A45" s="45">
        <f>IF(F45="","",SUBTOTAL(3,$F$11:F45))</f>
        <v>28</v>
      </c>
      <c r="B45" s="7" t="s">
        <v>159</v>
      </c>
      <c r="C45" s="16"/>
      <c r="D45" s="13" t="s">
        <v>131</v>
      </c>
      <c r="E45" s="9" t="s">
        <v>83</v>
      </c>
      <c r="F45" s="25" t="s">
        <v>66</v>
      </c>
      <c r="G45" s="14" t="s">
        <v>82</v>
      </c>
      <c r="H45" s="11">
        <v>4.74</v>
      </c>
      <c r="I45" s="36"/>
      <c r="J45" s="18" t="s">
        <v>97</v>
      </c>
      <c r="K45" s="25" t="s">
        <v>66</v>
      </c>
      <c r="L45" s="32">
        <v>0.375</v>
      </c>
      <c r="M45" s="26">
        <v>5.08</v>
      </c>
      <c r="N45" s="37"/>
      <c r="O45" s="47">
        <f t="shared" si="2"/>
        <v>0.33999999999999986</v>
      </c>
      <c r="P45" s="30">
        <v>0.25</v>
      </c>
      <c r="Q45" s="19">
        <f t="shared" si="1"/>
        <v>994499.99999999953</v>
      </c>
      <c r="R45" s="172" t="s">
        <v>99</v>
      </c>
      <c r="S45" s="197"/>
      <c r="T45" s="180"/>
      <c r="U45" s="179"/>
      <c r="V45" s="176"/>
    </row>
    <row r="46" spans="1:22" ht="26.1" customHeight="1">
      <c r="A46" s="45">
        <f>IF(F46="","",SUBTOTAL(3,$F$11:F46))</f>
        <v>29</v>
      </c>
      <c r="B46" s="7" t="s">
        <v>160</v>
      </c>
      <c r="C46" s="16" t="s">
        <v>62</v>
      </c>
      <c r="D46" s="13"/>
      <c r="E46" s="9" t="s">
        <v>69</v>
      </c>
      <c r="F46" s="25" t="s">
        <v>67</v>
      </c>
      <c r="G46" s="14" t="s">
        <v>78</v>
      </c>
      <c r="H46" s="11">
        <v>3.66</v>
      </c>
      <c r="I46" s="36"/>
      <c r="J46" s="16" t="s">
        <v>112</v>
      </c>
      <c r="K46" s="25" t="s">
        <v>67</v>
      </c>
      <c r="L46" s="14" t="s">
        <v>79</v>
      </c>
      <c r="M46" s="26">
        <v>3.99</v>
      </c>
      <c r="N46" s="37"/>
      <c r="O46" s="47">
        <f t="shared" si="2"/>
        <v>0.33000000000000007</v>
      </c>
      <c r="P46" s="30">
        <v>0.25</v>
      </c>
      <c r="Q46" s="19">
        <f t="shared" ref="Q46:Q64" si="3">(O46+P46*O46)*2340000</f>
        <v>965250.00000000023</v>
      </c>
      <c r="R46" s="172" t="s">
        <v>101</v>
      </c>
      <c r="S46" s="197"/>
      <c r="T46" s="180"/>
      <c r="U46" s="179"/>
      <c r="V46" s="176"/>
    </row>
    <row r="47" spans="1:22" ht="26.1" customHeight="1">
      <c r="A47" s="45">
        <f>IF(F47="","",SUBTOTAL(3,$F$11:F47))</f>
        <v>30</v>
      </c>
      <c r="B47" s="7" t="s">
        <v>161</v>
      </c>
      <c r="C47" s="16" t="s">
        <v>60</v>
      </c>
      <c r="D47" s="13"/>
      <c r="E47" s="9" t="s">
        <v>69</v>
      </c>
      <c r="F47" s="25" t="s">
        <v>67</v>
      </c>
      <c r="G47" s="14" t="s">
        <v>78</v>
      </c>
      <c r="H47" s="11">
        <v>3.66</v>
      </c>
      <c r="I47" s="36"/>
      <c r="J47" s="18" t="s">
        <v>97</v>
      </c>
      <c r="K47" s="25" t="s">
        <v>67</v>
      </c>
      <c r="L47" s="14" t="s">
        <v>79</v>
      </c>
      <c r="M47" s="26">
        <v>3.99</v>
      </c>
      <c r="N47" s="37"/>
      <c r="O47" s="47">
        <f t="shared" si="2"/>
        <v>0.33000000000000007</v>
      </c>
      <c r="P47" s="30">
        <v>0.25</v>
      </c>
      <c r="Q47" s="19">
        <f t="shared" si="3"/>
        <v>965250.00000000023</v>
      </c>
      <c r="R47" s="172" t="s">
        <v>99</v>
      </c>
      <c r="S47" s="197"/>
      <c r="T47" s="180"/>
      <c r="U47" s="179"/>
      <c r="V47" s="176"/>
    </row>
    <row r="48" spans="1:22" ht="26.1" customHeight="1">
      <c r="A48" s="45">
        <f>IF(F48="","",SUBTOTAL(3,$F$11:F48))</f>
        <v>31</v>
      </c>
      <c r="B48" s="7" t="s">
        <v>162</v>
      </c>
      <c r="C48" s="16" t="s">
        <v>125</v>
      </c>
      <c r="D48" s="13"/>
      <c r="E48" s="9" t="s">
        <v>69</v>
      </c>
      <c r="F48" s="25" t="s">
        <v>67</v>
      </c>
      <c r="G48" s="14" t="s">
        <v>78</v>
      </c>
      <c r="H48" s="11">
        <v>3.66</v>
      </c>
      <c r="I48" s="36"/>
      <c r="J48" s="18" t="s">
        <v>107</v>
      </c>
      <c r="K48" s="25" t="s">
        <v>67</v>
      </c>
      <c r="L48" s="14" t="s">
        <v>79</v>
      </c>
      <c r="M48" s="26">
        <v>3.99</v>
      </c>
      <c r="N48" s="37"/>
      <c r="O48" s="47">
        <f t="shared" si="2"/>
        <v>0.33000000000000007</v>
      </c>
      <c r="P48" s="30">
        <v>0.25</v>
      </c>
      <c r="Q48" s="19">
        <f t="shared" si="3"/>
        <v>965250.00000000023</v>
      </c>
      <c r="R48" s="172" t="s">
        <v>106</v>
      </c>
      <c r="S48" s="197"/>
      <c r="T48" s="180"/>
      <c r="U48" s="179"/>
      <c r="V48" s="176"/>
    </row>
    <row r="49" spans="1:22" ht="26.1" customHeight="1">
      <c r="A49" s="45">
        <f>IF(F49="","",SUBTOTAL(3,$F$11:F49))</f>
        <v>32</v>
      </c>
      <c r="B49" s="74" t="s">
        <v>151</v>
      </c>
      <c r="C49" s="118" t="s">
        <v>53</v>
      </c>
      <c r="D49" s="119"/>
      <c r="E49" s="75" t="s">
        <v>212</v>
      </c>
      <c r="F49" s="102" t="s">
        <v>66</v>
      </c>
      <c r="G49" s="78" t="s">
        <v>82</v>
      </c>
      <c r="H49" s="137">
        <v>4.74</v>
      </c>
      <c r="I49" s="138"/>
      <c r="J49" s="40" t="s">
        <v>97</v>
      </c>
      <c r="K49" s="102" t="s">
        <v>66</v>
      </c>
      <c r="L49" s="139">
        <v>0.375</v>
      </c>
      <c r="M49" s="140">
        <v>5.08</v>
      </c>
      <c r="N49" s="141"/>
      <c r="O49" s="88">
        <f t="shared" si="2"/>
        <v>0.33999999999999986</v>
      </c>
      <c r="P49" s="142">
        <v>0.25</v>
      </c>
      <c r="Q49" s="79">
        <f t="shared" si="3"/>
        <v>994499.99999999953</v>
      </c>
      <c r="R49" s="174" t="s">
        <v>99</v>
      </c>
      <c r="S49" s="197"/>
      <c r="T49" s="180"/>
      <c r="U49" s="179"/>
      <c r="V49" s="176"/>
    </row>
    <row r="50" spans="1:22" ht="28.5" customHeight="1">
      <c r="A50" s="45"/>
      <c r="B50" s="111" t="s">
        <v>48</v>
      </c>
      <c r="C50" s="115"/>
      <c r="D50" s="116"/>
      <c r="E50" s="146"/>
      <c r="F50" s="70"/>
      <c r="G50" s="71"/>
      <c r="H50" s="147"/>
      <c r="I50" s="148"/>
      <c r="J50" s="61"/>
      <c r="K50" s="70"/>
      <c r="L50" s="71"/>
      <c r="M50" s="147"/>
      <c r="N50" s="81"/>
      <c r="O50" s="97"/>
      <c r="P50" s="124"/>
      <c r="Q50" s="117"/>
      <c r="R50" s="61"/>
      <c r="S50" s="198"/>
      <c r="T50" s="186"/>
      <c r="U50" s="185"/>
      <c r="V50" s="176"/>
    </row>
    <row r="51" spans="1:22" ht="26.1" customHeight="1">
      <c r="A51" s="45">
        <f>IF(F51="","",SUBTOTAL(3,$F$11:F51))</f>
        <v>33</v>
      </c>
      <c r="B51" s="93" t="s">
        <v>163</v>
      </c>
      <c r="C51" s="85" t="s">
        <v>133</v>
      </c>
      <c r="D51" s="77"/>
      <c r="E51" s="143" t="s">
        <v>204</v>
      </c>
      <c r="F51" s="92" t="s">
        <v>66</v>
      </c>
      <c r="G51" s="90" t="s">
        <v>71</v>
      </c>
      <c r="H51" s="144">
        <v>6.78</v>
      </c>
      <c r="I51" s="145">
        <v>0.05</v>
      </c>
      <c r="J51" s="82" t="s">
        <v>95</v>
      </c>
      <c r="K51" s="92" t="s">
        <v>66</v>
      </c>
      <c r="L51" s="90" t="s">
        <v>71</v>
      </c>
      <c r="M51" s="144">
        <v>6.78</v>
      </c>
      <c r="N51" s="145">
        <v>0.06</v>
      </c>
      <c r="O51" s="95">
        <v>6.7799999999999999E-2</v>
      </c>
      <c r="P51" s="101">
        <v>0.25</v>
      </c>
      <c r="Q51" s="89">
        <f t="shared" si="3"/>
        <v>198314.99999999997</v>
      </c>
      <c r="R51" s="173" t="s">
        <v>106</v>
      </c>
      <c r="S51" s="197"/>
      <c r="T51" s="179"/>
      <c r="U51" s="179"/>
      <c r="V51" s="176"/>
    </row>
    <row r="52" spans="1:22" ht="26.1" customHeight="1">
      <c r="A52" s="45">
        <f>IF(F52="","",SUBTOTAL(3,$F$11:F52))</f>
        <v>34</v>
      </c>
      <c r="B52" s="7" t="s">
        <v>164</v>
      </c>
      <c r="C52" s="16" t="s">
        <v>53</v>
      </c>
      <c r="D52" s="13"/>
      <c r="E52" s="9" t="s">
        <v>69</v>
      </c>
      <c r="F52" s="25" t="s">
        <v>67</v>
      </c>
      <c r="G52" s="14" t="s">
        <v>78</v>
      </c>
      <c r="H52" s="11">
        <v>3.66</v>
      </c>
      <c r="I52" s="36"/>
      <c r="J52" s="18" t="s">
        <v>107</v>
      </c>
      <c r="K52" s="25" t="s">
        <v>67</v>
      </c>
      <c r="L52" s="14" t="s">
        <v>79</v>
      </c>
      <c r="M52" s="26">
        <v>3.99</v>
      </c>
      <c r="N52" s="37"/>
      <c r="O52" s="47">
        <f t="shared" si="2"/>
        <v>0.33000000000000007</v>
      </c>
      <c r="P52" s="30">
        <v>0.25</v>
      </c>
      <c r="Q52" s="19">
        <f t="shared" si="3"/>
        <v>965250.00000000023</v>
      </c>
      <c r="R52" s="172" t="s">
        <v>106</v>
      </c>
      <c r="S52" s="197"/>
      <c r="T52" s="180"/>
      <c r="U52" s="179"/>
      <c r="V52" s="176"/>
    </row>
    <row r="53" spans="1:22" ht="33.75" customHeight="1">
      <c r="A53" s="45">
        <f>IF(F53="","",SUBTOTAL(3,$F$11:F53))</f>
        <v>35</v>
      </c>
      <c r="B53" s="7" t="s">
        <v>165</v>
      </c>
      <c r="C53" s="16" t="s">
        <v>125</v>
      </c>
      <c r="D53" s="13"/>
      <c r="E53" s="54" t="s">
        <v>216</v>
      </c>
      <c r="F53" s="25" t="s">
        <v>67</v>
      </c>
      <c r="G53" s="14" t="s">
        <v>79</v>
      </c>
      <c r="H53" s="11">
        <v>3.99</v>
      </c>
      <c r="I53" s="33"/>
      <c r="J53" s="18" t="s">
        <v>97</v>
      </c>
      <c r="K53" s="25" t="s">
        <v>67</v>
      </c>
      <c r="L53" s="32">
        <v>0.77777777777777779</v>
      </c>
      <c r="M53" s="26">
        <v>4.32</v>
      </c>
      <c r="N53" s="37"/>
      <c r="O53" s="47">
        <f t="shared" si="2"/>
        <v>0.33000000000000007</v>
      </c>
      <c r="P53" s="30">
        <v>0.25</v>
      </c>
      <c r="Q53" s="19">
        <f t="shared" si="3"/>
        <v>965250.00000000023</v>
      </c>
      <c r="R53" s="172" t="s">
        <v>99</v>
      </c>
      <c r="S53" s="198"/>
      <c r="T53" s="186"/>
      <c r="U53" s="185"/>
      <c r="V53" s="176"/>
    </row>
    <row r="54" spans="1:22" ht="26.1" customHeight="1">
      <c r="A54" s="45">
        <f>IF(F54="","",SUBTOTAL(3,$F$11:F54))</f>
        <v>36</v>
      </c>
      <c r="B54" s="74" t="s">
        <v>118</v>
      </c>
      <c r="C54" s="118" t="s">
        <v>53</v>
      </c>
      <c r="D54" s="119"/>
      <c r="E54" s="75" t="s">
        <v>218</v>
      </c>
      <c r="F54" s="102" t="s">
        <v>66</v>
      </c>
      <c r="G54" s="78" t="s">
        <v>82</v>
      </c>
      <c r="H54" s="137">
        <v>4.74</v>
      </c>
      <c r="I54" s="138"/>
      <c r="J54" s="40" t="s">
        <v>97</v>
      </c>
      <c r="K54" s="102" t="s">
        <v>66</v>
      </c>
      <c r="L54" s="139">
        <v>0.375</v>
      </c>
      <c r="M54" s="140">
        <v>5.08</v>
      </c>
      <c r="N54" s="141"/>
      <c r="O54" s="88">
        <f t="shared" si="2"/>
        <v>0.33999999999999986</v>
      </c>
      <c r="P54" s="142">
        <v>0.25</v>
      </c>
      <c r="Q54" s="79">
        <f t="shared" si="3"/>
        <v>994499.99999999953</v>
      </c>
      <c r="R54" s="174" t="s">
        <v>99</v>
      </c>
      <c r="S54" s="197"/>
      <c r="T54" s="180"/>
      <c r="U54" s="179"/>
      <c r="V54" s="176"/>
    </row>
    <row r="55" spans="1:22" ht="26.1" customHeight="1">
      <c r="A55" s="45"/>
      <c r="B55" s="112" t="s">
        <v>37</v>
      </c>
      <c r="C55" s="115"/>
      <c r="D55" s="116"/>
      <c r="E55" s="149"/>
      <c r="F55" s="99"/>
      <c r="G55" s="71"/>
      <c r="H55" s="91"/>
      <c r="I55" s="150"/>
      <c r="J55" s="115"/>
      <c r="K55" s="99"/>
      <c r="L55" s="71"/>
      <c r="M55" s="73"/>
      <c r="N55" s="81"/>
      <c r="O55" s="97"/>
      <c r="P55" s="124"/>
      <c r="Q55" s="117"/>
      <c r="R55" s="61"/>
      <c r="S55" s="197"/>
      <c r="T55" s="180"/>
      <c r="U55" s="179"/>
      <c r="V55" s="176"/>
    </row>
    <row r="56" spans="1:22" ht="26.1" customHeight="1">
      <c r="A56" s="45">
        <f>IF(F56="","",SUBTOTAL(3,$F$11:F56))</f>
        <v>37</v>
      </c>
      <c r="B56" s="93" t="s">
        <v>166</v>
      </c>
      <c r="C56" s="85"/>
      <c r="D56" s="77" t="s">
        <v>53</v>
      </c>
      <c r="E56" s="135" t="s">
        <v>205</v>
      </c>
      <c r="F56" s="92" t="s">
        <v>66</v>
      </c>
      <c r="G56" s="90" t="s">
        <v>82</v>
      </c>
      <c r="H56" s="96">
        <v>4.74</v>
      </c>
      <c r="I56" s="80"/>
      <c r="J56" s="82" t="s">
        <v>97</v>
      </c>
      <c r="K56" s="92" t="s">
        <v>66</v>
      </c>
      <c r="L56" s="84">
        <v>0.375</v>
      </c>
      <c r="M56" s="98">
        <v>5.08</v>
      </c>
      <c r="N56" s="76"/>
      <c r="O56" s="95">
        <f t="shared" si="2"/>
        <v>0.33999999999999986</v>
      </c>
      <c r="P56" s="101">
        <v>0.25</v>
      </c>
      <c r="Q56" s="89">
        <f t="shared" si="3"/>
        <v>994499.99999999953</v>
      </c>
      <c r="R56" s="173" t="s">
        <v>99</v>
      </c>
      <c r="S56" s="197"/>
      <c r="T56" s="180"/>
      <c r="U56" s="179"/>
      <c r="V56" s="176"/>
    </row>
    <row r="57" spans="1:22" ht="26.1" customHeight="1">
      <c r="A57" s="45">
        <f>IF(F57="","",SUBTOTAL(3,$F$11:F57))</f>
        <v>38</v>
      </c>
      <c r="B57" s="7" t="s">
        <v>167</v>
      </c>
      <c r="C57" s="16"/>
      <c r="D57" s="13" t="s">
        <v>62</v>
      </c>
      <c r="E57" s="9" t="s">
        <v>218</v>
      </c>
      <c r="F57" s="25" t="s">
        <v>66</v>
      </c>
      <c r="G57" s="14" t="s">
        <v>82</v>
      </c>
      <c r="H57" s="11">
        <v>4.74</v>
      </c>
      <c r="I57" s="36"/>
      <c r="J57" s="18" t="s">
        <v>97</v>
      </c>
      <c r="K57" s="25" t="s">
        <v>66</v>
      </c>
      <c r="L57" s="32">
        <v>0.375</v>
      </c>
      <c r="M57" s="26">
        <v>5.08</v>
      </c>
      <c r="N57" s="37"/>
      <c r="O57" s="47">
        <f t="shared" si="2"/>
        <v>0.33999999999999986</v>
      </c>
      <c r="P57" s="30">
        <v>0.25</v>
      </c>
      <c r="Q57" s="19">
        <f t="shared" si="3"/>
        <v>994499.99999999953</v>
      </c>
      <c r="R57" s="172" t="s">
        <v>99</v>
      </c>
      <c r="S57" s="197"/>
      <c r="T57" s="180"/>
      <c r="U57" s="179"/>
      <c r="V57" s="176"/>
    </row>
    <row r="58" spans="1:22" ht="26.1" customHeight="1">
      <c r="A58" s="45">
        <f>IF(F58="","",SUBTOTAL(3,$F$11:F58))</f>
        <v>39</v>
      </c>
      <c r="B58" s="7" t="s">
        <v>168</v>
      </c>
      <c r="C58" s="16"/>
      <c r="D58" s="13" t="s">
        <v>64</v>
      </c>
      <c r="E58" s="9" t="s">
        <v>215</v>
      </c>
      <c r="F58" s="25" t="s">
        <v>67</v>
      </c>
      <c r="G58" s="14" t="s">
        <v>74</v>
      </c>
      <c r="H58" s="11">
        <v>3.33</v>
      </c>
      <c r="I58" s="36"/>
      <c r="J58" s="18" t="s">
        <v>107</v>
      </c>
      <c r="K58" s="25" t="s">
        <v>67</v>
      </c>
      <c r="L58" s="14" t="s">
        <v>78</v>
      </c>
      <c r="M58" s="26">
        <v>3.66</v>
      </c>
      <c r="N58" s="37"/>
      <c r="O58" s="47">
        <f t="shared" si="2"/>
        <v>0.33000000000000007</v>
      </c>
      <c r="P58" s="30">
        <v>0.25</v>
      </c>
      <c r="Q58" s="19">
        <f t="shared" si="3"/>
        <v>965250.00000000023</v>
      </c>
      <c r="R58" s="172" t="s">
        <v>106</v>
      </c>
      <c r="S58" s="197"/>
      <c r="T58" s="180"/>
      <c r="U58" s="179"/>
      <c r="V58" s="176"/>
    </row>
    <row r="59" spans="1:22" ht="26.1" customHeight="1">
      <c r="A59" s="45">
        <f>IF(F59="","",SUBTOTAL(3,$F$11:F59))</f>
        <v>40</v>
      </c>
      <c r="B59" s="7" t="s">
        <v>169</v>
      </c>
      <c r="C59" s="16"/>
      <c r="D59" s="13" t="s">
        <v>126</v>
      </c>
      <c r="E59" s="9" t="s">
        <v>211</v>
      </c>
      <c r="F59" s="25" t="s">
        <v>66</v>
      </c>
      <c r="G59" s="14" t="s">
        <v>82</v>
      </c>
      <c r="H59" s="11">
        <v>4.74</v>
      </c>
      <c r="I59" s="36"/>
      <c r="J59" s="18" t="s">
        <v>97</v>
      </c>
      <c r="K59" s="25" t="s">
        <v>66</v>
      </c>
      <c r="L59" s="32">
        <v>0.375</v>
      </c>
      <c r="M59" s="26">
        <v>5.08</v>
      </c>
      <c r="N59" s="37"/>
      <c r="O59" s="47">
        <f t="shared" si="2"/>
        <v>0.33999999999999986</v>
      </c>
      <c r="P59" s="30">
        <v>0.25</v>
      </c>
      <c r="Q59" s="19">
        <f t="shared" si="3"/>
        <v>994499.99999999953</v>
      </c>
      <c r="R59" s="172" t="s">
        <v>99</v>
      </c>
      <c r="S59" s="197"/>
      <c r="T59" s="180"/>
      <c r="U59" s="179"/>
      <c r="V59" s="176"/>
    </row>
    <row r="60" spans="1:22" ht="26.1" customHeight="1">
      <c r="A60" s="45">
        <f>IF(F60="","",SUBTOTAL(3,$F$11:F60))</f>
        <v>41</v>
      </c>
      <c r="B60" s="7" t="s">
        <v>96</v>
      </c>
      <c r="C60" s="16"/>
      <c r="D60" s="13" t="s">
        <v>54</v>
      </c>
      <c r="E60" s="9" t="s">
        <v>69</v>
      </c>
      <c r="F60" s="25" t="s">
        <v>67</v>
      </c>
      <c r="G60" s="14" t="s">
        <v>78</v>
      </c>
      <c r="H60" s="11">
        <v>3.66</v>
      </c>
      <c r="I60" s="38"/>
      <c r="J60" s="18" t="s">
        <v>107</v>
      </c>
      <c r="K60" s="25" t="s">
        <v>67</v>
      </c>
      <c r="L60" s="14" t="s">
        <v>79</v>
      </c>
      <c r="M60" s="26">
        <v>3.99</v>
      </c>
      <c r="N60" s="37"/>
      <c r="O60" s="47">
        <f t="shared" si="2"/>
        <v>0.33000000000000007</v>
      </c>
      <c r="P60" s="30">
        <v>0.25</v>
      </c>
      <c r="Q60" s="19">
        <f t="shared" si="3"/>
        <v>965250.00000000023</v>
      </c>
      <c r="R60" s="172" t="s">
        <v>106</v>
      </c>
      <c r="S60" s="198"/>
      <c r="T60" s="186"/>
      <c r="U60" s="185"/>
      <c r="V60" s="176"/>
    </row>
    <row r="61" spans="1:22" ht="26.1" customHeight="1">
      <c r="A61" s="45">
        <f>IF(F61="","",SUBTOTAL(3,$F$11:F61))</f>
        <v>42</v>
      </c>
      <c r="B61" s="74" t="s">
        <v>170</v>
      </c>
      <c r="C61" s="118"/>
      <c r="D61" s="119" t="s">
        <v>223</v>
      </c>
      <c r="E61" s="75" t="s">
        <v>69</v>
      </c>
      <c r="F61" s="102" t="s">
        <v>67</v>
      </c>
      <c r="G61" s="78" t="s">
        <v>74</v>
      </c>
      <c r="H61" s="137">
        <v>3.33</v>
      </c>
      <c r="I61" s="151"/>
      <c r="J61" s="40" t="s">
        <v>107</v>
      </c>
      <c r="K61" s="102" t="s">
        <v>67</v>
      </c>
      <c r="L61" s="78" t="s">
        <v>78</v>
      </c>
      <c r="M61" s="140">
        <v>3.66</v>
      </c>
      <c r="N61" s="141"/>
      <c r="O61" s="88">
        <f t="shared" ref="O61:O83" si="4">M61-H61</f>
        <v>0.33000000000000007</v>
      </c>
      <c r="P61" s="142">
        <v>0.25</v>
      </c>
      <c r="Q61" s="79">
        <f t="shared" si="3"/>
        <v>965250.00000000023</v>
      </c>
      <c r="R61" s="174" t="s">
        <v>106</v>
      </c>
      <c r="S61" s="198"/>
      <c r="T61" s="186"/>
      <c r="U61" s="185"/>
      <c r="V61" s="176"/>
    </row>
    <row r="62" spans="1:22" ht="26.1" customHeight="1">
      <c r="A62" s="45"/>
      <c r="B62" s="111" t="s">
        <v>49</v>
      </c>
      <c r="C62" s="115"/>
      <c r="D62" s="116"/>
      <c r="E62" s="149"/>
      <c r="F62" s="99"/>
      <c r="G62" s="71"/>
      <c r="H62" s="91"/>
      <c r="I62" s="83"/>
      <c r="J62" s="61"/>
      <c r="K62" s="99"/>
      <c r="L62" s="71"/>
      <c r="M62" s="73"/>
      <c r="N62" s="81"/>
      <c r="O62" s="97"/>
      <c r="P62" s="124"/>
      <c r="Q62" s="117"/>
      <c r="R62" s="61"/>
      <c r="S62" s="197"/>
      <c r="T62" s="180"/>
      <c r="U62" s="179"/>
      <c r="V62" s="176"/>
    </row>
    <row r="63" spans="1:22" ht="26.1" customHeight="1">
      <c r="A63" s="45">
        <f>IF(F63="","",SUBTOTAL(3,$F$11:F63))</f>
        <v>43</v>
      </c>
      <c r="B63" s="93" t="s">
        <v>171</v>
      </c>
      <c r="C63" s="85"/>
      <c r="D63" s="77" t="s">
        <v>62</v>
      </c>
      <c r="E63" s="135" t="s">
        <v>69</v>
      </c>
      <c r="F63" s="92" t="s">
        <v>67</v>
      </c>
      <c r="G63" s="90" t="s">
        <v>74</v>
      </c>
      <c r="H63" s="96">
        <v>3.33</v>
      </c>
      <c r="I63" s="80"/>
      <c r="J63" s="85" t="s">
        <v>112</v>
      </c>
      <c r="K63" s="92" t="s">
        <v>67</v>
      </c>
      <c r="L63" s="90" t="s">
        <v>78</v>
      </c>
      <c r="M63" s="98">
        <v>3.66</v>
      </c>
      <c r="N63" s="76"/>
      <c r="O63" s="95">
        <f t="shared" si="4"/>
        <v>0.33000000000000007</v>
      </c>
      <c r="P63" s="101">
        <v>0.25</v>
      </c>
      <c r="Q63" s="89">
        <f t="shared" si="3"/>
        <v>965250.00000000023</v>
      </c>
      <c r="R63" s="173" t="s">
        <v>101</v>
      </c>
      <c r="S63" s="197"/>
      <c r="T63" s="180"/>
      <c r="U63" s="179"/>
      <c r="V63" s="176"/>
    </row>
    <row r="64" spans="1:22" ht="26.1" customHeight="1">
      <c r="A64" s="45">
        <f>IF(F64="","",SUBTOTAL(3,$F$11:F64))</f>
        <v>44</v>
      </c>
      <c r="B64" s="7" t="s">
        <v>172</v>
      </c>
      <c r="C64" s="16"/>
      <c r="D64" s="13" t="s">
        <v>53</v>
      </c>
      <c r="E64" s="9" t="s">
        <v>69</v>
      </c>
      <c r="F64" s="25" t="s">
        <v>67</v>
      </c>
      <c r="G64" s="31" t="s">
        <v>79</v>
      </c>
      <c r="H64" s="11">
        <v>3.99</v>
      </c>
      <c r="I64" s="41"/>
      <c r="J64" s="18" t="s">
        <v>97</v>
      </c>
      <c r="K64" s="25" t="s">
        <v>67</v>
      </c>
      <c r="L64" s="14" t="s">
        <v>75</v>
      </c>
      <c r="M64" s="67">
        <v>4.32</v>
      </c>
      <c r="N64" s="38"/>
      <c r="O64" s="47">
        <f t="shared" si="4"/>
        <v>0.33000000000000007</v>
      </c>
      <c r="P64" s="39"/>
      <c r="Q64" s="19">
        <f t="shared" si="3"/>
        <v>772200.00000000012</v>
      </c>
      <c r="R64" s="172" t="s">
        <v>99</v>
      </c>
      <c r="S64" s="199"/>
      <c r="T64" s="183"/>
      <c r="U64" s="182"/>
      <c r="V64" s="176"/>
    </row>
    <row r="65" spans="1:22" ht="26.1" customHeight="1">
      <c r="A65" s="45">
        <f>IF(F65="","",SUBTOTAL(3,$F$11:F65))</f>
        <v>45</v>
      </c>
      <c r="B65" s="7" t="s">
        <v>173</v>
      </c>
      <c r="C65" s="16"/>
      <c r="D65" s="13" t="s">
        <v>64</v>
      </c>
      <c r="E65" s="9" t="s">
        <v>69</v>
      </c>
      <c r="F65" s="25" t="s">
        <v>67</v>
      </c>
      <c r="G65" s="14" t="s">
        <v>73</v>
      </c>
      <c r="H65" s="11">
        <v>3</v>
      </c>
      <c r="I65" s="33"/>
      <c r="J65" s="18" t="s">
        <v>97</v>
      </c>
      <c r="K65" s="25" t="s">
        <v>67</v>
      </c>
      <c r="L65" s="14" t="s">
        <v>74</v>
      </c>
      <c r="M65" s="26">
        <v>3.33</v>
      </c>
      <c r="N65" s="37"/>
      <c r="O65" s="47">
        <f t="shared" si="4"/>
        <v>0.33000000000000007</v>
      </c>
      <c r="P65" s="30">
        <v>0.25</v>
      </c>
      <c r="Q65" s="19">
        <f t="shared" ref="Q65:Q66" si="5">(O65+P65*O65)*2340000</f>
        <v>965250.00000000023</v>
      </c>
      <c r="R65" s="172" t="s">
        <v>99</v>
      </c>
      <c r="S65" s="198"/>
      <c r="T65" s="186"/>
      <c r="U65" s="185"/>
      <c r="V65" s="176"/>
    </row>
    <row r="66" spans="1:22" ht="26.1" customHeight="1">
      <c r="A66" s="45">
        <f>IF(F66="","",SUBTOTAL(3,$F$11:F66))</f>
        <v>46</v>
      </c>
      <c r="B66" s="7" t="s">
        <v>174</v>
      </c>
      <c r="C66" s="16" t="s">
        <v>88</v>
      </c>
      <c r="D66" s="13"/>
      <c r="E66" s="9" t="s">
        <v>211</v>
      </c>
      <c r="F66" s="25" t="s">
        <v>66</v>
      </c>
      <c r="G66" s="14" t="s">
        <v>82</v>
      </c>
      <c r="H66" s="11">
        <v>4.74</v>
      </c>
      <c r="I66" s="36"/>
      <c r="J66" s="18" t="s">
        <v>97</v>
      </c>
      <c r="K66" s="25" t="s">
        <v>66</v>
      </c>
      <c r="L66" s="32">
        <v>0.375</v>
      </c>
      <c r="M66" s="26">
        <v>5.08</v>
      </c>
      <c r="N66" s="37"/>
      <c r="O66" s="47">
        <f t="shared" si="4"/>
        <v>0.33999999999999986</v>
      </c>
      <c r="P66" s="30">
        <v>0.25</v>
      </c>
      <c r="Q66" s="19">
        <f t="shared" si="5"/>
        <v>994499.99999999953</v>
      </c>
      <c r="R66" s="172" t="s">
        <v>99</v>
      </c>
      <c r="S66" s="197"/>
      <c r="T66" s="180"/>
      <c r="U66" s="179"/>
      <c r="V66" s="176"/>
    </row>
    <row r="67" spans="1:22" ht="26.1" customHeight="1">
      <c r="A67" s="45">
        <f>IF(F67="","",SUBTOTAL(3,$F$11:F67))</f>
        <v>47</v>
      </c>
      <c r="B67" s="74" t="s">
        <v>175</v>
      </c>
      <c r="C67" s="118"/>
      <c r="D67" s="119" t="s">
        <v>126</v>
      </c>
      <c r="E67" s="75" t="s">
        <v>69</v>
      </c>
      <c r="F67" s="102" t="s">
        <v>67</v>
      </c>
      <c r="G67" s="78" t="s">
        <v>79</v>
      </c>
      <c r="H67" s="137">
        <v>3.99</v>
      </c>
      <c r="I67" s="138"/>
      <c r="J67" s="40" t="s">
        <v>97</v>
      </c>
      <c r="K67" s="102" t="s">
        <v>67</v>
      </c>
      <c r="L67" s="139">
        <v>0.77777777777777779</v>
      </c>
      <c r="M67" s="140">
        <v>4.32</v>
      </c>
      <c r="N67" s="141"/>
      <c r="O67" s="88">
        <f t="shared" si="4"/>
        <v>0.33000000000000007</v>
      </c>
      <c r="P67" s="142">
        <v>0.25</v>
      </c>
      <c r="Q67" s="79">
        <f>(O67+P67*O67)*2530000</f>
        <v>1043625.0000000002</v>
      </c>
      <c r="R67" s="174" t="s">
        <v>99</v>
      </c>
      <c r="S67" s="197"/>
      <c r="T67" s="180"/>
      <c r="U67" s="179"/>
      <c r="V67" s="176"/>
    </row>
    <row r="68" spans="1:22" ht="26.1" customHeight="1">
      <c r="A68" s="45"/>
      <c r="B68" s="111" t="s">
        <v>222</v>
      </c>
      <c r="C68" s="115"/>
      <c r="D68" s="116"/>
      <c r="E68" s="149"/>
      <c r="F68" s="99"/>
      <c r="G68" s="71"/>
      <c r="H68" s="91"/>
      <c r="I68" s="83"/>
      <c r="J68" s="61"/>
      <c r="K68" s="99"/>
      <c r="L68" s="71"/>
      <c r="M68" s="73"/>
      <c r="N68" s="81"/>
      <c r="O68" s="97"/>
      <c r="P68" s="124"/>
      <c r="Q68" s="117"/>
      <c r="R68" s="61"/>
      <c r="S68" s="197"/>
      <c r="T68" s="180"/>
      <c r="U68" s="179"/>
      <c r="V68" s="176"/>
    </row>
    <row r="69" spans="1:22" ht="26.1" customHeight="1">
      <c r="A69" s="45">
        <f>IF(F69="","",SUBTOTAL(3,$F$11:F69))</f>
        <v>48</v>
      </c>
      <c r="B69" s="93" t="s">
        <v>176</v>
      </c>
      <c r="C69" s="85" t="s">
        <v>88</v>
      </c>
      <c r="D69" s="77"/>
      <c r="E69" s="143" t="s">
        <v>206</v>
      </c>
      <c r="F69" s="92" t="s">
        <v>66</v>
      </c>
      <c r="G69" s="90" t="s">
        <v>82</v>
      </c>
      <c r="H69" s="96">
        <v>4.74</v>
      </c>
      <c r="I69" s="80"/>
      <c r="J69" s="82" t="s">
        <v>97</v>
      </c>
      <c r="K69" s="92" t="s">
        <v>66</v>
      </c>
      <c r="L69" s="84">
        <v>0.375</v>
      </c>
      <c r="M69" s="98">
        <v>5.08</v>
      </c>
      <c r="N69" s="76"/>
      <c r="O69" s="95">
        <f t="shared" si="4"/>
        <v>0.33999999999999986</v>
      </c>
      <c r="P69" s="101">
        <v>0.25</v>
      </c>
      <c r="Q69" s="89">
        <f t="shared" ref="Q69:Q97" si="6">(O69+P69*O69)*2530000</f>
        <v>1075249.9999999995</v>
      </c>
      <c r="R69" s="173" t="s">
        <v>99</v>
      </c>
      <c r="S69" s="197"/>
      <c r="T69" s="179"/>
      <c r="U69" s="179"/>
      <c r="V69" s="176"/>
    </row>
    <row r="70" spans="1:22" ht="26.1" customHeight="1">
      <c r="A70" s="45">
        <f>IF(F70="","",SUBTOTAL(3,$F$11:F70))</f>
        <v>49</v>
      </c>
      <c r="B70" s="7" t="s">
        <v>177</v>
      </c>
      <c r="C70" s="16" t="s">
        <v>54</v>
      </c>
      <c r="D70" s="13"/>
      <c r="E70" s="9" t="s">
        <v>69</v>
      </c>
      <c r="F70" s="25" t="s">
        <v>67</v>
      </c>
      <c r="G70" s="14" t="s">
        <v>78</v>
      </c>
      <c r="H70" s="11">
        <v>3.66</v>
      </c>
      <c r="I70" s="12"/>
      <c r="J70" s="18" t="s">
        <v>107</v>
      </c>
      <c r="K70" s="25" t="s">
        <v>67</v>
      </c>
      <c r="L70" s="14" t="s">
        <v>79</v>
      </c>
      <c r="M70" s="26">
        <v>3.99</v>
      </c>
      <c r="N70" s="37"/>
      <c r="O70" s="47">
        <f t="shared" si="4"/>
        <v>0.33000000000000007</v>
      </c>
      <c r="P70" s="30">
        <v>0.25</v>
      </c>
      <c r="Q70" s="110">
        <f t="shared" si="6"/>
        <v>1043625.0000000002</v>
      </c>
      <c r="R70" s="172" t="s">
        <v>106</v>
      </c>
      <c r="S70" s="197"/>
      <c r="T70" s="180"/>
      <c r="U70" s="179"/>
      <c r="V70" s="176"/>
    </row>
    <row r="71" spans="1:22" ht="26.1" customHeight="1">
      <c r="A71" s="45">
        <f>IF(F71="","",SUBTOTAL(3,$F$11:F71))</f>
        <v>50</v>
      </c>
      <c r="B71" s="107" t="s">
        <v>224</v>
      </c>
      <c r="C71" s="16"/>
      <c r="D71" s="13" t="s">
        <v>135</v>
      </c>
      <c r="E71" s="9" t="s">
        <v>69</v>
      </c>
      <c r="F71" s="25" t="s">
        <v>67</v>
      </c>
      <c r="G71" s="14" t="s">
        <v>77</v>
      </c>
      <c r="H71" s="11">
        <v>4.9800000000000004</v>
      </c>
      <c r="I71" s="113">
        <v>0.05</v>
      </c>
      <c r="J71" s="18" t="s">
        <v>95</v>
      </c>
      <c r="K71" s="25" t="s">
        <v>67</v>
      </c>
      <c r="L71" s="14" t="s">
        <v>77</v>
      </c>
      <c r="M71" s="26">
        <v>4.9800000000000004</v>
      </c>
      <c r="N71" s="37">
        <v>0.06</v>
      </c>
      <c r="O71" s="47">
        <v>4.9799999999999997E-2</v>
      </c>
      <c r="P71" s="30">
        <v>0.25</v>
      </c>
      <c r="Q71" s="110">
        <f t="shared" si="6"/>
        <v>157492.5</v>
      </c>
      <c r="R71" s="172" t="s">
        <v>106</v>
      </c>
      <c r="S71" s="197"/>
      <c r="T71" s="180"/>
      <c r="U71" s="179"/>
      <c r="V71" s="176"/>
    </row>
    <row r="72" spans="1:22" ht="26.1" customHeight="1">
      <c r="A72" s="45">
        <f>IF(F72="","",SUBTOTAL(3,$F$11:F72))</f>
        <v>51</v>
      </c>
      <c r="B72" s="7" t="s">
        <v>192</v>
      </c>
      <c r="C72" s="16" t="s">
        <v>65</v>
      </c>
      <c r="D72" s="13"/>
      <c r="E72" s="42" t="s">
        <v>208</v>
      </c>
      <c r="F72" s="25" t="s">
        <v>66</v>
      </c>
      <c r="G72" s="14" t="s">
        <v>82</v>
      </c>
      <c r="H72" s="12">
        <v>4.74</v>
      </c>
      <c r="I72" s="12"/>
      <c r="J72" s="18" t="s">
        <v>97</v>
      </c>
      <c r="K72" s="25" t="s">
        <v>66</v>
      </c>
      <c r="L72" s="32">
        <v>0.375</v>
      </c>
      <c r="M72" s="26">
        <v>5.08</v>
      </c>
      <c r="N72" s="37"/>
      <c r="O72" s="47">
        <f>M72-H72</f>
        <v>0.33999999999999986</v>
      </c>
      <c r="P72" s="69" t="s">
        <v>210</v>
      </c>
      <c r="Q72" s="110">
        <f>(O72+P72*O72)*2530000</f>
        <v>1075249.9999999995</v>
      </c>
      <c r="R72" s="172" t="s">
        <v>99</v>
      </c>
      <c r="S72" s="197"/>
      <c r="T72" s="179"/>
      <c r="U72" s="179"/>
      <c r="V72" s="176"/>
    </row>
    <row r="73" spans="1:22" ht="26.1" customHeight="1">
      <c r="A73" s="45">
        <f>IF(F73="","",SUBTOTAL(3,$F$11:F73))</f>
        <v>52</v>
      </c>
      <c r="B73" s="7" t="s">
        <v>193</v>
      </c>
      <c r="C73" s="16"/>
      <c r="D73" s="13" t="s">
        <v>65</v>
      </c>
      <c r="E73" s="9" t="s">
        <v>211</v>
      </c>
      <c r="F73" s="25" t="s">
        <v>66</v>
      </c>
      <c r="G73" s="32">
        <v>0.375</v>
      </c>
      <c r="H73" s="12">
        <v>5.08</v>
      </c>
      <c r="I73" s="12"/>
      <c r="J73" s="18" t="s">
        <v>107</v>
      </c>
      <c r="K73" s="25" t="s">
        <v>66</v>
      </c>
      <c r="L73" s="14" t="s">
        <v>87</v>
      </c>
      <c r="M73" s="26">
        <v>5.42</v>
      </c>
      <c r="N73" s="37"/>
      <c r="O73" s="47">
        <f>M73-H73</f>
        <v>0.33999999999999986</v>
      </c>
      <c r="P73" s="69" t="s">
        <v>210</v>
      </c>
      <c r="Q73" s="110">
        <f>(O73+P73*O73)*2530000</f>
        <v>1075249.9999999995</v>
      </c>
      <c r="R73" s="172" t="s">
        <v>106</v>
      </c>
      <c r="S73" s="197"/>
      <c r="T73" s="180"/>
      <c r="U73" s="179"/>
      <c r="V73" s="176"/>
    </row>
    <row r="74" spans="1:22" ht="26.1" customHeight="1">
      <c r="A74" s="114">
        <f>IF(F74="","",SUBTOTAL(3,$F$11:F74))</f>
        <v>53</v>
      </c>
      <c r="B74" s="74" t="s">
        <v>194</v>
      </c>
      <c r="C74" s="118" t="s">
        <v>223</v>
      </c>
      <c r="D74" s="119"/>
      <c r="E74" s="75" t="s">
        <v>69</v>
      </c>
      <c r="F74" s="122" t="s">
        <v>67</v>
      </c>
      <c r="G74" s="78" t="s">
        <v>74</v>
      </c>
      <c r="H74" s="123">
        <v>3.33</v>
      </c>
      <c r="I74" s="152"/>
      <c r="J74" s="40" t="s">
        <v>107</v>
      </c>
      <c r="K74" s="122" t="s">
        <v>67</v>
      </c>
      <c r="L74" s="78" t="s">
        <v>78</v>
      </c>
      <c r="M74" s="140">
        <v>3.66</v>
      </c>
      <c r="N74" s="141"/>
      <c r="O74" s="88">
        <f>M74-H74</f>
        <v>0.33000000000000007</v>
      </c>
      <c r="P74" s="153" t="s">
        <v>210</v>
      </c>
      <c r="Q74" s="79">
        <f>(O74+P74*O74)*2530000</f>
        <v>1043625.0000000002</v>
      </c>
      <c r="R74" s="174" t="s">
        <v>106</v>
      </c>
      <c r="S74" s="197"/>
      <c r="T74" s="180"/>
      <c r="U74" s="179"/>
      <c r="V74" s="176"/>
    </row>
    <row r="75" spans="1:22" ht="26.1" customHeight="1">
      <c r="A75" s="45"/>
      <c r="B75" s="111" t="s">
        <v>38</v>
      </c>
      <c r="C75" s="115"/>
      <c r="D75" s="116"/>
      <c r="E75" s="149"/>
      <c r="F75" s="99"/>
      <c r="G75" s="71"/>
      <c r="H75" s="91"/>
      <c r="I75" s="147"/>
      <c r="J75" s="61"/>
      <c r="K75" s="99"/>
      <c r="L75" s="86"/>
      <c r="M75" s="73"/>
      <c r="N75" s="81"/>
      <c r="O75" s="97"/>
      <c r="P75" s="124"/>
      <c r="Q75" s="117"/>
      <c r="R75" s="61"/>
      <c r="S75" s="198"/>
      <c r="T75" s="186"/>
      <c r="U75" s="185"/>
      <c r="V75" s="176"/>
    </row>
    <row r="76" spans="1:22" ht="26.1" customHeight="1">
      <c r="A76" s="45">
        <f>IF(F76="","",SUBTOTAL(3,$F$11:F76))</f>
        <v>54</v>
      </c>
      <c r="B76" s="93" t="s">
        <v>178</v>
      </c>
      <c r="C76" s="85" t="s">
        <v>58</v>
      </c>
      <c r="D76" s="77"/>
      <c r="E76" s="135" t="s">
        <v>69</v>
      </c>
      <c r="F76" s="92" t="s">
        <v>67</v>
      </c>
      <c r="G76" s="90" t="s">
        <v>78</v>
      </c>
      <c r="H76" s="96">
        <v>3.66</v>
      </c>
      <c r="I76" s="144"/>
      <c r="J76" s="85" t="s">
        <v>112</v>
      </c>
      <c r="K76" s="92" t="s">
        <v>67</v>
      </c>
      <c r="L76" s="90" t="s">
        <v>79</v>
      </c>
      <c r="M76" s="98">
        <v>3.99</v>
      </c>
      <c r="N76" s="76"/>
      <c r="O76" s="95">
        <f t="shared" si="4"/>
        <v>0.33000000000000007</v>
      </c>
      <c r="P76" s="101">
        <v>0.25</v>
      </c>
      <c r="Q76" s="89">
        <f t="shared" si="6"/>
        <v>1043625.0000000002</v>
      </c>
      <c r="R76" s="173" t="s">
        <v>101</v>
      </c>
      <c r="S76" s="197"/>
      <c r="T76" s="180"/>
      <c r="U76" s="179"/>
      <c r="V76" s="176"/>
    </row>
    <row r="77" spans="1:22" ht="26.1" customHeight="1">
      <c r="A77" s="45">
        <f>IF(F77="","",SUBTOTAL(3,$F$11:F77))</f>
        <v>55</v>
      </c>
      <c r="B77" s="7" t="s">
        <v>179</v>
      </c>
      <c r="C77" s="16" t="s">
        <v>223</v>
      </c>
      <c r="D77" s="13"/>
      <c r="E77" s="9" t="s">
        <v>69</v>
      </c>
      <c r="F77" s="25" t="s">
        <v>67</v>
      </c>
      <c r="G77" s="14" t="s">
        <v>73</v>
      </c>
      <c r="H77" s="11">
        <v>3</v>
      </c>
      <c r="I77" s="12"/>
      <c r="J77" s="16" t="s">
        <v>112</v>
      </c>
      <c r="K77" s="25" t="s">
        <v>67</v>
      </c>
      <c r="L77" s="14" t="s">
        <v>74</v>
      </c>
      <c r="M77" s="26">
        <v>3.33</v>
      </c>
      <c r="N77" s="37"/>
      <c r="O77" s="47">
        <f t="shared" si="4"/>
        <v>0.33000000000000007</v>
      </c>
      <c r="P77" s="30">
        <v>0.25</v>
      </c>
      <c r="Q77" s="110">
        <f t="shared" si="6"/>
        <v>1043625.0000000002</v>
      </c>
      <c r="R77" s="172" t="s">
        <v>101</v>
      </c>
      <c r="S77" s="197"/>
      <c r="T77" s="180"/>
      <c r="U77" s="179"/>
      <c r="V77" s="176"/>
    </row>
    <row r="78" spans="1:22" ht="26.1" customHeight="1">
      <c r="A78" s="45">
        <f>IF(F78="","",SUBTOTAL(3,$F$11:F78))</f>
        <v>56</v>
      </c>
      <c r="B78" s="7" t="s">
        <v>180</v>
      </c>
      <c r="C78" s="16"/>
      <c r="D78" s="13" t="s">
        <v>53</v>
      </c>
      <c r="E78" s="9" t="s">
        <v>69</v>
      </c>
      <c r="F78" s="25" t="s">
        <v>67</v>
      </c>
      <c r="G78" s="14" t="s">
        <v>78</v>
      </c>
      <c r="H78" s="11">
        <v>3.66</v>
      </c>
      <c r="I78" s="12"/>
      <c r="J78" s="18" t="s">
        <v>97</v>
      </c>
      <c r="K78" s="25" t="s">
        <v>67</v>
      </c>
      <c r="L78" s="14" t="s">
        <v>79</v>
      </c>
      <c r="M78" s="26">
        <v>3.99</v>
      </c>
      <c r="N78" s="37"/>
      <c r="O78" s="47">
        <f t="shared" si="4"/>
        <v>0.33000000000000007</v>
      </c>
      <c r="P78" s="30">
        <v>0.25</v>
      </c>
      <c r="Q78" s="110">
        <f t="shared" si="6"/>
        <v>1043625.0000000002</v>
      </c>
      <c r="R78" s="172" t="s">
        <v>99</v>
      </c>
      <c r="S78" s="197"/>
      <c r="T78" s="180"/>
      <c r="U78" s="179"/>
      <c r="V78" s="176"/>
    </row>
    <row r="79" spans="1:22" ht="26.1" customHeight="1">
      <c r="A79" s="45">
        <f>IF(F79="","",SUBTOTAL(3,$F$11:F79))</f>
        <v>57</v>
      </c>
      <c r="B79" s="7" t="s">
        <v>181</v>
      </c>
      <c r="C79" s="16" t="s">
        <v>131</v>
      </c>
      <c r="D79" s="13"/>
      <c r="E79" s="31" t="s">
        <v>219</v>
      </c>
      <c r="F79" s="25" t="s">
        <v>67</v>
      </c>
      <c r="G79" s="32">
        <v>0.77777777777777779</v>
      </c>
      <c r="H79" s="11">
        <v>4.32</v>
      </c>
      <c r="I79" s="68"/>
      <c r="J79" s="16" t="s">
        <v>112</v>
      </c>
      <c r="K79" s="25" t="s">
        <v>67</v>
      </c>
      <c r="L79" s="14" t="s">
        <v>81</v>
      </c>
      <c r="M79" s="26">
        <v>4.6500000000000004</v>
      </c>
      <c r="N79" s="37"/>
      <c r="O79" s="47">
        <f t="shared" si="4"/>
        <v>0.33000000000000007</v>
      </c>
      <c r="P79" s="30">
        <v>0.25</v>
      </c>
      <c r="Q79" s="110">
        <f t="shared" si="6"/>
        <v>1043625.0000000002</v>
      </c>
      <c r="R79" s="172" t="s">
        <v>101</v>
      </c>
      <c r="S79" s="197"/>
      <c r="T79" s="188"/>
      <c r="U79" s="179"/>
      <c r="V79" s="176"/>
    </row>
    <row r="80" spans="1:22" ht="26.1" customHeight="1">
      <c r="A80" s="45">
        <f>IF(F80="","",SUBTOTAL(3,$F$11:F80))</f>
        <v>58</v>
      </c>
      <c r="B80" s="7" t="s">
        <v>182</v>
      </c>
      <c r="C80" s="16" t="s">
        <v>131</v>
      </c>
      <c r="D80" s="13"/>
      <c r="E80" s="108" t="s">
        <v>83</v>
      </c>
      <c r="F80" s="25" t="s">
        <v>66</v>
      </c>
      <c r="G80" s="14" t="s">
        <v>82</v>
      </c>
      <c r="H80" s="11">
        <v>4.74</v>
      </c>
      <c r="I80" s="31"/>
      <c r="J80" s="16" t="s">
        <v>112</v>
      </c>
      <c r="K80" s="25" t="s">
        <v>66</v>
      </c>
      <c r="L80" s="32">
        <v>0.375</v>
      </c>
      <c r="M80" s="26">
        <v>5.08</v>
      </c>
      <c r="N80" s="113"/>
      <c r="O80" s="47">
        <f t="shared" si="4"/>
        <v>0.33999999999999986</v>
      </c>
      <c r="P80" s="30">
        <v>0.25</v>
      </c>
      <c r="Q80" s="110">
        <f t="shared" si="6"/>
        <v>1075249.9999999995</v>
      </c>
      <c r="R80" s="172" t="s">
        <v>101</v>
      </c>
      <c r="S80" s="197"/>
      <c r="T80" s="180"/>
      <c r="U80" s="179"/>
      <c r="V80" s="176"/>
    </row>
    <row r="81" spans="1:22" ht="26.1" customHeight="1">
      <c r="A81" s="45"/>
      <c r="B81" s="112" t="s">
        <v>40</v>
      </c>
      <c r="C81" s="115"/>
      <c r="D81" s="116"/>
      <c r="E81" s="149"/>
      <c r="F81" s="99"/>
      <c r="G81" s="71"/>
      <c r="H81" s="72"/>
      <c r="I81" s="72"/>
      <c r="J81" s="61"/>
      <c r="K81" s="99"/>
      <c r="L81" s="71"/>
      <c r="M81" s="73"/>
      <c r="N81" s="81"/>
      <c r="O81" s="97"/>
      <c r="P81" s="124"/>
      <c r="Q81" s="117"/>
      <c r="R81" s="61"/>
      <c r="S81" s="197"/>
      <c r="T81" s="180"/>
      <c r="U81" s="179"/>
      <c r="V81" s="176"/>
    </row>
    <row r="82" spans="1:22" ht="26.1" customHeight="1">
      <c r="A82" s="45">
        <f>IF(F82="","",SUBTOTAL(3,$F$11:F82))</f>
        <v>59</v>
      </c>
      <c r="B82" s="93" t="s">
        <v>183</v>
      </c>
      <c r="C82" s="85"/>
      <c r="D82" s="77" t="s">
        <v>88</v>
      </c>
      <c r="E82" s="135" t="s">
        <v>83</v>
      </c>
      <c r="F82" s="92" t="s">
        <v>66</v>
      </c>
      <c r="G82" s="90" t="s">
        <v>82</v>
      </c>
      <c r="H82" s="144">
        <v>4.74</v>
      </c>
      <c r="I82" s="144"/>
      <c r="J82" s="82" t="s">
        <v>97</v>
      </c>
      <c r="K82" s="92" t="s">
        <v>66</v>
      </c>
      <c r="L82" s="84">
        <v>0.375</v>
      </c>
      <c r="M82" s="98">
        <v>5.08</v>
      </c>
      <c r="N82" s="76"/>
      <c r="O82" s="95">
        <f t="shared" si="4"/>
        <v>0.33999999999999986</v>
      </c>
      <c r="P82" s="154" t="s">
        <v>209</v>
      </c>
      <c r="Q82" s="89">
        <f t="shared" si="6"/>
        <v>1247289.9999999995</v>
      </c>
      <c r="R82" s="173" t="s">
        <v>99</v>
      </c>
      <c r="S82" s="197"/>
      <c r="T82" s="180"/>
      <c r="U82" s="179"/>
      <c r="V82" s="176"/>
    </row>
    <row r="83" spans="1:22" ht="26.1" customHeight="1">
      <c r="A83" s="45">
        <f>IF(F83="","",SUBTOTAL(3,$F$11:F83))</f>
        <v>60</v>
      </c>
      <c r="B83" s="7" t="s">
        <v>184</v>
      </c>
      <c r="C83" s="16"/>
      <c r="D83" s="13" t="s">
        <v>126</v>
      </c>
      <c r="E83" s="9" t="s">
        <v>211</v>
      </c>
      <c r="F83" s="25" t="s">
        <v>66</v>
      </c>
      <c r="G83" s="14" t="s">
        <v>82</v>
      </c>
      <c r="H83" s="12">
        <v>4.74</v>
      </c>
      <c r="I83" s="12"/>
      <c r="J83" s="18" t="s">
        <v>97</v>
      </c>
      <c r="K83" s="25" t="s">
        <v>66</v>
      </c>
      <c r="L83" s="32">
        <v>0.375</v>
      </c>
      <c r="M83" s="26">
        <v>5.08</v>
      </c>
      <c r="N83" s="37"/>
      <c r="O83" s="47">
        <f t="shared" si="4"/>
        <v>0.33999999999999986</v>
      </c>
      <c r="P83" s="69" t="s">
        <v>209</v>
      </c>
      <c r="Q83" s="110">
        <f t="shared" si="6"/>
        <v>1247289.9999999995</v>
      </c>
      <c r="R83" s="172" t="s">
        <v>99</v>
      </c>
      <c r="S83" s="197"/>
      <c r="T83" s="180"/>
      <c r="U83" s="179"/>
      <c r="V83" s="176"/>
    </row>
    <row r="84" spans="1:22" ht="26.1" customHeight="1">
      <c r="A84" s="45">
        <f>IF(F84="","",SUBTOTAL(3,$F$11:F84))</f>
        <v>61</v>
      </c>
      <c r="B84" s="7" t="s">
        <v>185</v>
      </c>
      <c r="C84" s="16"/>
      <c r="D84" s="13" t="s">
        <v>126</v>
      </c>
      <c r="E84" s="9" t="s">
        <v>83</v>
      </c>
      <c r="F84" s="25" t="s">
        <v>66</v>
      </c>
      <c r="G84" s="14" t="s">
        <v>82</v>
      </c>
      <c r="H84" s="12">
        <v>4.74</v>
      </c>
      <c r="I84" s="12"/>
      <c r="J84" s="18" t="s">
        <v>97</v>
      </c>
      <c r="K84" s="25" t="s">
        <v>66</v>
      </c>
      <c r="L84" s="32">
        <v>0.375</v>
      </c>
      <c r="M84" s="26">
        <v>5.08</v>
      </c>
      <c r="N84" s="37"/>
      <c r="O84" s="47">
        <f t="shared" ref="O84:O105" si="7">M84-H84</f>
        <v>0.33999999999999986</v>
      </c>
      <c r="P84" s="69" t="s">
        <v>209</v>
      </c>
      <c r="Q84" s="110">
        <f t="shared" si="6"/>
        <v>1247289.9999999995</v>
      </c>
      <c r="R84" s="172" t="s">
        <v>99</v>
      </c>
      <c r="S84" s="197"/>
      <c r="T84" s="180"/>
      <c r="U84" s="179"/>
      <c r="V84" s="176"/>
    </row>
    <row r="85" spans="1:22" ht="26.1" customHeight="1">
      <c r="A85" s="45">
        <f>IF(F85="","",SUBTOTAL(3,$F$11:F85))</f>
        <v>62</v>
      </c>
      <c r="B85" s="7" t="s">
        <v>186</v>
      </c>
      <c r="C85" s="16" t="s">
        <v>126</v>
      </c>
      <c r="D85" s="13"/>
      <c r="E85" s="9" t="s">
        <v>217</v>
      </c>
      <c r="F85" s="25" t="s">
        <v>67</v>
      </c>
      <c r="G85" s="14" t="s">
        <v>78</v>
      </c>
      <c r="H85" s="12">
        <v>3.66</v>
      </c>
      <c r="I85" s="12"/>
      <c r="J85" s="18" t="s">
        <v>107</v>
      </c>
      <c r="K85" s="25" t="s">
        <v>67</v>
      </c>
      <c r="L85" s="14" t="s">
        <v>79</v>
      </c>
      <c r="M85" s="26">
        <v>3.99</v>
      </c>
      <c r="N85" s="37"/>
      <c r="O85" s="47">
        <f t="shared" si="7"/>
        <v>0.33000000000000007</v>
      </c>
      <c r="P85" s="69" t="s">
        <v>210</v>
      </c>
      <c r="Q85" s="110">
        <f t="shared" si="6"/>
        <v>1043625.0000000002</v>
      </c>
      <c r="R85" s="172" t="s">
        <v>106</v>
      </c>
      <c r="S85" s="197"/>
      <c r="T85" s="180"/>
      <c r="U85" s="179"/>
      <c r="V85" s="176"/>
    </row>
    <row r="86" spans="1:22" ht="26.1" customHeight="1">
      <c r="A86" s="45">
        <f>IF(F86="","",SUBTOTAL(3,$F$11:F86))</f>
        <v>63</v>
      </c>
      <c r="B86" s="7" t="s">
        <v>187</v>
      </c>
      <c r="C86" s="16" t="s">
        <v>53</v>
      </c>
      <c r="D86" s="13"/>
      <c r="E86" s="9" t="s">
        <v>83</v>
      </c>
      <c r="F86" s="25" t="s">
        <v>66</v>
      </c>
      <c r="G86" s="14" t="s">
        <v>82</v>
      </c>
      <c r="H86" s="12">
        <v>4.74</v>
      </c>
      <c r="I86" s="12"/>
      <c r="J86" s="18" t="s">
        <v>97</v>
      </c>
      <c r="K86" s="25" t="s">
        <v>66</v>
      </c>
      <c r="L86" s="32">
        <v>0.375</v>
      </c>
      <c r="M86" s="26">
        <v>5.08</v>
      </c>
      <c r="N86" s="37"/>
      <c r="O86" s="47">
        <f t="shared" si="7"/>
        <v>0.33999999999999986</v>
      </c>
      <c r="P86" s="69" t="s">
        <v>210</v>
      </c>
      <c r="Q86" s="110">
        <f t="shared" si="6"/>
        <v>1075249.9999999995</v>
      </c>
      <c r="R86" s="172" t="s">
        <v>99</v>
      </c>
      <c r="S86" s="197"/>
      <c r="T86" s="180"/>
      <c r="U86" s="179"/>
      <c r="V86" s="176"/>
    </row>
    <row r="87" spans="1:22" ht="26.1" customHeight="1">
      <c r="A87" s="45">
        <f>IF(F87="","",SUBTOTAL(3,$F$11:F87))</f>
        <v>64</v>
      </c>
      <c r="B87" s="74" t="s">
        <v>188</v>
      </c>
      <c r="C87" s="118"/>
      <c r="D87" s="119" t="s">
        <v>53</v>
      </c>
      <c r="E87" s="75" t="s">
        <v>83</v>
      </c>
      <c r="F87" s="102" t="s">
        <v>66</v>
      </c>
      <c r="G87" s="78" t="s">
        <v>82</v>
      </c>
      <c r="H87" s="123">
        <v>4.74</v>
      </c>
      <c r="I87" s="123"/>
      <c r="J87" s="40" t="s">
        <v>97</v>
      </c>
      <c r="K87" s="102" t="s">
        <v>66</v>
      </c>
      <c r="L87" s="139">
        <v>0.375</v>
      </c>
      <c r="M87" s="140">
        <v>5.08</v>
      </c>
      <c r="N87" s="141"/>
      <c r="O87" s="88">
        <f t="shared" si="7"/>
        <v>0.33999999999999986</v>
      </c>
      <c r="P87" s="153" t="s">
        <v>210</v>
      </c>
      <c r="Q87" s="79">
        <f t="shared" si="6"/>
        <v>1075249.9999999995</v>
      </c>
      <c r="R87" s="174" t="s">
        <v>99</v>
      </c>
      <c r="S87" s="197"/>
      <c r="T87" s="180"/>
      <c r="U87" s="179"/>
      <c r="V87" s="176"/>
    </row>
    <row r="88" spans="1:22" ht="26.1" customHeight="1">
      <c r="A88" s="45"/>
      <c r="B88" s="120" t="s">
        <v>42</v>
      </c>
      <c r="C88" s="115"/>
      <c r="D88" s="116"/>
      <c r="E88" s="149"/>
      <c r="F88" s="99"/>
      <c r="G88" s="71"/>
      <c r="H88" s="72"/>
      <c r="I88" s="72"/>
      <c r="J88" s="61"/>
      <c r="K88" s="99"/>
      <c r="L88" s="86"/>
      <c r="M88" s="73"/>
      <c r="N88" s="81"/>
      <c r="O88" s="97"/>
      <c r="P88" s="155"/>
      <c r="Q88" s="117"/>
      <c r="R88" s="61"/>
      <c r="S88" s="197"/>
      <c r="T88" s="180"/>
      <c r="U88" s="179"/>
      <c r="V88" s="176"/>
    </row>
    <row r="89" spans="1:22" ht="26.1" customHeight="1">
      <c r="A89" s="45">
        <f>IF(F89="","",SUBTOTAL(3,$F$11:F89))</f>
        <v>65</v>
      </c>
      <c r="B89" s="93" t="s">
        <v>189</v>
      </c>
      <c r="C89" s="85" t="s">
        <v>60</v>
      </c>
      <c r="D89" s="77"/>
      <c r="E89" s="135" t="s">
        <v>211</v>
      </c>
      <c r="F89" s="92" t="s">
        <v>66</v>
      </c>
      <c r="G89" s="90" t="s">
        <v>82</v>
      </c>
      <c r="H89" s="144">
        <v>4.74</v>
      </c>
      <c r="I89" s="144"/>
      <c r="J89" s="82" t="s">
        <v>97</v>
      </c>
      <c r="K89" s="92" t="s">
        <v>66</v>
      </c>
      <c r="L89" s="84">
        <v>0.375</v>
      </c>
      <c r="M89" s="98">
        <v>5.08</v>
      </c>
      <c r="N89" s="76"/>
      <c r="O89" s="95">
        <f t="shared" si="7"/>
        <v>0.33999999999999986</v>
      </c>
      <c r="P89" s="154" t="s">
        <v>210</v>
      </c>
      <c r="Q89" s="89">
        <f t="shared" si="6"/>
        <v>1075249.9999999995</v>
      </c>
      <c r="R89" s="173" t="s">
        <v>99</v>
      </c>
      <c r="S89" s="197"/>
      <c r="T89" s="180"/>
      <c r="U89" s="179"/>
      <c r="V89" s="176"/>
    </row>
    <row r="90" spans="1:22" ht="26.1" customHeight="1">
      <c r="A90" s="45">
        <f>IF(F90="","",SUBTOTAL(3,$F$11:F90))</f>
        <v>66</v>
      </c>
      <c r="B90" s="74" t="s">
        <v>190</v>
      </c>
      <c r="C90" s="118" t="s">
        <v>56</v>
      </c>
      <c r="D90" s="119"/>
      <c r="E90" s="75" t="s">
        <v>69</v>
      </c>
      <c r="F90" s="102" t="s">
        <v>67</v>
      </c>
      <c r="G90" s="78" t="s">
        <v>77</v>
      </c>
      <c r="H90" s="123">
        <v>4.9800000000000004</v>
      </c>
      <c r="I90" s="141">
        <v>0.05</v>
      </c>
      <c r="J90" s="40" t="s">
        <v>144</v>
      </c>
      <c r="K90" s="102" t="s">
        <v>67</v>
      </c>
      <c r="L90" s="78" t="s">
        <v>77</v>
      </c>
      <c r="M90" s="123">
        <v>4.9800000000000004</v>
      </c>
      <c r="N90" s="141">
        <v>0.06</v>
      </c>
      <c r="O90" s="88">
        <v>4.9799999999999997E-2</v>
      </c>
      <c r="P90" s="153" t="s">
        <v>210</v>
      </c>
      <c r="Q90" s="79">
        <f t="shared" si="6"/>
        <v>157492.5</v>
      </c>
      <c r="R90" s="174" t="s">
        <v>99</v>
      </c>
      <c r="S90" s="197"/>
      <c r="T90" s="180"/>
      <c r="U90" s="179"/>
      <c r="V90" s="176"/>
    </row>
    <row r="91" spans="1:22" ht="26.1" customHeight="1">
      <c r="A91" s="45"/>
      <c r="B91" s="111" t="s">
        <v>52</v>
      </c>
      <c r="C91" s="115"/>
      <c r="D91" s="116"/>
      <c r="E91" s="149"/>
      <c r="F91" s="99"/>
      <c r="G91" s="71"/>
      <c r="H91" s="72"/>
      <c r="I91" s="81"/>
      <c r="J91" s="61"/>
      <c r="K91" s="99"/>
      <c r="L91" s="71"/>
      <c r="M91" s="72"/>
      <c r="N91" s="81"/>
      <c r="O91" s="97"/>
      <c r="P91" s="155"/>
      <c r="Q91" s="117"/>
      <c r="R91" s="61"/>
      <c r="S91" s="197"/>
      <c r="T91" s="180"/>
      <c r="U91" s="179"/>
      <c r="V91" s="176"/>
    </row>
    <row r="92" spans="1:22" ht="26.1" customHeight="1">
      <c r="A92" s="45">
        <f>IF(F92="","",SUBTOTAL(3,$F$11:F92))</f>
        <v>67</v>
      </c>
      <c r="B92" s="125" t="s">
        <v>191</v>
      </c>
      <c r="C92" s="126" t="s">
        <v>58</v>
      </c>
      <c r="D92" s="126"/>
      <c r="E92" s="156" t="s">
        <v>207</v>
      </c>
      <c r="F92" s="127" t="s">
        <v>66</v>
      </c>
      <c r="G92" s="128" t="s">
        <v>82</v>
      </c>
      <c r="H92" s="157">
        <v>4.74</v>
      </c>
      <c r="I92" s="157"/>
      <c r="J92" s="129" t="s">
        <v>97</v>
      </c>
      <c r="K92" s="127" t="s">
        <v>66</v>
      </c>
      <c r="L92" s="130">
        <v>0.375</v>
      </c>
      <c r="M92" s="131">
        <v>5.08</v>
      </c>
      <c r="N92" s="132"/>
      <c r="O92" s="133">
        <f t="shared" si="7"/>
        <v>0.33999999999999986</v>
      </c>
      <c r="P92" s="158" t="s">
        <v>210</v>
      </c>
      <c r="Q92" s="134">
        <f t="shared" si="6"/>
        <v>1075249.9999999995</v>
      </c>
      <c r="R92" s="175" t="s">
        <v>99</v>
      </c>
      <c r="S92" s="197"/>
      <c r="T92" s="179"/>
      <c r="U92" s="179"/>
      <c r="V92" s="176"/>
    </row>
    <row r="93" spans="1:22" ht="26.1" customHeight="1">
      <c r="A93" s="45"/>
      <c r="B93" s="121" t="s">
        <v>50</v>
      </c>
      <c r="C93" s="115"/>
      <c r="D93" s="116"/>
      <c r="E93" s="59"/>
      <c r="F93" s="60"/>
      <c r="G93" s="71"/>
      <c r="H93" s="72"/>
      <c r="I93" s="150"/>
      <c r="J93" s="115"/>
      <c r="K93" s="60"/>
      <c r="L93" s="71"/>
      <c r="M93" s="73"/>
      <c r="N93" s="81"/>
      <c r="O93" s="97"/>
      <c r="P93" s="162"/>
      <c r="Q93" s="117"/>
      <c r="R93" s="61"/>
      <c r="S93" s="197"/>
      <c r="T93" s="179"/>
      <c r="U93" s="179"/>
      <c r="V93" s="176"/>
    </row>
    <row r="94" spans="1:22" ht="26.1" customHeight="1">
      <c r="A94" s="45">
        <f>IF(F94="","",SUBTOTAL(3,$F$11:F94))</f>
        <v>68</v>
      </c>
      <c r="B94" s="159" t="s">
        <v>195</v>
      </c>
      <c r="C94" s="85"/>
      <c r="D94" s="77" t="s">
        <v>125</v>
      </c>
      <c r="E94" s="135" t="s">
        <v>220</v>
      </c>
      <c r="F94" s="160">
        <v>17170</v>
      </c>
      <c r="G94" s="90" t="s">
        <v>78</v>
      </c>
      <c r="H94" s="96">
        <v>3.66</v>
      </c>
      <c r="I94" s="161"/>
      <c r="J94" s="82" t="s">
        <v>107</v>
      </c>
      <c r="K94" s="160">
        <v>17170</v>
      </c>
      <c r="L94" s="90" t="s">
        <v>79</v>
      </c>
      <c r="M94" s="98">
        <v>3.99</v>
      </c>
      <c r="N94" s="76"/>
      <c r="O94" s="95">
        <f t="shared" si="7"/>
        <v>0.33000000000000007</v>
      </c>
      <c r="P94" s="159"/>
      <c r="Q94" s="89">
        <f t="shared" si="6"/>
        <v>834900.00000000023</v>
      </c>
      <c r="R94" s="173" t="s">
        <v>106</v>
      </c>
      <c r="S94" s="197"/>
      <c r="T94" s="180"/>
      <c r="U94" s="179"/>
      <c r="V94" s="176"/>
    </row>
    <row r="95" spans="1:22" ht="26.1" customHeight="1">
      <c r="A95" s="45">
        <f>IF(F95="","",SUBTOTAL(3,$F$11:F95))</f>
        <v>69</v>
      </c>
      <c r="B95" s="34" t="s">
        <v>196</v>
      </c>
      <c r="C95" s="16" t="s">
        <v>88</v>
      </c>
      <c r="D95" s="13"/>
      <c r="E95" s="9" t="s">
        <v>70</v>
      </c>
      <c r="F95" s="53" t="s">
        <v>67</v>
      </c>
      <c r="G95" s="14" t="s">
        <v>73</v>
      </c>
      <c r="H95" s="11">
        <v>3</v>
      </c>
      <c r="I95" s="66"/>
      <c r="J95" s="18" t="s">
        <v>97</v>
      </c>
      <c r="K95" s="53" t="s">
        <v>67</v>
      </c>
      <c r="L95" s="14" t="s">
        <v>74</v>
      </c>
      <c r="M95" s="26">
        <v>3.33</v>
      </c>
      <c r="N95" s="37"/>
      <c r="O95" s="47">
        <f t="shared" si="7"/>
        <v>0.33000000000000007</v>
      </c>
      <c r="P95" s="34"/>
      <c r="Q95" s="110">
        <f t="shared" si="6"/>
        <v>834900.00000000023</v>
      </c>
      <c r="R95" s="172" t="s">
        <v>99</v>
      </c>
      <c r="S95" s="197"/>
      <c r="T95" s="180"/>
      <c r="U95" s="179"/>
      <c r="V95" s="176"/>
    </row>
    <row r="96" spans="1:22" ht="26.1" customHeight="1">
      <c r="A96" s="45">
        <f>IF(F96="","",SUBTOTAL(3,$F$11:F96))</f>
        <v>70</v>
      </c>
      <c r="B96" s="7" t="s">
        <v>197</v>
      </c>
      <c r="C96" s="16" t="s">
        <v>65</v>
      </c>
      <c r="D96" s="13"/>
      <c r="E96" s="9" t="s">
        <v>69</v>
      </c>
      <c r="F96" s="53" t="s">
        <v>67</v>
      </c>
      <c r="G96" s="14" t="s">
        <v>74</v>
      </c>
      <c r="H96" s="11">
        <v>3.33</v>
      </c>
      <c r="I96" s="36"/>
      <c r="J96" s="18" t="s">
        <v>97</v>
      </c>
      <c r="K96" s="53" t="s">
        <v>67</v>
      </c>
      <c r="L96" s="14" t="s">
        <v>78</v>
      </c>
      <c r="M96" s="26">
        <v>3.66</v>
      </c>
      <c r="N96" s="37"/>
      <c r="O96" s="47">
        <f t="shared" si="7"/>
        <v>0.33000000000000007</v>
      </c>
      <c r="P96" s="69" t="s">
        <v>210</v>
      </c>
      <c r="Q96" s="110">
        <f t="shared" si="6"/>
        <v>1043625.0000000002</v>
      </c>
      <c r="R96" s="172" t="s">
        <v>99</v>
      </c>
      <c r="S96" s="197"/>
      <c r="T96" s="180"/>
      <c r="U96" s="179"/>
      <c r="V96" s="176"/>
    </row>
    <row r="97" spans="1:22" ht="26.1" customHeight="1">
      <c r="A97" s="45">
        <f>IF(F97="","",SUBTOTAL(3,$F$11:F97))</f>
        <v>71</v>
      </c>
      <c r="B97" s="7" t="s">
        <v>198</v>
      </c>
      <c r="C97" s="16" t="s">
        <v>223</v>
      </c>
      <c r="D97" s="13"/>
      <c r="E97" s="108" t="s">
        <v>69</v>
      </c>
      <c r="F97" s="35" t="s">
        <v>67</v>
      </c>
      <c r="G97" s="14" t="s">
        <v>74</v>
      </c>
      <c r="H97" s="11">
        <v>3.33</v>
      </c>
      <c r="I97" s="31"/>
      <c r="J97" s="109" t="s">
        <v>107</v>
      </c>
      <c r="K97" s="35" t="s">
        <v>67</v>
      </c>
      <c r="L97" s="14" t="s">
        <v>78</v>
      </c>
      <c r="M97" s="26">
        <v>3.66</v>
      </c>
      <c r="N97" s="113"/>
      <c r="O97" s="47">
        <f t="shared" si="7"/>
        <v>0.33000000000000007</v>
      </c>
      <c r="P97" s="10" t="s">
        <v>210</v>
      </c>
      <c r="Q97" s="110">
        <f t="shared" si="6"/>
        <v>1043625.0000000002</v>
      </c>
      <c r="R97" s="172" t="s">
        <v>106</v>
      </c>
      <c r="S97" s="198"/>
      <c r="T97" s="186"/>
      <c r="U97" s="185"/>
      <c r="V97" s="176"/>
    </row>
    <row r="98" spans="1:22" ht="26.1" customHeight="1">
      <c r="A98" s="45"/>
      <c r="B98" s="111" t="s">
        <v>51</v>
      </c>
      <c r="C98" s="115"/>
      <c r="D98" s="116"/>
      <c r="E98" s="149"/>
      <c r="F98" s="163"/>
      <c r="G98" s="71"/>
      <c r="H98" s="91"/>
      <c r="I98" s="147"/>
      <c r="J98" s="61"/>
      <c r="K98" s="163"/>
      <c r="L98" s="71"/>
      <c r="M98" s="73"/>
      <c r="N98" s="81"/>
      <c r="O98" s="97"/>
      <c r="P98" s="155"/>
      <c r="Q98" s="117"/>
      <c r="R98" s="61"/>
      <c r="S98" s="198"/>
      <c r="T98" s="186"/>
      <c r="U98" s="185"/>
      <c r="V98" s="176"/>
    </row>
    <row r="99" spans="1:22" ht="26.1" customHeight="1">
      <c r="A99" s="45">
        <f>IF(F99="","",SUBTOTAL(3,$F$11:F99))</f>
        <v>72</v>
      </c>
      <c r="B99" s="7" t="s">
        <v>199</v>
      </c>
      <c r="C99" s="16" t="s">
        <v>125</v>
      </c>
      <c r="D99" s="13"/>
      <c r="E99" s="108" t="s">
        <v>69</v>
      </c>
      <c r="F99" s="168" t="s">
        <v>67</v>
      </c>
      <c r="G99" s="14" t="s">
        <v>78</v>
      </c>
      <c r="H99" s="11">
        <v>3.66</v>
      </c>
      <c r="I99" s="31"/>
      <c r="J99" s="109" t="s">
        <v>107</v>
      </c>
      <c r="K99" s="168" t="s">
        <v>67</v>
      </c>
      <c r="L99" s="14" t="s">
        <v>79</v>
      </c>
      <c r="M99" s="26">
        <v>3.99</v>
      </c>
      <c r="N99" s="113"/>
      <c r="O99" s="47">
        <f t="shared" si="7"/>
        <v>0.33000000000000007</v>
      </c>
      <c r="P99" s="7"/>
      <c r="Q99" s="110">
        <f t="shared" ref="Q99:Q105" si="8">(O99+P99*O99)*2530000</f>
        <v>834900.00000000023</v>
      </c>
      <c r="R99" s="172" t="s">
        <v>106</v>
      </c>
      <c r="S99" s="198"/>
      <c r="T99" s="186"/>
      <c r="U99" s="185"/>
      <c r="V99" s="176"/>
    </row>
    <row r="100" spans="1:22" ht="26.1" customHeight="1">
      <c r="A100" s="45"/>
      <c r="B100" s="111" t="s">
        <v>43</v>
      </c>
      <c r="C100" s="115"/>
      <c r="D100" s="116"/>
      <c r="E100" s="149"/>
      <c r="F100" s="165"/>
      <c r="G100" s="71"/>
      <c r="H100" s="91"/>
      <c r="I100" s="147"/>
      <c r="J100" s="61"/>
      <c r="K100" s="165"/>
      <c r="L100" s="71"/>
      <c r="M100" s="73"/>
      <c r="N100" s="81"/>
      <c r="O100" s="97"/>
      <c r="P100" s="166"/>
      <c r="Q100" s="117"/>
      <c r="R100" s="61"/>
      <c r="S100" s="198"/>
      <c r="T100" s="186"/>
      <c r="U100" s="185"/>
      <c r="V100" s="176"/>
    </row>
    <row r="101" spans="1:22" ht="26.1" customHeight="1">
      <c r="A101" s="45">
        <f>IF(F101="","",SUBTOTAL(3,$F$11:F101))</f>
        <v>73</v>
      </c>
      <c r="B101" s="7" t="s">
        <v>200</v>
      </c>
      <c r="C101" s="16" t="s">
        <v>61</v>
      </c>
      <c r="D101" s="13"/>
      <c r="E101" s="108" t="s">
        <v>136</v>
      </c>
      <c r="F101" s="53" t="s">
        <v>140</v>
      </c>
      <c r="G101" s="14" t="s">
        <v>72</v>
      </c>
      <c r="H101" s="12">
        <v>4.03</v>
      </c>
      <c r="I101" s="31"/>
      <c r="J101" s="109" t="s">
        <v>147</v>
      </c>
      <c r="K101" s="53" t="s">
        <v>140</v>
      </c>
      <c r="L101" s="14" t="s">
        <v>72</v>
      </c>
      <c r="M101" s="12">
        <v>4.03</v>
      </c>
      <c r="N101" s="113">
        <v>0.05</v>
      </c>
      <c r="O101" s="47">
        <f>N101*M101</f>
        <v>0.20150000000000001</v>
      </c>
      <c r="P101" s="7"/>
      <c r="Q101" s="110">
        <f t="shared" si="8"/>
        <v>509795.00000000006</v>
      </c>
      <c r="R101" s="172" t="s">
        <v>106</v>
      </c>
      <c r="S101" s="198"/>
      <c r="T101" s="186"/>
      <c r="U101" s="189"/>
      <c r="V101" s="176"/>
    </row>
    <row r="102" spans="1:22" ht="26.1" customHeight="1">
      <c r="A102" s="45"/>
      <c r="B102" s="111" t="s">
        <v>41</v>
      </c>
      <c r="C102" s="115"/>
      <c r="D102" s="116"/>
      <c r="E102" s="149"/>
      <c r="F102" s="99"/>
      <c r="G102" s="71"/>
      <c r="H102" s="72"/>
      <c r="I102" s="83"/>
      <c r="J102" s="115"/>
      <c r="K102" s="99"/>
      <c r="L102" s="71"/>
      <c r="M102" s="73"/>
      <c r="N102" s="81"/>
      <c r="O102" s="97"/>
      <c r="P102" s="155"/>
      <c r="Q102" s="117"/>
      <c r="R102" s="61"/>
      <c r="S102" s="197"/>
      <c r="T102" s="180"/>
      <c r="U102" s="179"/>
      <c r="V102" s="176"/>
    </row>
    <row r="103" spans="1:22" ht="26.1" customHeight="1">
      <c r="A103" s="45">
        <f>IF(F103="","",SUBTOTAL(3,$F$11:F103))</f>
        <v>74</v>
      </c>
      <c r="B103" s="93" t="s">
        <v>201</v>
      </c>
      <c r="C103" s="85" t="s">
        <v>134</v>
      </c>
      <c r="D103" s="77"/>
      <c r="E103" s="135" t="s">
        <v>70</v>
      </c>
      <c r="F103" s="164" t="s">
        <v>68</v>
      </c>
      <c r="G103" s="90" t="s">
        <v>77</v>
      </c>
      <c r="H103" s="96">
        <v>4.9800000000000004</v>
      </c>
      <c r="I103" s="76">
        <v>0.08</v>
      </c>
      <c r="J103" s="82" t="s">
        <v>144</v>
      </c>
      <c r="K103" s="164" t="s">
        <v>68</v>
      </c>
      <c r="L103" s="90" t="s">
        <v>77</v>
      </c>
      <c r="M103" s="144">
        <v>4.9800000000000004</v>
      </c>
      <c r="N103" s="76">
        <v>0.09</v>
      </c>
      <c r="O103" s="95">
        <v>4.9799999999999997E-2</v>
      </c>
      <c r="P103" s="159"/>
      <c r="Q103" s="89">
        <f t="shared" si="8"/>
        <v>125993.99999999999</v>
      </c>
      <c r="R103" s="173" t="s">
        <v>99</v>
      </c>
      <c r="S103" s="197"/>
      <c r="T103" s="180"/>
      <c r="U103" s="179"/>
      <c r="V103" s="176"/>
    </row>
    <row r="104" spans="1:22" ht="26.1" customHeight="1">
      <c r="A104" s="45">
        <f>IF(F104="","",SUBTOTAL(3,$F$11:F104))</f>
        <v>75</v>
      </c>
      <c r="B104" s="7" t="s">
        <v>202</v>
      </c>
      <c r="C104" s="16"/>
      <c r="D104" s="13" t="s">
        <v>135</v>
      </c>
      <c r="E104" s="42" t="s">
        <v>98</v>
      </c>
      <c r="F104" s="53" t="s">
        <v>93</v>
      </c>
      <c r="G104" s="14" t="s">
        <v>77</v>
      </c>
      <c r="H104" s="12">
        <v>4.9800000000000004</v>
      </c>
      <c r="I104" s="37">
        <v>0.05</v>
      </c>
      <c r="J104" s="18" t="s">
        <v>144</v>
      </c>
      <c r="K104" s="53" t="s">
        <v>93</v>
      </c>
      <c r="L104" s="14" t="s">
        <v>77</v>
      </c>
      <c r="M104" s="12">
        <v>4.9800000000000004</v>
      </c>
      <c r="N104" s="37">
        <v>0.06</v>
      </c>
      <c r="O104" s="47">
        <v>4.9799999999999997E-2</v>
      </c>
      <c r="P104" s="39"/>
      <c r="Q104" s="110">
        <f t="shared" si="8"/>
        <v>125993.99999999999</v>
      </c>
      <c r="R104" s="172" t="s">
        <v>99</v>
      </c>
      <c r="S104" s="197"/>
      <c r="T104" s="179"/>
      <c r="U104" s="179"/>
      <c r="V104" s="176"/>
    </row>
    <row r="105" spans="1:22" ht="26.1" customHeight="1">
      <c r="A105" s="45">
        <f>IF(F105="","",SUBTOTAL(3,$F$11:F105))</f>
        <v>76</v>
      </c>
      <c r="B105" s="7" t="s">
        <v>203</v>
      </c>
      <c r="C105" s="16" t="s">
        <v>126</v>
      </c>
      <c r="D105" s="13"/>
      <c r="E105" s="9" t="s">
        <v>221</v>
      </c>
      <c r="F105" s="35" t="s">
        <v>67</v>
      </c>
      <c r="G105" s="14" t="s">
        <v>79</v>
      </c>
      <c r="H105" s="11">
        <v>3.99</v>
      </c>
      <c r="I105" s="17"/>
      <c r="J105" s="18" t="s">
        <v>107</v>
      </c>
      <c r="K105" s="35" t="s">
        <v>67</v>
      </c>
      <c r="L105" s="32">
        <v>0.77777777777777779</v>
      </c>
      <c r="M105" s="26">
        <v>4.32</v>
      </c>
      <c r="N105" s="17"/>
      <c r="O105" s="47">
        <f t="shared" si="7"/>
        <v>0.33000000000000007</v>
      </c>
      <c r="P105" s="69" t="s">
        <v>210</v>
      </c>
      <c r="Q105" s="110">
        <f t="shared" si="8"/>
        <v>1043625.0000000002</v>
      </c>
      <c r="R105" s="172" t="s">
        <v>106</v>
      </c>
      <c r="S105" s="197"/>
      <c r="T105" s="180"/>
      <c r="U105" s="179"/>
      <c r="V105" s="176"/>
    </row>
    <row r="106" spans="1:22">
      <c r="S106" s="177"/>
      <c r="T106" s="176"/>
      <c r="U106" s="176"/>
      <c r="V106" s="176"/>
    </row>
    <row r="107" spans="1:22">
      <c r="S107" s="177"/>
      <c r="T107" s="176"/>
      <c r="U107" s="176"/>
      <c r="V107" s="176"/>
    </row>
    <row r="108" spans="1:22">
      <c r="S108" s="177"/>
      <c r="T108" s="176"/>
      <c r="U108" s="176"/>
      <c r="V108" s="176"/>
    </row>
    <row r="109" spans="1:22">
      <c r="S109" s="177"/>
      <c r="T109" s="176"/>
      <c r="U109" s="176"/>
      <c r="V109" s="176"/>
    </row>
    <row r="110" spans="1:22">
      <c r="S110" s="177"/>
      <c r="T110" s="176"/>
      <c r="U110" s="176"/>
      <c r="V110" s="176"/>
    </row>
    <row r="111" spans="1:22">
      <c r="S111" s="177"/>
      <c r="T111" s="176"/>
      <c r="U111" s="176"/>
      <c r="V111" s="176"/>
    </row>
    <row r="112" spans="1:22">
      <c r="S112" s="177"/>
      <c r="T112" s="176"/>
      <c r="U112" s="176"/>
      <c r="V112" s="176"/>
    </row>
    <row r="113" spans="19:22">
      <c r="S113" s="177"/>
      <c r="T113" s="176"/>
      <c r="U113" s="176"/>
      <c r="V113" s="176"/>
    </row>
    <row r="114" spans="19:22">
      <c r="S114" s="177"/>
      <c r="T114" s="176"/>
      <c r="U114" s="176"/>
      <c r="V114" s="176"/>
    </row>
    <row r="115" spans="19:22">
      <c r="S115" s="177"/>
      <c r="T115" s="176"/>
      <c r="U115" s="176"/>
      <c r="V115" s="176"/>
    </row>
    <row r="116" spans="19:22">
      <c r="S116" s="177"/>
      <c r="T116" s="176"/>
      <c r="U116" s="176"/>
      <c r="V116" s="176"/>
    </row>
    <row r="117" spans="19:22">
      <c r="S117" s="177"/>
      <c r="T117" s="176"/>
      <c r="U117" s="176"/>
      <c r="V117" s="176"/>
    </row>
    <row r="118" spans="19:22">
      <c r="S118" s="177"/>
      <c r="T118" s="176"/>
      <c r="U118" s="176"/>
      <c r="V118" s="176"/>
    </row>
    <row r="119" spans="19:22">
      <c r="S119" s="177"/>
      <c r="T119" s="176"/>
      <c r="U119" s="176"/>
      <c r="V119" s="176"/>
    </row>
    <row r="120" spans="19:22">
      <c r="S120" s="177"/>
      <c r="T120" s="176"/>
      <c r="U120" s="176"/>
      <c r="V120" s="176"/>
    </row>
    <row r="121" spans="19:22">
      <c r="S121" s="177"/>
      <c r="T121" s="176"/>
      <c r="U121" s="176"/>
      <c r="V121" s="176"/>
    </row>
    <row r="122" spans="19:22">
      <c r="S122" s="177"/>
      <c r="T122" s="176"/>
      <c r="U122" s="176"/>
      <c r="V122" s="176"/>
    </row>
    <row r="123" spans="19:22">
      <c r="S123" s="177"/>
      <c r="T123" s="176"/>
      <c r="U123" s="176"/>
      <c r="V123" s="176"/>
    </row>
    <row r="124" spans="19:22">
      <c r="S124" s="177"/>
      <c r="T124" s="176"/>
      <c r="U124" s="176"/>
      <c r="V124" s="176"/>
    </row>
    <row r="125" spans="19:22">
      <c r="S125" s="177"/>
      <c r="T125" s="176"/>
      <c r="U125" s="176"/>
      <c r="V125" s="176"/>
    </row>
    <row r="126" spans="19:22">
      <c r="S126" s="177"/>
      <c r="T126" s="176"/>
      <c r="U126" s="176"/>
      <c r="V126" s="176"/>
    </row>
    <row r="127" spans="19:22">
      <c r="S127" s="177"/>
      <c r="T127" s="176"/>
      <c r="U127" s="176"/>
      <c r="V127" s="176"/>
    </row>
    <row r="128" spans="19:22">
      <c r="S128" s="177"/>
      <c r="T128" s="176"/>
      <c r="U128" s="176"/>
      <c r="V128" s="176"/>
    </row>
    <row r="129" spans="19:22">
      <c r="S129" s="177"/>
      <c r="T129" s="176"/>
      <c r="U129" s="176"/>
      <c r="V129" s="176"/>
    </row>
    <row r="130" spans="19:22">
      <c r="S130" s="177"/>
      <c r="T130" s="176"/>
      <c r="U130" s="176"/>
      <c r="V130" s="176"/>
    </row>
    <row r="131" spans="19:22">
      <c r="S131" s="177"/>
      <c r="T131" s="176"/>
      <c r="U131" s="176"/>
      <c r="V131" s="176"/>
    </row>
    <row r="132" spans="19:22">
      <c r="S132" s="177"/>
      <c r="T132" s="176"/>
      <c r="U132" s="176"/>
      <c r="V132" s="176"/>
    </row>
    <row r="133" spans="19:22">
      <c r="S133" s="177"/>
      <c r="T133" s="176"/>
      <c r="U133" s="176"/>
      <c r="V133" s="176"/>
    </row>
    <row r="134" spans="19:22">
      <c r="S134" s="177"/>
      <c r="T134" s="176"/>
      <c r="U134" s="176"/>
      <c r="V134" s="176"/>
    </row>
    <row r="135" spans="19:22">
      <c r="S135" s="177"/>
      <c r="T135" s="176"/>
      <c r="U135" s="176"/>
      <c r="V135" s="176"/>
    </row>
    <row r="136" spans="19:22">
      <c r="S136" s="177"/>
      <c r="T136" s="176"/>
      <c r="U136" s="176"/>
      <c r="V136" s="176"/>
    </row>
    <row r="137" spans="19:22">
      <c r="S137" s="177"/>
      <c r="T137" s="176"/>
      <c r="U137" s="176"/>
      <c r="V137" s="176"/>
    </row>
    <row r="138" spans="19:22">
      <c r="S138" s="177"/>
      <c r="T138" s="176"/>
      <c r="U138" s="176"/>
      <c r="V138" s="176"/>
    </row>
    <row r="139" spans="19:22">
      <c r="S139" s="177"/>
      <c r="T139" s="176"/>
      <c r="U139" s="176"/>
      <c r="V139" s="176"/>
    </row>
    <row r="140" spans="19:22">
      <c r="S140" s="177"/>
      <c r="T140" s="176"/>
      <c r="U140" s="176"/>
      <c r="V140" s="176"/>
    </row>
    <row r="141" spans="19:22">
      <c r="S141" s="177"/>
      <c r="T141" s="176"/>
      <c r="U141" s="176"/>
      <c r="V141" s="176"/>
    </row>
    <row r="142" spans="19:22">
      <c r="S142" s="177"/>
      <c r="T142" s="176"/>
      <c r="U142" s="176"/>
      <c r="V142" s="176"/>
    </row>
    <row r="143" spans="19:22">
      <c r="S143" s="177"/>
      <c r="T143" s="176"/>
      <c r="U143" s="176"/>
      <c r="V143" s="176"/>
    </row>
    <row r="144" spans="19:22">
      <c r="S144" s="177"/>
      <c r="T144" s="176"/>
      <c r="U144" s="176"/>
      <c r="V144" s="176"/>
    </row>
    <row r="145" spans="19:22">
      <c r="S145" s="177"/>
      <c r="T145" s="176"/>
      <c r="U145" s="176"/>
      <c r="V145" s="176"/>
    </row>
    <row r="146" spans="19:22">
      <c r="S146" s="177"/>
      <c r="T146" s="176"/>
      <c r="U146" s="176"/>
      <c r="V146" s="176"/>
    </row>
  </sheetData>
  <autoFilter ref="A10:R105"/>
  <mergeCells count="26">
    <mergeCell ref="A6:A9"/>
    <mergeCell ref="B6:B9"/>
    <mergeCell ref="C6:D6"/>
    <mergeCell ref="A1:E1"/>
    <mergeCell ref="G1:R2"/>
    <mergeCell ref="A2:E2"/>
    <mergeCell ref="G3:R3"/>
    <mergeCell ref="G4:R4"/>
    <mergeCell ref="C7:C9"/>
    <mergeCell ref="D7:D9"/>
    <mergeCell ref="F7:F9"/>
    <mergeCell ref="P7:P9"/>
    <mergeCell ref="G7:G9"/>
    <mergeCell ref="K7:K9"/>
    <mergeCell ref="L7:L9"/>
    <mergeCell ref="M7:M9"/>
    <mergeCell ref="N7:N9"/>
    <mergeCell ref="O7:O9"/>
    <mergeCell ref="E6:E9"/>
    <mergeCell ref="H7:H9"/>
    <mergeCell ref="R7:R9"/>
    <mergeCell ref="K6:R6"/>
    <mergeCell ref="Q7:Q9"/>
    <mergeCell ref="I7:I9"/>
    <mergeCell ref="J7:J9"/>
    <mergeCell ref="F6:J6"/>
  </mergeCells>
  <dataValidations count="8">
    <dataValidation type="list" allowBlank="1" showInputMessage="1" showErrorMessage="1" sqref="K35:K105 F35:F105">
      <formula1>$L$9:$L$342</formula1>
    </dataValidation>
    <dataValidation type="list" allowBlank="1" showInputMessage="1" showErrorMessage="1" sqref="F27:F34 K27:K34">
      <formula1>$L$9:$L$599</formula1>
    </dataValidation>
    <dataValidation type="list" allowBlank="1" showInputMessage="1" showErrorMessage="1" sqref="F24:F25 K24:K25 K21:K22 F21:F22">
      <formula1>$L$9:$L$625</formula1>
    </dataValidation>
    <dataValidation type="list" allowBlank="1" showInputMessage="1" showErrorMessage="1" sqref="F19 K19">
      <formula1>$L$9:$L$619</formula1>
    </dataValidation>
    <dataValidation type="list" allowBlank="1" showInputMessage="1" showErrorMessage="1" sqref="K17:K18 F17:F18">
      <formula1>$I$9:$I$612</formula1>
    </dataValidation>
    <dataValidation type="list" allowBlank="1" showInputMessage="1" showErrorMessage="1" sqref="F15:F16 K15:K16">
      <formula1>$L$9:$L$626</formula1>
    </dataValidation>
    <dataValidation type="list" allowBlank="1" showInputMessage="1" showErrorMessage="1" sqref="K12 F12">
      <formula1>$I$9:$I$615</formula1>
    </dataValidation>
    <dataValidation type="list" allowBlank="1" showInputMessage="1" showErrorMessage="1" sqref="F13 K13">
      <formula1>$L$9:$L$629</formula1>
    </dataValidation>
  </dataValidations>
  <hyperlinks>
    <hyperlink ref="B23" r:id="rId1" display="PHÒNG THANH TRA GIÁO DỤC - PHÁP CHẾ"/>
    <hyperlink ref="B93" r:id="rId2" display="TRUNG TÂM HỖ TRỢ SINH VIÊN KHỞI NGHIỆP VÀ QUAN HỆ DN"/>
  </hyperlinks>
  <pageMargins left="0.25" right="0.25" top="0.25" bottom="0.25" header="0" footer="0"/>
  <pageSetup paperSize="9" scale="37" fitToHeight="0" orientation="landscape" r:id="rId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</vt:lpstr>
      <vt:lpstr>'Tổng hợp'!Print_Titles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</dc:creator>
  <cp:lastModifiedBy>User</cp:lastModifiedBy>
  <cp:lastPrinted>2025-03-18T08:40:08Z</cp:lastPrinted>
  <dcterms:created xsi:type="dcterms:W3CDTF">2012-03-05T07:51:45Z</dcterms:created>
  <dcterms:modified xsi:type="dcterms:W3CDTF">2026-09-21T03:19:05Z</dcterms:modified>
</cp:coreProperties>
</file>