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0" windowWidth="16815" windowHeight="7755" tabRatio="637" firstSheet="13" activeTab="13"/>
  </bookViews>
  <sheets>
    <sheet name="SV" sheetId="42" state="hidden" r:id="rId1"/>
    <sheet name="Sheet1" sheetId="39" state="hidden" r:id="rId2"/>
    <sheet name="Mã" sheetId="33" state="hidden" r:id="rId3"/>
    <sheet name="DATA" sheetId="30" state="hidden" r:id="rId4"/>
    <sheet name="Tkê LOP" sheetId="31" state="hidden" r:id="rId5"/>
    <sheet name="SoTD" sheetId="36" state="hidden" r:id="rId6"/>
    <sheet name="LICH THI" sheetId="11" state="hidden" r:id="rId7"/>
    <sheet name="Theo Ngay" sheetId="38" state="hidden" r:id="rId8"/>
    <sheet name="De" sheetId="44" state="hidden" r:id="rId9"/>
    <sheet name="BiaHS" sheetId="49" state="hidden" r:id="rId10"/>
    <sheet name="Sheet2" sheetId="50" state="hidden" r:id="rId11"/>
    <sheet name="Sheet3" sheetId="51" state="hidden" r:id="rId12"/>
    <sheet name="Liên" sheetId="52" state="hidden" r:id="rId13"/>
    <sheet name="LỊCH ĐĂNG" sheetId="53" r:id="rId14"/>
    <sheet name="Sheet4" sheetId="54" state="hidden" r:id="rId15"/>
    <sheet name="LỊCH ĐĂNG (2)" sheetId="56" state="hidden" r:id="rId16"/>
  </sheets>
  <externalReferences>
    <externalReference r:id="rId17"/>
  </externalReferences>
  <definedNames>
    <definedName name="_CongCNTT" localSheetId="7">SUMIF('LICH THI'!$A:$A,'Theo Ngay'!$A1,'LICH THI'!$X:$X)</definedName>
    <definedName name="_CongCSKT" localSheetId="7">SUMIF('LICH THI'!$A:$A,'Theo Ngay'!$A1,'LICH THI'!$T:$T)</definedName>
    <definedName name="_CongKCK" localSheetId="7">SUMIF('LICH THI'!$A:$A,'Theo Ngay'!$A1,'LICH THI'!$V:$V)</definedName>
    <definedName name="_CongKCT" localSheetId="7">SUMIF('LICH THI'!$A:$A,'Theo Ngay'!$A1,'LICH THI'!$U:$U)</definedName>
    <definedName name="_CongKTVT" localSheetId="7">SUMIF('LICH THI'!$A:$A,'Theo Ngay'!$A1,'LICH THI'!$W:$W)</definedName>
    <definedName name="_CongKHCB" localSheetId="7">SUMIF('LICH THI'!$A:$A,'Theo Ngay'!$A1,'LICH THI'!$S:$S)</definedName>
    <definedName name="_CongLLCT" localSheetId="7">SUMIF('LICH THI'!$A:$A,'Theo Ngay'!$A1,'LICH THI'!$R:$R)</definedName>
    <definedName name="_CongSP_" localSheetId="7">SUMIF('LICH THI'!$A:$A,'Theo Ngay'!$A1,'LICH THI'!$Q:$Q)</definedName>
    <definedName name="_xlnm._FilterDatabase" localSheetId="3" hidden="1">DATA!$A$3:$BF$962</definedName>
    <definedName name="_xlnm._FilterDatabase" localSheetId="8" hidden="1">De!$B$7:$AG$299</definedName>
    <definedName name="_xlnm._FilterDatabase" localSheetId="13" hidden="1">'LỊCH ĐĂNG'!$A$7:$M$112</definedName>
    <definedName name="_xlnm._FilterDatabase" localSheetId="15" hidden="1">'LỊCH ĐĂNG (2)'!$A$7:$BP$259</definedName>
    <definedName name="_xlnm._FilterDatabase" localSheetId="6" hidden="1">'LICH THI'!$A$9:$BW$157</definedName>
    <definedName name="_xlnm._FilterDatabase" localSheetId="11" hidden="1">Sheet3!$B$1:$K$105</definedName>
    <definedName name="_xlnm._FilterDatabase" localSheetId="5" hidden="1">SoTD!$A$6:$H$633</definedName>
    <definedName name="_xlnm._FilterDatabase" localSheetId="0" hidden="1">SV!$A$16:$S$307</definedName>
    <definedName name="_xlnm._FilterDatabase" localSheetId="4" hidden="1">'Tkê LOP'!$A$1:$S$1025</definedName>
    <definedName name="_Gio" localSheetId="0">IF(SV!J1=1,"7:00",IF(SV!J1=2,"9:00",IF(SV!J1=3,"13:00",IF(SV!J1=4,"15:00",IF(SV!J1=5,"18:00","7:00")))))</definedName>
    <definedName name="_Gio">IF('LICH THI'!L1=1,"7:00",IF('LICH THI'!L1=2,"9:00",IF('LICH THI'!L1=3,"13:00",IF('LICH THI'!L1=4,"15:00",IF('LICH THI'!L1=5,"18:00","6:30")))))</definedName>
    <definedName name="_Gio_" localSheetId="7">IF('Theo Ngay'!$E1=1,"7:00",IF('Theo Ngay'!$E1=2,"9:00",IF('Theo Ngay'!$E1=3,"13:00",IF('Theo Ngay'!$E1=4,"15:00",IF('Theo Ngay'!$E1=5,"18:00","6:30")))))</definedName>
    <definedName name="_Loc" localSheetId="13">IF(LEFT('LỊCH ĐĂNG'!#REF!,2)="DC",VLOOKUP('LỊCH ĐĂNG'!#REF!,DATA!$A:$CK,'LỊCH ĐĂNG'!A$1,0),IF(LEFT('LỊCH ĐĂNG'!#REF!,2)="DL",VLOOKUP('LỊCH ĐĂNG'!#REF!,DATA!$B:$CK,'LỊCH ĐĂNG'!A$1-1,0),IF(LEFT('LỊCH ĐĂNG'!#REF!,2)="CC",VLOOKUP('LỊCH ĐĂNG'!#REF!,DATA!$D:$CK,'LỊCH ĐĂNG'!A$1-3,0),IF(LEFT('LỊCH ĐĂNG'!#REF!,2)="CL",VLOOKUP('LỊCH ĐĂNG'!#REF!,DATA!$E:$CK,'LỊCH ĐĂNG'!A$1-4,0),"??"))))</definedName>
    <definedName name="_Loc" localSheetId="15">IF(LEFT('LỊCH ĐĂNG (2)'!$F1,2)="DC",VLOOKUP('LỊCH ĐĂNG (2)'!$F1,DATA!$A:$CK,'LỊCH ĐĂNG (2)'!A$1,0),IF(LEFT('LỊCH ĐĂNG (2)'!$F1,2)="DL",VLOOKUP('LỊCH ĐĂNG (2)'!$F1,DATA!$B:$CK,'LỊCH ĐĂNG (2)'!A$1-1,0),IF(LEFT('LỊCH ĐĂNG (2)'!$F1,2)="CC",VLOOKUP('LỊCH ĐĂNG (2)'!$F1,DATA!$D:$CK,'LỊCH ĐĂNG (2)'!A$1-3,0),IF(LEFT('LỊCH ĐĂNG (2)'!$F1,2)="CL",VLOOKUP('LỊCH ĐĂNG (2)'!$F1,DATA!$E:$CK,'LỊCH ĐĂNG (2)'!A$1-4,0),"??"))))</definedName>
    <definedName name="_Loc" localSheetId="6">IF(LEFT('LICH THI'!$F1,2)="DC",VLOOKUP('LICH THI'!$F1,DATA!$A:$CK,'LICH THI'!A$1,0),IF(LEFT('LICH THI'!$F1,2)="DL",VLOOKUP('LICH THI'!$F1,DATA!$B:$CK,'LICH THI'!A$1-1,0),IF(LEFT('LICH THI'!$F1,2)="CC",VLOOKUP('LICH THI'!$F1,DATA!$D:$CK,'LICH THI'!A$1-3,0),IF(LEFT('LICH THI'!$F1,2)="CL",VLOOKUP('LICH THI'!$F1,DATA!$E:$CK,'LICH THI'!A$1-4,0),"??"))))</definedName>
    <definedName name="_Loc" localSheetId="11">IF(LEFT(Sheet3!$F1,2)="DC",VLOOKUP(Sheet3!$F1,DATA!$A:$CK,Sheet3!A$1,0),IF(LEFT(Sheet3!$F1,2)="DL",VLOOKUP(Sheet3!$F1,DATA!$B:$CK,Sheet3!A$1-1,0),IF(LEFT(Sheet3!$F1,2)="CC",VLOOKUP(Sheet3!$F1,DATA!$D:$CK,Sheet3!A$1-3,0),IF(LEFT(Sheet3!$F1,2)="CL",VLOOKUP(Sheet3!$F1,DATA!$E:$CK,Sheet3!A$1-4,0),"??"))))</definedName>
    <definedName name="_Loc2" comment="Lọc từ LICH THI" localSheetId="8">VLOOKUP(De!$A1,'LICH THI'!$C:$AH,De!A$1,0)</definedName>
    <definedName name="_LocHe" localSheetId="13">IF(ISERROR(FIND("-",TRIM('LỊCH ĐĂNG'!$C1),1)),"",RIGHT(TRIM('LỊCH ĐĂNG'!$C1),LEN(TRIM('LỊCH ĐĂNG'!$C1)) -FIND("-",SUBSTITUTE(TRIM('LỊCH ĐĂNG'!$C1),"-","-",LEN(TRIM('LỊCH ĐĂNG'!$C1))-LEN(SUBSTITUTE(TRIM('LỊCH ĐĂNG'!$C1),"-",""))))))</definedName>
    <definedName name="_LocHe" localSheetId="15">IF(ISERROR(FIND("-",TRIM('LỊCH ĐĂNG (2)'!$C1),1)),"",RIGHT(TRIM('LỊCH ĐĂNG (2)'!$C1),LEN(TRIM('LỊCH ĐĂNG (2)'!$C1)) -FIND("-",SUBSTITUTE(TRIM('LỊCH ĐĂNG (2)'!$C1),"-","-",LEN(TRIM('LỊCH ĐĂNG (2)'!$C1))-LEN(SUBSTITUTE(TRIM('LỊCH ĐĂNG (2)'!$C1),"-",""))))))</definedName>
    <definedName name="_LocHe" localSheetId="6">IF(ISERROR(FIND("-",TRIM('LICH THI'!$C1),1)),"",RIGHT(TRIM('LICH THI'!$C1),LEN(TRIM('LICH THI'!$C1)) -FIND("-",SUBSTITUTE(TRIM('LICH THI'!$C1),"-","-",LEN(TRIM('LICH THI'!$C1))-LEN(SUBSTITUTE(TRIM('LICH THI'!$C1),"-",""))))))</definedName>
    <definedName name="_LocHe" localSheetId="11">IF(ISERROR(FIND("-",TRIM(Sheet3!$C1),1)),"",RIGHT(TRIM(Sheet3!$C1),LEN(TRIM(Sheet3!$C1)) -FIND("-",SUBSTITUTE(TRIM(Sheet3!$C1),"-","-",LEN(TRIM(Sheet3!$C1))-LEN(SUBSTITUTE(TRIM(Sheet3!$C1),"-",""))))))</definedName>
    <definedName name="_LocMaHP" localSheetId="3">IF(MID(DATA!$C1,8,1)="-",LEFT(DATA!$C1,7),IF(MID(DATA!$C1,9,1)="-",LEFT(DATA!$C1,8),LEFT(DATA!$C1,9)))</definedName>
    <definedName name="_LocMaHP" localSheetId="13">IF(MID('LỊCH ĐĂNG'!$C1,8,1)="-",LEFT('LỊCH ĐĂNG'!$C1,7),IF(MID('LỊCH ĐĂNG'!$C1,9,1)="-",LEFT('LỊCH ĐĂNG'!$C1,8),LEFT('LỊCH ĐĂNG'!$C1,9)))</definedName>
    <definedName name="_LocMaHP" localSheetId="15">IF(MID('LỊCH ĐĂNG (2)'!$C1,8,1)="-",LEFT('LỊCH ĐĂNG (2)'!$C1,7),IF(MID('LỊCH ĐĂNG (2)'!$C1,9,1)="-",LEFT('LỊCH ĐĂNG (2)'!$C1,8),LEFT('LỊCH ĐĂNG (2)'!$C1,9)))</definedName>
    <definedName name="_LocMaHP" localSheetId="6">IF(MID('LICH THI'!$C1,8,1)="-",LEFT('LICH THI'!$C1,7),IF(MID('LICH THI'!$C1,9,1)="-",LEFT('LICH THI'!$C1,8),LEFT('LICH THI'!$C1,9)))</definedName>
    <definedName name="_LocMaHP" localSheetId="11">IF(MID(Sheet3!$C1,8,1)="-",LEFT(Sheet3!$C1,7),IF(MID(Sheet3!$C1,9,1)="-",LEFT(Sheet3!$C1,8),LEFT(Sheet3!$C1,9)))</definedName>
    <definedName name="_Nopdiem">IF(OR('LICH THI'!XEN1="TH",'LICH THI'!XEN1="VĐ"),'LICH THI'!XEP1+2,'LICH THI'!XEP1+7)</definedName>
    <definedName name="_Ngay" localSheetId="13">IF('LỊCH ĐĂNG'!XFD1="","",CHOOSE(WEEKDAY('LỊCH ĐĂNG'!XFD1),"(Cnhật)","(Thứ 2)","(Thứ 3)","(Thứ 4)","(Thứ 5)","(Thứ 6)","(Thứ 7)"))</definedName>
    <definedName name="_Ngay" localSheetId="15">IF('LỊCH ĐĂNG (2)'!XFD1="","",CHOOSE(WEEKDAY('LỊCH ĐĂNG (2)'!XFD1),"(Cnhật)","(Thứ 2)","(Thứ 3)","(Thứ 4)","(Thứ 5)","(Thứ 6)","(Thứ 7)"))</definedName>
    <definedName name="_Ngay" localSheetId="6">IF('LICH THI'!XFD1="","",CHOOSE(WEEKDAY('LICH THI'!XFD1),"(Cnhật)","(Thứ 2)","(Thứ 3)","(Thứ 4)","(Thứ 5)","(Thứ 6)","(Thứ 7)"))</definedName>
    <definedName name="_Ngay" localSheetId="0">IF(SV!XFD1="","",CHOOSE(WEEKDAY(SV!XFD1),"(CN)","(Thứ 2)","(Thứ 3)","(Thứ 4)","(Thứ 5)","(Thứ 6)","(Thứ 7)"))</definedName>
    <definedName name="_Ngay_gio" localSheetId="0">SV!I1+SV!B1</definedName>
    <definedName name="_Ngay_gio">'LICH THI'!K1+'LICH THI'!B1</definedName>
    <definedName name="_Ngay_Gio_">'Theo Ngay'!$D1+'Theo Ngay'!$B1</definedName>
    <definedName name="_Ngaycham">IF(OR('LICH THI'!XEO1="TH",'LICH THI'!XEO1="VĐ"),'LICH THI'!XEQ1,IF('LICH THI'!XER1="(Thứ 6)",'LICH THI'!XEQ1+3,'LICH THI'!XEQ1+1))</definedName>
    <definedName name="_Ngaythi" localSheetId="6">'LICH THI'!$L1048576+'LICH THI'!$I1+'LICH THI'!#REF!</definedName>
    <definedName name="_sophong" localSheetId="13">IF('LỊCH ĐĂNG'!#REF!="","",ROUNDUP('LỊCH ĐĂNG'!#REF!/'LỊCH ĐĂNG'!#REF!,0))</definedName>
    <definedName name="_sophong" localSheetId="15">IF('LỊCH ĐĂNG (2)'!$P1="","",ROUNDUP('LỊCH ĐĂNG (2)'!$O1/'LỊCH ĐĂNG (2)'!$P1,0))</definedName>
    <definedName name="_sophong" localSheetId="6">IF('LICH THI'!$P1="","",ROUNDUP('LICH THI'!$O1/'LICH THI'!$P1,0))</definedName>
    <definedName name="_SoSV">SUMIF('Tkê LOP'!$A:$A,'LICH THI'!$C1,'Tkê LOP'!$K:$K)</definedName>
    <definedName name="_stt" localSheetId="5">SoTD!A1048576+1</definedName>
    <definedName name="_stt" localSheetId="0">SV!A1048576+1</definedName>
    <definedName name="_stt" localSheetId="7">'Theo Ngay'!A1048576+1</definedName>
    <definedName name="_stt">'LICH THI'!A1048576+1</definedName>
    <definedName name="_stt_data" localSheetId="15">#REF!+1</definedName>
    <definedName name="_stt_data">#REF!+1</definedName>
    <definedName name="_stt_de" localSheetId="8">De!A1048576+1</definedName>
    <definedName name="_SV_P" comment="Số SV / Phòng thi =IF(OR($H42=&quot;VĐ&quot;;$H42=&quot;TH&quot;);&quot;&quot;;IF(MOD($M42;$N$2)/ROUNDUP($M42/$N$2;0)=0;$N$2;IF(MOD($M42;$N$2)/ROUNDUP($M42/$N$2;0)&lt;1;$N$2+1;IF(MOD($M42;$N$2)/ROUNDUP($M42/$N$2;0)&lt;2;$N$2+2;$N$2))))">IF(OR('LICH THI'!$J1="VĐ",'LICH THI'!$J1="TH"),"",'LICH THI'!$P$2)</definedName>
    <definedName name="_trangay" localSheetId="4">VLOOKUP('Tkê LOP'!$A1,'LICH THI'!$C:$AF,'Tkê LOP'!A$1,0)</definedName>
    <definedName name="Loclop">LEFT(lop,8)</definedName>
    <definedName name="lop">IF(ISERROR(FIND("/",TRIM('Tkê LOP'!$E1),1)),"",RIGHT(TRIM('Tkê LOP'!$E1),LEN(TRIM('Tkê LOP'!$E1)) -FIND("/",SUBSTITUTE(TRIM('Tkê LOP'!$E1),"/","/",LEN(TRIM('Tkê LOP'!$E1))-LEN(SUBSTITUTE(TRIM('Tkê LOP'!$E1),"/",""))))))</definedName>
    <definedName name="Ma" localSheetId="1">IF(RIGHT(Sheet1!$N1,4)="DHCQ",'Tkê LOP'!MaHP&amp;"-DC"&amp;LEFT(Sheet1!$N1,3),IF(RIGHT(Sheet1!$N1,4)="CDCQ",'Tkê LOP'!MaHP&amp;"-CC"&amp;LEFT(Sheet1!$N1,3),IF(RIGHT(Sheet1!$N1,4)="DHLT",'Tkê LOP'!MaHP&amp;"-DL"&amp;LEFT(Sheet1!$N1,3),IF(RIGHT(Sheet1!$N1,4)="DHTC",'Tkê LOP'!MaHP&amp;"-DV"&amp;LEFT(Sheet1!$N1,3),"??"))))</definedName>
    <definedName name="Ma" localSheetId="10">IF(RIGHT(Sheet2!$O1,4)="DHCQ",'Tkê LOP'!MaHP&amp;"-DC"&amp;LEFT(Sheet2!$O1,3),IF(RIGHT(Sheet2!$O1,4)="CDCQ",'Tkê LOP'!MaHP&amp;"-CC"&amp;LEFT(Sheet2!$O1,3),IF(RIGHT(Sheet2!$O1,4)="DHLT",'Tkê LOP'!MaHP&amp;"-DL"&amp;LEFT(Sheet2!$O1,3),IF(RIGHT(Sheet2!$O1,4)="DHTC",'Tkê LOP'!MaHP&amp;"-DV"&amp;LEFT(Sheet2!$O1,3),"??"))))</definedName>
    <definedName name="Ma" localSheetId="4">IF(RIGHT('Tkê LOP'!$N1,4)="DHCQ",'Tkê LOP'!MaHP&amp;"-DC"&amp;LEFT('Tkê LOP'!$N1,3),IF(RIGHT('Tkê LOP'!$N1,4)="CDCQ",'Tkê LOP'!MaHP&amp;"-CC"&amp;LEFT('Tkê LOP'!$N1,3),IF(RIGHT('Tkê LOP'!$N1,4)="DHLT",'Tkê LOP'!MaHP&amp;"-DL"&amp;LEFT('Tkê LOP'!$N1,3),IF(RIGHT('Tkê LOP'!$N1,4)="DHTC",'Tkê LOP'!MaHP&amp;"-DV"&amp;LEFT('Tkê LOP'!$N1,3),"??"))))</definedName>
    <definedName name="MaBM" comment="Chuyển tên Bộ môn sang ký hiệu">IF(DATA!$O1="","",VLOOKUP(DATA!$O1,Mã!$A:$C,3,0))</definedName>
    <definedName name="MaCC">LEFT('Tkê LOP'!$D1,7)&amp;"-CC"&amp;LEFT('Tkê LOP'!$N1,3)</definedName>
    <definedName name="MaHP" localSheetId="10">IF(OR(MID(Sheet2!$E1,8,1)="-",MID(Sheet2!$E1,8,1)="("),LEFT(Sheet2!$E1,7),IF(OR(MID(Sheet2!$E1,9,1)="-",MID(Sheet2!$E1,9,1)="("),LEFT(Sheet2!$E1,8),LEFT(Sheet2!$E1,8)))</definedName>
    <definedName name="MaHP" localSheetId="4">IF(OR(MID('Tkê LOP'!$D1,8,1)="-",MID('Tkê LOP'!$D1,8,1)="("),LEFT('Tkê LOP'!$D1,7),IF(OR(MID('Tkê LOP'!$D1,9,1)="-",MID('Tkê LOP'!$D1,9,1)="("),LEFT('Tkê LOP'!$D1,8),LEFT('Tkê LOP'!$D1,8)))</definedName>
    <definedName name="MaKhoa" comment="Chuyển tên Khoa sang ký hiệu">IF(DATA!$P1="","",VLOOKUP(DATA!$P1,Mã!$E:$F,2,0))</definedName>
    <definedName name="_xlnm.Print_Area" localSheetId="9">BiaHS!$A$1:$H$38</definedName>
    <definedName name="_xlnm.Print_Area" localSheetId="3">DATA!$A$1:$P$960</definedName>
    <definedName name="_xlnm.Print_Area" localSheetId="8">De!$B$2:$U$302</definedName>
    <definedName name="_xlnm.Print_Area" localSheetId="13">'LỊCH ĐĂNG'!$D$4:$M$116</definedName>
    <definedName name="_xlnm.Print_Area" localSheetId="15">'LỊCH ĐĂNG (2)'!$D$4:$Q$264</definedName>
    <definedName name="_xlnm.Print_Area" localSheetId="6">'LICH THI'!$A$1:$BW$158</definedName>
    <definedName name="_xlnm.Print_Area" localSheetId="0">SV!$C$2:$S$307</definedName>
    <definedName name="_xlnm.Print_Area" localSheetId="7">'Theo Ngay'!$C$1:$N$164</definedName>
    <definedName name="_xlnm.Print_Titles" localSheetId="3">DATA!$1:$3</definedName>
    <definedName name="_xlnm.Print_Titles" localSheetId="8">De!$6:$7</definedName>
    <definedName name="_xlnm.Print_Titles" localSheetId="13">'LỊCH ĐĂNG'!$7:$9</definedName>
    <definedName name="_xlnm.Print_Titles" localSheetId="15">'LỊCH ĐĂNG (2)'!$7:$9</definedName>
    <definedName name="_xlnm.Print_Titles" localSheetId="6">'LICH THI'!$7:$9</definedName>
    <definedName name="_xlnm.Print_Titles" localSheetId="5">SoTD!$4:$5</definedName>
    <definedName name="_xlnm.Print_Titles" localSheetId="0">SV!$14:$16</definedName>
  </definedNames>
  <calcPr calcId="124519"/>
  <fileRecoveryPr repairLoad="1"/>
</workbook>
</file>

<file path=xl/calcChain.xml><?xml version="1.0" encoding="utf-8"?>
<calcChain xmlns="http://schemas.openxmlformats.org/spreadsheetml/2006/main">
  <c r="G259" i="56"/>
  <c r="F259"/>
  <c r="G258"/>
  <c r="F258"/>
  <c r="G257"/>
  <c r="F257"/>
  <c r="G256"/>
  <c r="F256"/>
  <c r="G255"/>
  <c r="F255"/>
  <c r="G254"/>
  <c r="F254"/>
  <c r="G253"/>
  <c r="F253"/>
  <c r="F252"/>
  <c r="G251"/>
  <c r="F251"/>
  <c r="G250"/>
  <c r="G249"/>
  <c r="F249"/>
  <c r="G248"/>
  <c r="G247"/>
  <c r="F247"/>
  <c r="G246"/>
  <c r="F246"/>
  <c r="G245"/>
  <c r="F245"/>
  <c r="G244"/>
  <c r="F244"/>
  <c r="G242"/>
  <c r="F242"/>
  <c r="G241"/>
  <c r="F241"/>
  <c r="G240"/>
  <c r="F240"/>
  <c r="G239"/>
  <c r="F239"/>
  <c r="G238"/>
  <c r="F238"/>
  <c r="G237"/>
  <c r="F237"/>
  <c r="G236"/>
  <c r="F236"/>
  <c r="G235"/>
  <c r="F235"/>
  <c r="G232"/>
  <c r="F232"/>
  <c r="G229"/>
  <c r="F229"/>
  <c r="G228"/>
  <c r="G225"/>
  <c r="F225"/>
  <c r="G220"/>
  <c r="F220"/>
  <c r="G214"/>
  <c r="AU212"/>
  <c r="AB212"/>
  <c r="Z212"/>
  <c r="Y212"/>
  <c r="S212"/>
  <c r="B212"/>
  <c r="A212"/>
  <c r="AU211"/>
  <c r="AB211"/>
  <c r="Z211"/>
  <c r="Y211"/>
  <c r="S211"/>
  <c r="B211"/>
  <c r="A211"/>
  <c r="AU207"/>
  <c r="AB207"/>
  <c r="Z207"/>
  <c r="Y207"/>
  <c r="S207"/>
  <c r="B207"/>
  <c r="A207"/>
  <c r="AB203"/>
  <c r="Z203"/>
  <c r="Y203"/>
  <c r="S203"/>
  <c r="B203"/>
  <c r="A203"/>
  <c r="B198"/>
  <c r="A198"/>
  <c r="AB197"/>
  <c r="Z197"/>
  <c r="Y197"/>
  <c r="S197"/>
  <c r="B197"/>
  <c r="A197"/>
  <c r="B182"/>
  <c r="A182"/>
  <c r="P181"/>
  <c r="P179"/>
  <c r="P176"/>
  <c r="BX174"/>
  <c r="P174"/>
  <c r="O166" s="1"/>
  <c r="AU164"/>
  <c r="AB164"/>
  <c r="Z164"/>
  <c r="Y164"/>
  <c r="S164"/>
  <c r="B164"/>
  <c r="A164"/>
  <c r="P140"/>
  <c r="P139"/>
  <c r="P138"/>
  <c r="BX136"/>
  <c r="AB125"/>
  <c r="Z125"/>
  <c r="Y125"/>
  <c r="S125"/>
  <c r="P120"/>
  <c r="P119"/>
  <c r="P112"/>
  <c r="P111"/>
  <c r="P110"/>
  <c r="BX109"/>
  <c r="P109"/>
  <c r="O108" s="1"/>
  <c r="AU103"/>
  <c r="AB103"/>
  <c r="Z103"/>
  <c r="Y103"/>
  <c r="S103"/>
  <c r="AB98"/>
  <c r="Z98"/>
  <c r="Y98"/>
  <c r="S98"/>
  <c r="P89"/>
  <c r="BX88"/>
  <c r="AU88"/>
  <c r="AB88"/>
  <c r="Z88"/>
  <c r="Y88"/>
  <c r="S88"/>
  <c r="O87"/>
  <c r="AB83"/>
  <c r="Y83"/>
  <c r="S83"/>
  <c r="P83"/>
  <c r="Z83" s="1"/>
  <c r="AU81"/>
  <c r="AB81"/>
  <c r="Z81"/>
  <c r="Y81"/>
  <c r="S81"/>
  <c r="P76"/>
  <c r="P70"/>
  <c r="P67"/>
  <c r="P66"/>
  <c r="P65"/>
  <c r="O64"/>
  <c r="P47"/>
  <c r="AB46"/>
  <c r="Y46"/>
  <c r="S46"/>
  <c r="P46"/>
  <c r="Z46" s="1"/>
  <c r="P45"/>
  <c r="BX44"/>
  <c r="AB44"/>
  <c r="Y44"/>
  <c r="S44"/>
  <c r="P44"/>
  <c r="Z44" s="1"/>
  <c r="BM42"/>
  <c r="BL42"/>
  <c r="BK42"/>
  <c r="BJ42"/>
  <c r="BI42"/>
  <c r="BH42"/>
  <c r="BG42"/>
  <c r="BF42"/>
  <c r="BE42"/>
  <c r="BD42"/>
  <c r="BC42"/>
  <c r="BB42"/>
  <c r="BA42"/>
  <c r="AZ42"/>
  <c r="AY42"/>
  <c r="AX42"/>
  <c r="AW42"/>
  <c r="AV42"/>
  <c r="AU42"/>
  <c r="AT42"/>
  <c r="AS42"/>
  <c r="AR42"/>
  <c r="AQ42"/>
  <c r="AP42"/>
  <c r="AO42"/>
  <c r="AN42"/>
  <c r="AM42"/>
  <c r="AL42"/>
  <c r="AK42"/>
  <c r="AJ42"/>
  <c r="AI42"/>
  <c r="AH42"/>
  <c r="AG42"/>
  <c r="AF42"/>
  <c r="AE42"/>
  <c r="AD42"/>
  <c r="AC42"/>
  <c r="AB42"/>
  <c r="Z42"/>
  <c r="Y42"/>
  <c r="X42"/>
  <c r="W42"/>
  <c r="S42"/>
  <c r="BP41"/>
  <c r="BM38"/>
  <c r="BL38"/>
  <c r="BK38"/>
  <c r="BJ38"/>
  <c r="BI38"/>
  <c r="BH38"/>
  <c r="BG38"/>
  <c r="BF38"/>
  <c r="BE38"/>
  <c r="BD38"/>
  <c r="BC38"/>
  <c r="BB38"/>
  <c r="BA38"/>
  <c r="AZ38"/>
  <c r="AY38"/>
  <c r="AX38"/>
  <c r="AW38"/>
  <c r="AV38"/>
  <c r="AU38"/>
  <c r="AT38"/>
  <c r="AS38"/>
  <c r="AR38"/>
  <c r="AQ38"/>
  <c r="AP38"/>
  <c r="AO38"/>
  <c r="AN38"/>
  <c r="AM38"/>
  <c r="AL38"/>
  <c r="AK38"/>
  <c r="AJ38"/>
  <c r="AI38"/>
  <c r="AH38"/>
  <c r="AG38"/>
  <c r="AF38"/>
  <c r="AE38"/>
  <c r="AD38"/>
  <c r="AC38"/>
  <c r="AB38"/>
  <c r="Z38"/>
  <c r="Y38"/>
  <c r="X38"/>
  <c r="W38"/>
  <c r="S38"/>
  <c r="AU37"/>
  <c r="AB37"/>
  <c r="Z37"/>
  <c r="Y37"/>
  <c r="S37"/>
  <c r="AB36"/>
  <c r="Z36"/>
  <c r="Y36"/>
  <c r="S36"/>
  <c r="A36"/>
  <c r="BP31"/>
  <c r="BO31"/>
  <c r="P20"/>
  <c r="P19"/>
  <c r="BM18"/>
  <c r="BL18"/>
  <c r="BK18"/>
  <c r="BJ18"/>
  <c r="BI18"/>
  <c r="BH18"/>
  <c r="BG18"/>
  <c r="BF18"/>
  <c r="BE18"/>
  <c r="BD18"/>
  <c r="BC18"/>
  <c r="BB18"/>
  <c r="BA18"/>
  <c r="AZ18"/>
  <c r="AY18"/>
  <c r="AX18"/>
  <c r="AW18"/>
  <c r="AV18"/>
  <c r="AU18"/>
  <c r="AT18"/>
  <c r="AS18"/>
  <c r="AR18"/>
  <c r="AQ18"/>
  <c r="AP18"/>
  <c r="AO18"/>
  <c r="AN18"/>
  <c r="AM18"/>
  <c r="AL18"/>
  <c r="AK18"/>
  <c r="AJ18"/>
  <c r="AI18"/>
  <c r="AH18"/>
  <c r="AG18"/>
  <c r="AF18"/>
  <c r="AE18"/>
  <c r="AD18"/>
  <c r="AC18"/>
  <c r="AB18"/>
  <c r="Y18"/>
  <c r="X18"/>
  <c r="W18"/>
  <c r="S18"/>
  <c r="P18"/>
  <c r="Z18" s="1"/>
  <c r="P16"/>
  <c r="P15"/>
  <c r="BX13"/>
  <c r="AU13"/>
  <c r="AB13"/>
  <c r="Z13"/>
  <c r="Y13"/>
  <c r="S13"/>
  <c r="AU12"/>
  <c r="AB12"/>
  <c r="Z12"/>
  <c r="Y12"/>
  <c r="S12"/>
  <c r="AV1"/>
  <c r="AV12" s="1"/>
  <c r="AC1"/>
  <c r="AC13" s="1"/>
  <c r="O43" l="1"/>
  <c r="O133"/>
  <c r="AD1"/>
  <c r="AW1"/>
  <c r="AC212"/>
  <c r="AC207"/>
  <c r="AC203"/>
  <c r="AC197"/>
  <c r="AC125"/>
  <c r="AC88"/>
  <c r="AC46"/>
  <c r="AC211"/>
  <c r="AC164"/>
  <c r="AC103"/>
  <c r="AC98"/>
  <c r="AC83"/>
  <c r="AC81"/>
  <c r="AC44"/>
  <c r="AC37"/>
  <c r="AC36"/>
  <c r="AV211"/>
  <c r="AV164"/>
  <c r="AV103"/>
  <c r="AV81"/>
  <c r="AV37"/>
  <c r="AV212"/>
  <c r="AV207"/>
  <c r="AV88"/>
  <c r="AC12"/>
  <c r="AV13"/>
  <c r="AD211" l="1"/>
  <c r="AD164"/>
  <c r="AD103"/>
  <c r="AD98"/>
  <c r="AD83"/>
  <c r="AD81"/>
  <c r="AD44"/>
  <c r="AD37"/>
  <c r="AD36"/>
  <c r="AD212"/>
  <c r="AD207"/>
  <c r="AD203"/>
  <c r="AD197"/>
  <c r="AD125"/>
  <c r="AD88"/>
  <c r="AD46"/>
  <c r="AD13"/>
  <c r="AE1"/>
  <c r="AD12"/>
  <c r="AW212"/>
  <c r="AW207"/>
  <c r="AW88"/>
  <c r="AW211"/>
  <c r="AW164"/>
  <c r="AW103"/>
  <c r="AW81"/>
  <c r="AW37"/>
  <c r="AW12"/>
  <c r="AX1"/>
  <c r="AW13"/>
  <c r="AX211" l="1"/>
  <c r="AX164"/>
  <c r="AX103"/>
  <c r="AX81"/>
  <c r="AX37"/>
  <c r="AX212"/>
  <c r="AX207"/>
  <c r="AX88"/>
  <c r="AX13"/>
  <c r="AX12"/>
  <c r="AY1"/>
  <c r="AE212"/>
  <c r="AE207"/>
  <c r="AE203"/>
  <c r="AE197"/>
  <c r="AE125"/>
  <c r="AE88"/>
  <c r="AE46"/>
  <c r="AE211"/>
  <c r="AE164"/>
  <c r="AE103"/>
  <c r="AE98"/>
  <c r="AE83"/>
  <c r="AE81"/>
  <c r="AE44"/>
  <c r="AE37"/>
  <c r="AE36"/>
  <c r="AE12"/>
  <c r="AE13"/>
  <c r="AF1"/>
  <c r="AY212" l="1"/>
  <c r="AY207"/>
  <c r="AY88"/>
  <c r="AY211"/>
  <c r="AY164"/>
  <c r="AY103"/>
  <c r="AY81"/>
  <c r="AY37"/>
  <c r="AY12"/>
  <c r="AZ1"/>
  <c r="AY13"/>
  <c r="AF211"/>
  <c r="AF164"/>
  <c r="AF103"/>
  <c r="AF98"/>
  <c r="AF83"/>
  <c r="AF81"/>
  <c r="AF44"/>
  <c r="AF37"/>
  <c r="AF36"/>
  <c r="AF212"/>
  <c r="AF207"/>
  <c r="AF203"/>
  <c r="AF197"/>
  <c r="AF125"/>
  <c r="AF88"/>
  <c r="AF46"/>
  <c r="AF13"/>
  <c r="AG1"/>
  <c r="AF12"/>
  <c r="AG212" l="1"/>
  <c r="AG207"/>
  <c r="AG203"/>
  <c r="AG197"/>
  <c r="AG125"/>
  <c r="AG88"/>
  <c r="AG46"/>
  <c r="AG211"/>
  <c r="AG164"/>
  <c r="AG103"/>
  <c r="AG98"/>
  <c r="AG83"/>
  <c r="AG81"/>
  <c r="AG44"/>
  <c r="AG37"/>
  <c r="AG36"/>
  <c r="AG12"/>
  <c r="AG13"/>
  <c r="AH1"/>
  <c r="AZ211"/>
  <c r="AZ164"/>
  <c r="AZ103"/>
  <c r="AZ81"/>
  <c r="AZ37"/>
  <c r="AZ212"/>
  <c r="AZ207"/>
  <c r="AZ88"/>
  <c r="AZ13"/>
  <c r="AZ12"/>
  <c r="BA1"/>
  <c r="AH211" l="1"/>
  <c r="AH164"/>
  <c r="AH103"/>
  <c r="AH98"/>
  <c r="AH83"/>
  <c r="AH81"/>
  <c r="AH44"/>
  <c r="AH37"/>
  <c r="AH36"/>
  <c r="AH212"/>
  <c r="AH207"/>
  <c r="AH203"/>
  <c r="AH197"/>
  <c r="AH125"/>
  <c r="AH88"/>
  <c r="AH46"/>
  <c r="AH13"/>
  <c r="AI1"/>
  <c r="AH12"/>
  <c r="BA212"/>
  <c r="BA207"/>
  <c r="BA88"/>
  <c r="BA211"/>
  <c r="BA164"/>
  <c r="BA103"/>
  <c r="BA81"/>
  <c r="BA37"/>
  <c r="BA12"/>
  <c r="BB1"/>
  <c r="BA13"/>
  <c r="K28" i="54"/>
  <c r="K19"/>
  <c r="K12"/>
  <c r="D8"/>
  <c r="D26"/>
  <c r="D17"/>
  <c r="BB211" i="56" l="1"/>
  <c r="BB164"/>
  <c r="BB103"/>
  <c r="BB81"/>
  <c r="BB37"/>
  <c r="BB212"/>
  <c r="BB207"/>
  <c r="BB88"/>
  <c r="BB13"/>
  <c r="BB12"/>
  <c r="BC1"/>
  <c r="AI212"/>
  <c r="AI207"/>
  <c r="AI203"/>
  <c r="AI197"/>
  <c r="AI125"/>
  <c r="AI88"/>
  <c r="AI46"/>
  <c r="AI211"/>
  <c r="AI164"/>
  <c r="AI103"/>
  <c r="AI98"/>
  <c r="AI83"/>
  <c r="AI81"/>
  <c r="AI44"/>
  <c r="AI37"/>
  <c r="AI36"/>
  <c r="AI12"/>
  <c r="AI13"/>
  <c r="AJ1"/>
  <c r="G16" i="11"/>
  <c r="BX132"/>
  <c r="M145"/>
  <c r="M144"/>
  <c r="M143"/>
  <c r="M141"/>
  <c r="M140"/>
  <c r="M139"/>
  <c r="M138"/>
  <c r="M142"/>
  <c r="M137"/>
  <c r="M136"/>
  <c r="M135"/>
  <c r="M134"/>
  <c r="M133"/>
  <c r="M132"/>
  <c r="M131"/>
  <c r="I136"/>
  <c r="J136"/>
  <c r="P136" s="1"/>
  <c r="K136"/>
  <c r="I137"/>
  <c r="J137"/>
  <c r="P137" s="1"/>
  <c r="K137"/>
  <c r="I135"/>
  <c r="J135"/>
  <c r="P135" s="1"/>
  <c r="K135"/>
  <c r="I142"/>
  <c r="J142"/>
  <c r="P142" s="1"/>
  <c r="K142"/>
  <c r="I143"/>
  <c r="J143"/>
  <c r="P143" s="1"/>
  <c r="K143"/>
  <c r="I145"/>
  <c r="J145"/>
  <c r="P145" s="1"/>
  <c r="K145"/>
  <c r="I138"/>
  <c r="J138"/>
  <c r="P138" s="1"/>
  <c r="K138"/>
  <c r="I141"/>
  <c r="J141"/>
  <c r="P141" s="1"/>
  <c r="K141"/>
  <c r="I140"/>
  <c r="J140"/>
  <c r="P140" s="1"/>
  <c r="K140"/>
  <c r="I144"/>
  <c r="J144"/>
  <c r="P144" s="1"/>
  <c r="K144"/>
  <c r="I139"/>
  <c r="J139"/>
  <c r="P139" s="1"/>
  <c r="K139"/>
  <c r="G145"/>
  <c r="G138"/>
  <c r="G141"/>
  <c r="G140"/>
  <c r="G144"/>
  <c r="G139"/>
  <c r="G142"/>
  <c r="G143"/>
  <c r="G137"/>
  <c r="G135"/>
  <c r="G133"/>
  <c r="G132"/>
  <c r="G134"/>
  <c r="G136"/>
  <c r="I131"/>
  <c r="J131"/>
  <c r="P131" s="1"/>
  <c r="K131"/>
  <c r="I132"/>
  <c r="J132"/>
  <c r="P132" s="1"/>
  <c r="K132"/>
  <c r="I133"/>
  <c r="J133"/>
  <c r="P133" s="1"/>
  <c r="K133"/>
  <c r="I134"/>
  <c r="J134"/>
  <c r="P134" s="1"/>
  <c r="K134"/>
  <c r="G131"/>
  <c r="M127"/>
  <c r="M128"/>
  <c r="M129"/>
  <c r="B129" i="56" s="1"/>
  <c r="M130" i="11"/>
  <c r="M126"/>
  <c r="I126"/>
  <c r="J126"/>
  <c r="P126" s="1"/>
  <c r="K126"/>
  <c r="I127"/>
  <c r="J127"/>
  <c r="P127" s="1"/>
  <c r="K127"/>
  <c r="I129"/>
  <c r="J129"/>
  <c r="P129" s="1"/>
  <c r="K129"/>
  <c r="A129" i="56" s="1"/>
  <c r="I128" i="11"/>
  <c r="J128"/>
  <c r="P128" s="1"/>
  <c r="K128"/>
  <c r="I130"/>
  <c r="J130"/>
  <c r="P130" s="1"/>
  <c r="K130"/>
  <c r="G126"/>
  <c r="G127"/>
  <c r="G129"/>
  <c r="G128"/>
  <c r="G130"/>
  <c r="BC212" i="56" l="1"/>
  <c r="BC207"/>
  <c r="BC88"/>
  <c r="BC211"/>
  <c r="BC164"/>
  <c r="BC103"/>
  <c r="BC81"/>
  <c r="BC37"/>
  <c r="BC12"/>
  <c r="BD1"/>
  <c r="BC13"/>
  <c r="AJ211"/>
  <c r="AJ164"/>
  <c r="AJ103"/>
  <c r="AJ98"/>
  <c r="AJ83"/>
  <c r="AJ81"/>
  <c r="AJ44"/>
  <c r="AJ37"/>
  <c r="AJ36"/>
  <c r="AJ212"/>
  <c r="AJ207"/>
  <c r="AJ203"/>
  <c r="AJ197"/>
  <c r="AJ125"/>
  <c r="AJ88"/>
  <c r="AJ46"/>
  <c r="AJ13"/>
  <c r="AK1"/>
  <c r="AJ12"/>
  <c r="AA131" i="11"/>
  <c r="AA130"/>
  <c r="AA129"/>
  <c r="AA128"/>
  <c r="AA127"/>
  <c r="AA126"/>
  <c r="AA136"/>
  <c r="AA135"/>
  <c r="AA134"/>
  <c r="AA133"/>
  <c r="AA132"/>
  <c r="AA145"/>
  <c r="AA144"/>
  <c r="AA143"/>
  <c r="AA142"/>
  <c r="AA141"/>
  <c r="AA140"/>
  <c r="AA139"/>
  <c r="AA138"/>
  <c r="AA137"/>
  <c r="Z131"/>
  <c r="Z130"/>
  <c r="Z129"/>
  <c r="Z128"/>
  <c r="Z127"/>
  <c r="Z126"/>
  <c r="Z136"/>
  <c r="Z135"/>
  <c r="Z134"/>
  <c r="Z133"/>
  <c r="Z132"/>
  <c r="Z145"/>
  <c r="Z144"/>
  <c r="Z143"/>
  <c r="Z142"/>
  <c r="Z141"/>
  <c r="Z140"/>
  <c r="Z139"/>
  <c r="Z138"/>
  <c r="Z137"/>
  <c r="AK212" i="56" l="1"/>
  <c r="AK207"/>
  <c r="AK203"/>
  <c r="AK197"/>
  <c r="AK125"/>
  <c r="AK88"/>
  <c r="AK46"/>
  <c r="AK211"/>
  <c r="AK164"/>
  <c r="AK103"/>
  <c r="AK98"/>
  <c r="AK83"/>
  <c r="AK81"/>
  <c r="AK44"/>
  <c r="AK37"/>
  <c r="AK36"/>
  <c r="AK12"/>
  <c r="AK13"/>
  <c r="AL1"/>
  <c r="BD211"/>
  <c r="BD164"/>
  <c r="BD103"/>
  <c r="BD81"/>
  <c r="BD37"/>
  <c r="BD212"/>
  <c r="BD207"/>
  <c r="BD88"/>
  <c r="BD13"/>
  <c r="BD12"/>
  <c r="BE1"/>
  <c r="AL211" l="1"/>
  <c r="AL164"/>
  <c r="AL103"/>
  <c r="AL98"/>
  <c r="AL83"/>
  <c r="AL81"/>
  <c r="AL44"/>
  <c r="AL37"/>
  <c r="AL36"/>
  <c r="AL212"/>
  <c r="AL207"/>
  <c r="AL203"/>
  <c r="AL197"/>
  <c r="AL125"/>
  <c r="AL88"/>
  <c r="AL46"/>
  <c r="AL13"/>
  <c r="AM1"/>
  <c r="AL12"/>
  <c r="BE212"/>
  <c r="BE207"/>
  <c r="BE88"/>
  <c r="BE211"/>
  <c r="BE164"/>
  <c r="BE103"/>
  <c r="BE81"/>
  <c r="BE37"/>
  <c r="BE12"/>
  <c r="BF1"/>
  <c r="BE13"/>
  <c r="BF211" l="1"/>
  <c r="BF164"/>
  <c r="BF103"/>
  <c r="BF81"/>
  <c r="BF37"/>
  <c r="BF212"/>
  <c r="BF207"/>
  <c r="BF88"/>
  <c r="BF13"/>
  <c r="BF12"/>
  <c r="BG1"/>
  <c r="AM212"/>
  <c r="AM207"/>
  <c r="AM203"/>
  <c r="AM197"/>
  <c r="AM125"/>
  <c r="AM88"/>
  <c r="AM46"/>
  <c r="AM211"/>
  <c r="AM164"/>
  <c r="AM103"/>
  <c r="AM98"/>
  <c r="AM83"/>
  <c r="AM81"/>
  <c r="AM44"/>
  <c r="AM37"/>
  <c r="AM36"/>
  <c r="AM12"/>
  <c r="AM13"/>
  <c r="AN1"/>
  <c r="BG212" l="1"/>
  <c r="BG207"/>
  <c r="BG88"/>
  <c r="BG211"/>
  <c r="BG164"/>
  <c r="BG103"/>
  <c r="BG81"/>
  <c r="BG37"/>
  <c r="BG12"/>
  <c r="BH1"/>
  <c r="BG13"/>
  <c r="AN211"/>
  <c r="AN164"/>
  <c r="AN103"/>
  <c r="AN98"/>
  <c r="AN83"/>
  <c r="AN81"/>
  <c r="AN44"/>
  <c r="AN37"/>
  <c r="AN36"/>
  <c r="AN212"/>
  <c r="AN207"/>
  <c r="AN203"/>
  <c r="AN197"/>
  <c r="AN125"/>
  <c r="AN88"/>
  <c r="AN46"/>
  <c r="AN13"/>
  <c r="AO1"/>
  <c r="AN12"/>
  <c r="AO212" l="1"/>
  <c r="AO207"/>
  <c r="AO203"/>
  <c r="AO197"/>
  <c r="AO125"/>
  <c r="AO88"/>
  <c r="AO46"/>
  <c r="AO211"/>
  <c r="AO164"/>
  <c r="AO103"/>
  <c r="AO98"/>
  <c r="AO83"/>
  <c r="AO81"/>
  <c r="AO44"/>
  <c r="AO37"/>
  <c r="AO36"/>
  <c r="AO12"/>
  <c r="AO13"/>
  <c r="AP1"/>
  <c r="BH211"/>
  <c r="BH164"/>
  <c r="BH103"/>
  <c r="BH81"/>
  <c r="BH37"/>
  <c r="BH212"/>
  <c r="BH207"/>
  <c r="BH88"/>
  <c r="BH13"/>
  <c r="BH12"/>
  <c r="BI1"/>
  <c r="AP211" l="1"/>
  <c r="AP164"/>
  <c r="AP103"/>
  <c r="AP98"/>
  <c r="AP83"/>
  <c r="AP81"/>
  <c r="AP44"/>
  <c r="AP37"/>
  <c r="AP36"/>
  <c r="AP212"/>
  <c r="AP207"/>
  <c r="AP203"/>
  <c r="AP197"/>
  <c r="AP125"/>
  <c r="AP88"/>
  <c r="AP46"/>
  <c r="AP13"/>
  <c r="AQ1"/>
  <c r="AP12"/>
  <c r="BI212"/>
  <c r="BI207"/>
  <c r="BI88"/>
  <c r="BI211"/>
  <c r="BI164"/>
  <c r="BI103"/>
  <c r="BI81"/>
  <c r="BI37"/>
  <c r="BI12"/>
  <c r="BJ1"/>
  <c r="BI13"/>
  <c r="BJ211" l="1"/>
  <c r="BJ164"/>
  <c r="BJ103"/>
  <c r="BJ81"/>
  <c r="BJ37"/>
  <c r="BJ212"/>
  <c r="BJ207"/>
  <c r="BJ88"/>
  <c r="BJ13"/>
  <c r="BJ12"/>
  <c r="BK1"/>
  <c r="AQ212"/>
  <c r="AQ207"/>
  <c r="AQ203"/>
  <c r="AQ197"/>
  <c r="AQ125"/>
  <c r="AQ88"/>
  <c r="AQ46"/>
  <c r="AQ211"/>
  <c r="AQ164"/>
  <c r="AQ103"/>
  <c r="AQ98"/>
  <c r="AQ83"/>
  <c r="AQ81"/>
  <c r="AQ44"/>
  <c r="AQ37"/>
  <c r="AQ36"/>
  <c r="AQ12"/>
  <c r="AQ13"/>
  <c r="AR1"/>
  <c r="BK212" l="1"/>
  <c r="BK207"/>
  <c r="BK88"/>
  <c r="BK211"/>
  <c r="BK164"/>
  <c r="BK103"/>
  <c r="BK81"/>
  <c r="BK37"/>
  <c r="BK13"/>
  <c r="BK12"/>
  <c r="BL1"/>
  <c r="AR211"/>
  <c r="AR164"/>
  <c r="AR103"/>
  <c r="AR98"/>
  <c r="AR83"/>
  <c r="AR81"/>
  <c r="AR44"/>
  <c r="AR37"/>
  <c r="AR36"/>
  <c r="AR212"/>
  <c r="AR207"/>
  <c r="AR203"/>
  <c r="AR197"/>
  <c r="AR125"/>
  <c r="AR88"/>
  <c r="AR46"/>
  <c r="AR13"/>
  <c r="AS1"/>
  <c r="AR12"/>
  <c r="AS212" l="1"/>
  <c r="AS207"/>
  <c r="AS203"/>
  <c r="AS197"/>
  <c r="AS125"/>
  <c r="AS88"/>
  <c r="AS46"/>
  <c r="AS211"/>
  <c r="AS164"/>
  <c r="AS103"/>
  <c r="AS98"/>
  <c r="AS83"/>
  <c r="AS81"/>
  <c r="AS44"/>
  <c r="AS37"/>
  <c r="AS36"/>
  <c r="AS12"/>
  <c r="AS13"/>
  <c r="AT1"/>
  <c r="BL211"/>
  <c r="BL164"/>
  <c r="BL103"/>
  <c r="BL81"/>
  <c r="BL37"/>
  <c r="BL13"/>
  <c r="BL212"/>
  <c r="BL207"/>
  <c r="BL88"/>
  <c r="BL12"/>
  <c r="BM1"/>
  <c r="AT211" l="1"/>
  <c r="AT164"/>
  <c r="AT103"/>
  <c r="AT98"/>
  <c r="AT83"/>
  <c r="AT81"/>
  <c r="AT44"/>
  <c r="AT37"/>
  <c r="AT36"/>
  <c r="AT212"/>
  <c r="AT207"/>
  <c r="AT203"/>
  <c r="AT197"/>
  <c r="AT125"/>
  <c r="AT88"/>
  <c r="AT46"/>
  <c r="AT13"/>
  <c r="AT12"/>
  <c r="BM212"/>
  <c r="BM207"/>
  <c r="BM88"/>
  <c r="BM211"/>
  <c r="BM164"/>
  <c r="BM103"/>
  <c r="BM81"/>
  <c r="BM37"/>
  <c r="BM13"/>
  <c r="BM12"/>
  <c r="M87" i="11" l="1"/>
  <c r="M85"/>
  <c r="M76"/>
  <c r="M65"/>
  <c r="M59"/>
  <c r="M50"/>
  <c r="M48"/>
  <c r="M49"/>
  <c r="M42"/>
  <c r="B42" i="56" s="1"/>
  <c r="M36" i="11"/>
  <c r="B36" i="56" s="1"/>
  <c r="M27" i="11"/>
  <c r="M25"/>
  <c r="J16"/>
  <c r="M22"/>
  <c r="AA16" l="1"/>
  <c r="F17"/>
  <c r="E19"/>
  <c r="E16"/>
  <c r="G85"/>
  <c r="I85"/>
  <c r="J85"/>
  <c r="G87"/>
  <c r="I87"/>
  <c r="J87"/>
  <c r="I76"/>
  <c r="J76"/>
  <c r="K76"/>
  <c r="G76"/>
  <c r="G59"/>
  <c r="I59"/>
  <c r="J59"/>
  <c r="K59"/>
  <c r="G65"/>
  <c r="I65"/>
  <c r="J65"/>
  <c r="K65"/>
  <c r="I42"/>
  <c r="J42"/>
  <c r="K42"/>
  <c r="A42" i="56" s="1"/>
  <c r="G42" i="11"/>
  <c r="G48"/>
  <c r="I48"/>
  <c r="J48"/>
  <c r="K48"/>
  <c r="G49"/>
  <c r="I49"/>
  <c r="J49"/>
  <c r="K49"/>
  <c r="G36"/>
  <c r="I36"/>
  <c r="J36"/>
  <c r="K27"/>
  <c r="K25"/>
  <c r="I25"/>
  <c r="J25"/>
  <c r="G25"/>
  <c r="I27"/>
  <c r="J27"/>
  <c r="E21"/>
  <c r="G27"/>
  <c r="I22"/>
  <c r="J22"/>
  <c r="K22"/>
  <c r="G22"/>
  <c r="R2"/>
  <c r="S2"/>
  <c r="T2"/>
  <c r="U2"/>
  <c r="V2"/>
  <c r="W2"/>
  <c r="X2"/>
  <c r="Z22" l="1"/>
  <c r="AA22"/>
  <c r="Z27"/>
  <c r="AA27"/>
  <c r="Z42"/>
  <c r="AA42"/>
  <c r="Z76"/>
  <c r="AA76"/>
  <c r="Z87"/>
  <c r="AA87"/>
  <c r="Z25"/>
  <c r="AA25"/>
  <c r="Z36"/>
  <c r="AA36"/>
  <c r="Z49"/>
  <c r="AA49"/>
  <c r="Z48"/>
  <c r="AA48"/>
  <c r="Z65"/>
  <c r="AA65"/>
  <c r="Z59"/>
  <c r="AA59"/>
  <c r="Z85"/>
  <c r="AA85"/>
  <c r="G17"/>
  <c r="J17"/>
  <c r="Y2"/>
  <c r="F105" i="51"/>
  <c r="F102"/>
  <c r="F103"/>
  <c r="F104"/>
  <c r="F100"/>
  <c r="F101"/>
  <c r="F2"/>
  <c r="F3"/>
  <c r="F4"/>
  <c r="F5"/>
  <c r="F6"/>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
  <c r="E86" i="11"/>
  <c r="E78"/>
  <c r="J86"/>
  <c r="K86"/>
  <c r="M86"/>
  <c r="I86"/>
  <c r="G86"/>
  <c r="M41"/>
  <c r="I41"/>
  <c r="J41"/>
  <c r="K41"/>
  <c r="G41"/>
  <c r="M40"/>
  <c r="M39"/>
  <c r="M38"/>
  <c r="M37"/>
  <c r="B37" i="56" s="1"/>
  <c r="K40" i="11"/>
  <c r="J40"/>
  <c r="I40"/>
  <c r="K39"/>
  <c r="J39"/>
  <c r="I39"/>
  <c r="K38"/>
  <c r="J38"/>
  <c r="I38"/>
  <c r="K37"/>
  <c r="J37"/>
  <c r="I37"/>
  <c r="G40"/>
  <c r="G39"/>
  <c r="G38"/>
  <c r="G37"/>
  <c r="M28"/>
  <c r="K28"/>
  <c r="J28"/>
  <c r="I28"/>
  <c r="G28"/>
  <c r="M103"/>
  <c r="B103" i="56" s="1"/>
  <c r="M102" i="11"/>
  <c r="B102" i="56" s="1"/>
  <c r="K103" i="11"/>
  <c r="J103"/>
  <c r="I103"/>
  <c r="K102"/>
  <c r="J102"/>
  <c r="I102"/>
  <c r="G103"/>
  <c r="G102"/>
  <c r="M96"/>
  <c r="M95"/>
  <c r="K96"/>
  <c r="J96"/>
  <c r="I96"/>
  <c r="K95"/>
  <c r="J95"/>
  <c r="I95"/>
  <c r="M63"/>
  <c r="M62"/>
  <c r="K63"/>
  <c r="K62"/>
  <c r="J63"/>
  <c r="J62"/>
  <c r="I63"/>
  <c r="I62"/>
  <c r="M73"/>
  <c r="K73"/>
  <c r="J73"/>
  <c r="I73"/>
  <c r="G73"/>
  <c r="M19"/>
  <c r="M16"/>
  <c r="K19"/>
  <c r="K16"/>
  <c r="J19"/>
  <c r="I19"/>
  <c r="I16"/>
  <c r="G19"/>
  <c r="AC18"/>
  <c r="Y20"/>
  <c r="M20"/>
  <c r="F20"/>
  <c r="E20"/>
  <c r="B38" l="1"/>
  <c r="A38" i="56" s="1"/>
  <c r="B38"/>
  <c r="Z16" i="11"/>
  <c r="B63"/>
  <c r="B37"/>
  <c r="A37" i="56" s="1"/>
  <c r="B39" i="11"/>
  <c r="B62"/>
  <c r="B95"/>
  <c r="B40"/>
  <c r="Z95"/>
  <c r="AA95"/>
  <c r="Z102"/>
  <c r="AA102"/>
  <c r="Z96"/>
  <c r="AA96"/>
  <c r="Z103"/>
  <c r="AA103"/>
  <c r="Z73"/>
  <c r="AA73"/>
  <c r="Z63"/>
  <c r="AA63"/>
  <c r="Z38"/>
  <c r="AA38"/>
  <c r="Z40"/>
  <c r="AA40"/>
  <c r="Z41"/>
  <c r="AA41"/>
  <c r="AA19"/>
  <c r="Z19"/>
  <c r="Z62"/>
  <c r="AA62"/>
  <c r="Z28"/>
  <c r="AA28"/>
  <c r="Z37"/>
  <c r="AA37"/>
  <c r="Z39"/>
  <c r="AA39"/>
  <c r="Z86"/>
  <c r="AA86"/>
  <c r="B41"/>
  <c r="A41" s="1"/>
  <c r="A37"/>
  <c r="A39"/>
  <c r="A38"/>
  <c r="A40"/>
  <c r="A95"/>
  <c r="A63"/>
  <c r="A62"/>
  <c r="I20"/>
  <c r="K20"/>
  <c r="G20"/>
  <c r="J20"/>
  <c r="AA20" s="1"/>
  <c r="Z20" l="1"/>
  <c r="E26" l="1"/>
  <c r="F26"/>
  <c r="G26" s="1"/>
  <c r="M26"/>
  <c r="Y26"/>
  <c r="AC26"/>
  <c r="E43"/>
  <c r="F43"/>
  <c r="G43" s="1"/>
  <c r="M43"/>
  <c r="Y43"/>
  <c r="AC43"/>
  <c r="E45"/>
  <c r="F45"/>
  <c r="G45" s="1"/>
  <c r="M45"/>
  <c r="Y45"/>
  <c r="AC45"/>
  <c r="E44"/>
  <c r="F44"/>
  <c r="G44" s="1"/>
  <c r="M44"/>
  <c r="Y44"/>
  <c r="AC44"/>
  <c r="E46"/>
  <c r="F46"/>
  <c r="G46" s="1"/>
  <c r="M46"/>
  <c r="B46" i="56" s="1"/>
  <c r="Y46" i="11"/>
  <c r="AC46"/>
  <c r="B44" i="56" l="1"/>
  <c r="B44" i="11"/>
  <c r="B46"/>
  <c r="B26"/>
  <c r="B43"/>
  <c r="AL26"/>
  <c r="K26"/>
  <c r="K43"/>
  <c r="I43"/>
  <c r="I26"/>
  <c r="BE26"/>
  <c r="J26"/>
  <c r="AL43"/>
  <c r="J43"/>
  <c r="AA43" s="1"/>
  <c r="K45"/>
  <c r="K46"/>
  <c r="A46" i="56" s="1"/>
  <c r="K44" i="11"/>
  <c r="I45"/>
  <c r="I46"/>
  <c r="I44"/>
  <c r="AL44"/>
  <c r="J44"/>
  <c r="Z44" s="1"/>
  <c r="AL46"/>
  <c r="J46"/>
  <c r="AA46" s="1"/>
  <c r="J45"/>
  <c r="A44" i="56" l="1"/>
  <c r="A26" i="11"/>
  <c r="A46"/>
  <c r="A43"/>
  <c r="A44"/>
  <c r="P43"/>
  <c r="Z43"/>
  <c r="Z26"/>
  <c r="P26"/>
  <c r="AA26"/>
  <c r="Z46"/>
  <c r="AA44"/>
  <c r="P44"/>
  <c r="P46"/>
  <c r="P45"/>
  <c r="AA45"/>
  <c r="Z45"/>
  <c r="Q26" l="1"/>
  <c r="AI26" s="1"/>
  <c r="A1006" i="31" l="1"/>
  <c r="A1005"/>
  <c r="A1004"/>
  <c r="A1002"/>
  <c r="A982"/>
  <c r="A951"/>
  <c r="A950"/>
  <c r="A949"/>
  <c r="A948"/>
  <c r="A858"/>
  <c r="A857"/>
  <c r="A856"/>
  <c r="A851"/>
  <c r="A843"/>
  <c r="A833"/>
  <c r="A832"/>
  <c r="A831"/>
  <c r="A830"/>
  <c r="A829"/>
  <c r="A826"/>
  <c r="A825"/>
  <c r="A824"/>
  <c r="A823"/>
  <c r="A516"/>
  <c r="A515"/>
  <c r="A513"/>
  <c r="A507"/>
  <c r="A505"/>
  <c r="A485"/>
  <c r="A483"/>
  <c r="A478"/>
  <c r="A473"/>
  <c r="A468"/>
  <c r="A440"/>
  <c r="A439"/>
  <c r="A438"/>
  <c r="A437"/>
  <c r="A436"/>
  <c r="A435"/>
  <c r="A434"/>
  <c r="A433"/>
  <c r="A432"/>
  <c r="A305"/>
  <c r="A304"/>
  <c r="A303"/>
  <c r="A302"/>
  <c r="A301"/>
  <c r="A298"/>
  <c r="A297"/>
  <c r="A296"/>
  <c r="A295"/>
  <c r="A210"/>
  <c r="A76"/>
  <c r="A75"/>
  <c r="A74"/>
  <c r="A73"/>
  <c r="P1007" l="1"/>
  <c r="P1008"/>
  <c r="P1009"/>
  <c r="P1010"/>
  <c r="P1011"/>
  <c r="P1012"/>
  <c r="P1013"/>
  <c r="P1014"/>
  <c r="P1015"/>
  <c r="P1016"/>
  <c r="P1017"/>
  <c r="P1018"/>
  <c r="P1019"/>
  <c r="P1020"/>
  <c r="P1021"/>
  <c r="P1022"/>
  <c r="P1023"/>
  <c r="P1024"/>
  <c r="P1025"/>
  <c r="A1007"/>
  <c r="B1007"/>
  <c r="A1008"/>
  <c r="B1008"/>
  <c r="A1009"/>
  <c r="B1009"/>
  <c r="A1010"/>
  <c r="B1010"/>
  <c r="A1011"/>
  <c r="B1011"/>
  <c r="A1012"/>
  <c r="B1012"/>
  <c r="A1013"/>
  <c r="B1013"/>
  <c r="A1014"/>
  <c r="B1014"/>
  <c r="A1015"/>
  <c r="B1015"/>
  <c r="A1016"/>
  <c r="B1016"/>
  <c r="A1017"/>
  <c r="B1017"/>
  <c r="A1018"/>
  <c r="B1018"/>
  <c r="A1019"/>
  <c r="B1019"/>
  <c r="A1020"/>
  <c r="B1020"/>
  <c r="A1021"/>
  <c r="B1021"/>
  <c r="A1022"/>
  <c r="B1022"/>
  <c r="A1023"/>
  <c r="B1023"/>
  <c r="A1024"/>
  <c r="B1024"/>
  <c r="A1025"/>
  <c r="B1025"/>
  <c r="S1021" l="1"/>
  <c r="Q1020"/>
  <c r="S1007"/>
  <c r="S1009"/>
  <c r="S1012"/>
  <c r="S1011"/>
  <c r="S1010"/>
  <c r="S1014"/>
  <c r="S1019"/>
  <c r="S1013"/>
  <c r="S1017"/>
  <c r="R1023"/>
  <c r="R1022"/>
  <c r="R1021"/>
  <c r="R1020"/>
  <c r="R1019"/>
  <c r="R1018"/>
  <c r="R1017"/>
  <c r="R1016"/>
  <c r="R1015"/>
  <c r="R1014"/>
  <c r="R1013"/>
  <c r="R1012"/>
  <c r="R1011"/>
  <c r="R1010"/>
  <c r="R1009"/>
  <c r="R1008"/>
  <c r="R1007"/>
  <c r="M120" i="11"/>
  <c r="Q910" i="30"/>
  <c r="R910"/>
  <c r="M34" i="11"/>
  <c r="M81"/>
  <c r="B81" i="56" s="1"/>
  <c r="M33" i="11"/>
  <c r="M82"/>
  <c r="M35"/>
  <c r="M83"/>
  <c r="B83" i="56" s="1"/>
  <c r="M47" i="11"/>
  <c r="M79"/>
  <c r="M77"/>
  <c r="M29"/>
  <c r="M30"/>
  <c r="M80"/>
  <c r="M78"/>
  <c r="M31"/>
  <c r="M32"/>
  <c r="M84"/>
  <c r="AC123"/>
  <c r="Y123"/>
  <c r="M123"/>
  <c r="F123"/>
  <c r="G123" s="1"/>
  <c r="E123"/>
  <c r="AC109"/>
  <c r="Y109"/>
  <c r="M109"/>
  <c r="F109"/>
  <c r="E109"/>
  <c r="AC93"/>
  <c r="Y93"/>
  <c r="M93"/>
  <c r="F93"/>
  <c r="E93"/>
  <c r="AC78"/>
  <c r="Y78"/>
  <c r="F78"/>
  <c r="I78" s="1"/>
  <c r="AC58"/>
  <c r="Y58"/>
  <c r="M58"/>
  <c r="F58"/>
  <c r="E58"/>
  <c r="AC89"/>
  <c r="Y89"/>
  <c r="M89"/>
  <c r="F89"/>
  <c r="E89"/>
  <c r="AC23"/>
  <c r="Y23"/>
  <c r="M23"/>
  <c r="F23"/>
  <c r="E23"/>
  <c r="AC31"/>
  <c r="Y31"/>
  <c r="F31"/>
  <c r="E31"/>
  <c r="AC101"/>
  <c r="Y101"/>
  <c r="M101"/>
  <c r="F101"/>
  <c r="E101"/>
  <c r="AC15"/>
  <c r="Y15"/>
  <c r="M15"/>
  <c r="F15"/>
  <c r="J15" s="1"/>
  <c r="E15"/>
  <c r="AC21"/>
  <c r="Y21"/>
  <c r="M21"/>
  <c r="F21"/>
  <c r="K21" s="1"/>
  <c r="AC12"/>
  <c r="Y12"/>
  <c r="M12"/>
  <c r="B12" i="56" s="1"/>
  <c r="F12" i="11"/>
  <c r="I12" s="1"/>
  <c r="E12"/>
  <c r="AC71"/>
  <c r="Y71"/>
  <c r="M71"/>
  <c r="B71" s="1"/>
  <c r="F71"/>
  <c r="E71"/>
  <c r="AC32"/>
  <c r="Y32"/>
  <c r="F32"/>
  <c r="E32"/>
  <c r="AC94"/>
  <c r="Y94"/>
  <c r="M94"/>
  <c r="F94"/>
  <c r="E94"/>
  <c r="P983" i="31"/>
  <c r="P984"/>
  <c r="P985"/>
  <c r="P986"/>
  <c r="P987"/>
  <c r="P988"/>
  <c r="P989"/>
  <c r="P990"/>
  <c r="P991"/>
  <c r="P992"/>
  <c r="P993"/>
  <c r="P994"/>
  <c r="P995"/>
  <c r="P996"/>
  <c r="P997"/>
  <c r="P998"/>
  <c r="P999"/>
  <c r="P1000"/>
  <c r="P1001"/>
  <c r="P1002"/>
  <c r="P1003"/>
  <c r="P1004"/>
  <c r="P1005"/>
  <c r="P1006"/>
  <c r="P957"/>
  <c r="P958"/>
  <c r="P959"/>
  <c r="P960"/>
  <c r="P961"/>
  <c r="P962"/>
  <c r="P963"/>
  <c r="P964"/>
  <c r="P965"/>
  <c r="P966"/>
  <c r="P967"/>
  <c r="P968"/>
  <c r="P969"/>
  <c r="P970"/>
  <c r="P971"/>
  <c r="P972"/>
  <c r="P973"/>
  <c r="P974"/>
  <c r="P975"/>
  <c r="P976"/>
  <c r="P977"/>
  <c r="P978"/>
  <c r="P979"/>
  <c r="P980"/>
  <c r="P981"/>
  <c r="P982"/>
  <c r="P894"/>
  <c r="P895"/>
  <c r="P896"/>
  <c r="P897"/>
  <c r="P898"/>
  <c r="P899"/>
  <c r="P900"/>
  <c r="P901"/>
  <c r="P902"/>
  <c r="P903"/>
  <c r="P904"/>
  <c r="P905"/>
  <c r="P906"/>
  <c r="P907"/>
  <c r="P908"/>
  <c r="P909"/>
  <c r="P910"/>
  <c r="P911"/>
  <c r="P912"/>
  <c r="P913"/>
  <c r="P914"/>
  <c r="P915"/>
  <c r="P916"/>
  <c r="P917"/>
  <c r="P918"/>
  <c r="P919"/>
  <c r="P920"/>
  <c r="P921"/>
  <c r="P922"/>
  <c r="P923"/>
  <c r="P924"/>
  <c r="P925"/>
  <c r="P926"/>
  <c r="P927"/>
  <c r="P928"/>
  <c r="P929"/>
  <c r="P930"/>
  <c r="P931"/>
  <c r="P932"/>
  <c r="P933"/>
  <c r="P934"/>
  <c r="P935"/>
  <c r="P936"/>
  <c r="P937"/>
  <c r="P938"/>
  <c r="P939"/>
  <c r="P940"/>
  <c r="P941"/>
  <c r="P942"/>
  <c r="P943"/>
  <c r="P944"/>
  <c r="P945"/>
  <c r="P946"/>
  <c r="P947"/>
  <c r="P948"/>
  <c r="P949"/>
  <c r="P950"/>
  <c r="P951"/>
  <c r="P952"/>
  <c r="P953"/>
  <c r="P954"/>
  <c r="P955"/>
  <c r="P956"/>
  <c r="A894"/>
  <c r="B894"/>
  <c r="A895"/>
  <c r="R895" s="1"/>
  <c r="B895"/>
  <c r="A896"/>
  <c r="B896"/>
  <c r="A897"/>
  <c r="B897"/>
  <c r="A898"/>
  <c r="B898"/>
  <c r="A899"/>
  <c r="R899" s="1"/>
  <c r="B899"/>
  <c r="A900"/>
  <c r="B900"/>
  <c r="A901"/>
  <c r="B901"/>
  <c r="A902"/>
  <c r="B902"/>
  <c r="A903"/>
  <c r="B903"/>
  <c r="A904"/>
  <c r="B904"/>
  <c r="A905"/>
  <c r="B905"/>
  <c r="A906"/>
  <c r="B906"/>
  <c r="A907"/>
  <c r="B907"/>
  <c r="A908"/>
  <c r="B908"/>
  <c r="A909"/>
  <c r="B909"/>
  <c r="A910"/>
  <c r="R910" s="1"/>
  <c r="B910"/>
  <c r="A911"/>
  <c r="R911" s="1"/>
  <c r="B911"/>
  <c r="A912"/>
  <c r="B912"/>
  <c r="A913"/>
  <c r="R913" s="1"/>
  <c r="B913"/>
  <c r="A914"/>
  <c r="B914"/>
  <c r="A915"/>
  <c r="R915" s="1"/>
  <c r="B915"/>
  <c r="A916"/>
  <c r="B916"/>
  <c r="A917"/>
  <c r="B917"/>
  <c r="A918"/>
  <c r="B918"/>
  <c r="A919"/>
  <c r="B919"/>
  <c r="A920"/>
  <c r="B920"/>
  <c r="A921"/>
  <c r="B921"/>
  <c r="A922"/>
  <c r="R922" s="1"/>
  <c r="B922"/>
  <c r="A923"/>
  <c r="B923"/>
  <c r="A924"/>
  <c r="B924"/>
  <c r="A925"/>
  <c r="B925"/>
  <c r="A926"/>
  <c r="B926"/>
  <c r="A927"/>
  <c r="B927"/>
  <c r="A928"/>
  <c r="B928"/>
  <c r="A929"/>
  <c r="B929"/>
  <c r="A930"/>
  <c r="B930"/>
  <c r="A931"/>
  <c r="B931"/>
  <c r="A932"/>
  <c r="B932"/>
  <c r="A933"/>
  <c r="B933"/>
  <c r="A934"/>
  <c r="R934" s="1"/>
  <c r="B934"/>
  <c r="A935"/>
  <c r="B935"/>
  <c r="A936"/>
  <c r="R936" s="1"/>
  <c r="B936"/>
  <c r="A937"/>
  <c r="B937"/>
  <c r="A938"/>
  <c r="B938"/>
  <c r="A939"/>
  <c r="B939"/>
  <c r="A940"/>
  <c r="B940"/>
  <c r="A941"/>
  <c r="B941"/>
  <c r="A942"/>
  <c r="B942"/>
  <c r="A943"/>
  <c r="B943"/>
  <c r="A944"/>
  <c r="B944"/>
  <c r="A945"/>
  <c r="B945"/>
  <c r="A946"/>
  <c r="R946" s="1"/>
  <c r="B946"/>
  <c r="A947"/>
  <c r="B947"/>
  <c r="B948"/>
  <c r="B949"/>
  <c r="B950"/>
  <c r="B951"/>
  <c r="A952"/>
  <c r="B952"/>
  <c r="A953"/>
  <c r="B953"/>
  <c r="A954"/>
  <c r="B954"/>
  <c r="A955"/>
  <c r="B955"/>
  <c r="A956"/>
  <c r="B956"/>
  <c r="A957"/>
  <c r="B957"/>
  <c r="A958"/>
  <c r="B958"/>
  <c r="A959"/>
  <c r="B959"/>
  <c r="A960"/>
  <c r="B960"/>
  <c r="A961"/>
  <c r="B961"/>
  <c r="A962"/>
  <c r="B962"/>
  <c r="A963"/>
  <c r="B963"/>
  <c r="A964"/>
  <c r="B964"/>
  <c r="A965"/>
  <c r="B965"/>
  <c r="A966"/>
  <c r="B966"/>
  <c r="A967"/>
  <c r="B967"/>
  <c r="A968"/>
  <c r="B968"/>
  <c r="A969"/>
  <c r="B969"/>
  <c r="A970"/>
  <c r="B970"/>
  <c r="A971"/>
  <c r="B971"/>
  <c r="A972"/>
  <c r="B972"/>
  <c r="A973"/>
  <c r="B973"/>
  <c r="A974"/>
  <c r="B974"/>
  <c r="A975"/>
  <c r="B975"/>
  <c r="A976"/>
  <c r="B976"/>
  <c r="A977"/>
  <c r="B977"/>
  <c r="A978"/>
  <c r="B978"/>
  <c r="A979"/>
  <c r="B979"/>
  <c r="A980"/>
  <c r="B980"/>
  <c r="A981"/>
  <c r="B981"/>
  <c r="B982"/>
  <c r="A983"/>
  <c r="B983"/>
  <c r="A984"/>
  <c r="B984"/>
  <c r="A985"/>
  <c r="B985"/>
  <c r="A986"/>
  <c r="B986"/>
  <c r="A987"/>
  <c r="B987"/>
  <c r="A988"/>
  <c r="B988"/>
  <c r="A989"/>
  <c r="B989"/>
  <c r="A990"/>
  <c r="B990"/>
  <c r="A991"/>
  <c r="B991"/>
  <c r="A992"/>
  <c r="B992"/>
  <c r="A993"/>
  <c r="B993"/>
  <c r="A994"/>
  <c r="B994"/>
  <c r="A995"/>
  <c r="B995"/>
  <c r="A996"/>
  <c r="B996"/>
  <c r="A997"/>
  <c r="B997"/>
  <c r="A998"/>
  <c r="B998"/>
  <c r="A999"/>
  <c r="B999"/>
  <c r="A1000"/>
  <c r="B1000"/>
  <c r="A1001"/>
  <c r="B1001"/>
  <c r="B1002"/>
  <c r="A1003"/>
  <c r="B1003"/>
  <c r="B1004"/>
  <c r="B1005"/>
  <c r="B1006"/>
  <c r="AC107" i="11"/>
  <c r="Y107"/>
  <c r="M107"/>
  <c r="F107"/>
  <c r="E107"/>
  <c r="E53"/>
  <c r="F53"/>
  <c r="K53" s="1"/>
  <c r="M53"/>
  <c r="E122"/>
  <c r="F122"/>
  <c r="J122" s="1"/>
  <c r="P122" s="1"/>
  <c r="M122"/>
  <c r="E34"/>
  <c r="F34"/>
  <c r="G34" s="1"/>
  <c r="E104"/>
  <c r="F104"/>
  <c r="J104" s="1"/>
  <c r="P104" s="1"/>
  <c r="M104"/>
  <c r="E72"/>
  <c r="F72"/>
  <c r="J72" s="1"/>
  <c r="P72" s="1"/>
  <c r="M72"/>
  <c r="E81"/>
  <c r="F81"/>
  <c r="J81" s="1"/>
  <c r="P81" s="1"/>
  <c r="E98"/>
  <c r="F98"/>
  <c r="G98" s="1"/>
  <c r="M98"/>
  <c r="B98" i="56" s="1"/>
  <c r="E33" i="11"/>
  <c r="F33"/>
  <c r="J33" s="1"/>
  <c r="P33" s="1"/>
  <c r="E88"/>
  <c r="F88"/>
  <c r="J88" s="1"/>
  <c r="P88" s="1"/>
  <c r="M88"/>
  <c r="B88" i="56" s="1"/>
  <c r="E75" i="11"/>
  <c r="F75"/>
  <c r="J75" s="1"/>
  <c r="P75" s="1"/>
  <c r="M75"/>
  <c r="E82"/>
  <c r="F82"/>
  <c r="J82" s="1"/>
  <c r="E54"/>
  <c r="F54"/>
  <c r="J54" s="1"/>
  <c r="P54" s="1"/>
  <c r="M54"/>
  <c r="E64"/>
  <c r="F64"/>
  <c r="G64" s="1"/>
  <c r="M64"/>
  <c r="E56"/>
  <c r="F56"/>
  <c r="G56" s="1"/>
  <c r="M56"/>
  <c r="E83"/>
  <c r="F83"/>
  <c r="G83" s="1"/>
  <c r="E35"/>
  <c r="F35"/>
  <c r="J35" s="1"/>
  <c r="P35" s="1"/>
  <c r="E50"/>
  <c r="F50"/>
  <c r="E47"/>
  <c r="F47"/>
  <c r="E67"/>
  <c r="F67"/>
  <c r="J67" s="1"/>
  <c r="P67" s="1"/>
  <c r="M67"/>
  <c r="E111"/>
  <c r="F111"/>
  <c r="J111" s="1"/>
  <c r="P111" s="1"/>
  <c r="M111"/>
  <c r="E79"/>
  <c r="F79"/>
  <c r="G79" s="1"/>
  <c r="E51"/>
  <c r="F51"/>
  <c r="J51" s="1"/>
  <c r="P51" s="1"/>
  <c r="M51"/>
  <c r="E61"/>
  <c r="F61"/>
  <c r="J61" s="1"/>
  <c r="P61" s="1"/>
  <c r="M61"/>
  <c r="E52"/>
  <c r="F52"/>
  <c r="J52" s="1"/>
  <c r="P52" s="1"/>
  <c r="M52"/>
  <c r="E60"/>
  <c r="F60"/>
  <c r="J60" s="1"/>
  <c r="P60" s="1"/>
  <c r="M60"/>
  <c r="E77"/>
  <c r="F77"/>
  <c r="J77" s="1"/>
  <c r="E18"/>
  <c r="F18"/>
  <c r="M18"/>
  <c r="B18" i="56" s="1"/>
  <c r="E108" i="11"/>
  <c r="F108"/>
  <c r="J108" s="1"/>
  <c r="P108" s="1"/>
  <c r="M108"/>
  <c r="E115"/>
  <c r="F115"/>
  <c r="M115"/>
  <c r="E100"/>
  <c r="F100"/>
  <c r="J100" s="1"/>
  <c r="P100" s="1"/>
  <c r="M100"/>
  <c r="E10"/>
  <c r="F10"/>
  <c r="M10"/>
  <c r="E29"/>
  <c r="F29"/>
  <c r="I29" s="1"/>
  <c r="E11"/>
  <c r="F11"/>
  <c r="M11"/>
  <c r="E30"/>
  <c r="F30"/>
  <c r="K30" s="1"/>
  <c r="E14"/>
  <c r="F14"/>
  <c r="M14"/>
  <c r="E97"/>
  <c r="F97"/>
  <c r="K97" s="1"/>
  <c r="M97"/>
  <c r="E99"/>
  <c r="F99"/>
  <c r="I99" s="1"/>
  <c r="M99"/>
  <c r="E114"/>
  <c r="F114"/>
  <c r="M114"/>
  <c r="E80"/>
  <c r="F80"/>
  <c r="K80" s="1"/>
  <c r="E116"/>
  <c r="F116"/>
  <c r="M116"/>
  <c r="E55"/>
  <c r="F55"/>
  <c r="M55"/>
  <c r="E119"/>
  <c r="F119"/>
  <c r="I119" s="1"/>
  <c r="M119"/>
  <c r="E106"/>
  <c r="F106"/>
  <c r="I106" s="1"/>
  <c r="M106"/>
  <c r="E105"/>
  <c r="F105"/>
  <c r="K105" s="1"/>
  <c r="M105"/>
  <c r="E74"/>
  <c r="F74"/>
  <c r="K74" s="1"/>
  <c r="M74"/>
  <c r="E120"/>
  <c r="F120"/>
  <c r="E70"/>
  <c r="F70"/>
  <c r="M70"/>
  <c r="E125"/>
  <c r="F125"/>
  <c r="M125"/>
  <c r="B125" i="56" s="1"/>
  <c r="E17" i="11"/>
  <c r="M17"/>
  <c r="E113"/>
  <c r="F113"/>
  <c r="M113"/>
  <c r="E13"/>
  <c r="F13"/>
  <c r="K13" s="1"/>
  <c r="M13"/>
  <c r="B13" i="56" s="1"/>
  <c r="E66" i="11"/>
  <c r="F66"/>
  <c r="K66" s="1"/>
  <c r="M66"/>
  <c r="E121"/>
  <c r="F121"/>
  <c r="I121" s="1"/>
  <c r="M121"/>
  <c r="E90"/>
  <c r="F90"/>
  <c r="I90" s="1"/>
  <c r="M90"/>
  <c r="E110"/>
  <c r="F110"/>
  <c r="M110"/>
  <c r="E24"/>
  <c r="F24"/>
  <c r="K24" s="1"/>
  <c r="M24"/>
  <c r="E117"/>
  <c r="F117"/>
  <c r="K117" s="1"/>
  <c r="M117"/>
  <c r="E84"/>
  <c r="F84"/>
  <c r="K84" s="1"/>
  <c r="E118"/>
  <c r="F118"/>
  <c r="I118" s="1"/>
  <c r="M118"/>
  <c r="E112"/>
  <c r="F112"/>
  <c r="M112"/>
  <c r="E68"/>
  <c r="F68"/>
  <c r="I68" s="1"/>
  <c r="M68"/>
  <c r="E57"/>
  <c r="F57"/>
  <c r="M57"/>
  <c r="B57" i="56" s="1"/>
  <c r="E124" i="11"/>
  <c r="F124"/>
  <c r="K124" s="1"/>
  <c r="M124"/>
  <c r="E92"/>
  <c r="F92"/>
  <c r="M92"/>
  <c r="E91"/>
  <c r="F91"/>
  <c r="K91" s="1"/>
  <c r="M91"/>
  <c r="E69"/>
  <c r="F69"/>
  <c r="K69" s="1"/>
  <c r="M69"/>
  <c r="B14" i="53" l="1"/>
  <c r="B94" i="11"/>
  <c r="B12"/>
  <c r="B21"/>
  <c r="B101"/>
  <c r="B89"/>
  <c r="B31"/>
  <c r="B86"/>
  <c r="B16"/>
  <c r="B96"/>
  <c r="B103"/>
  <c r="A103" i="56" s="1"/>
  <c r="B73" i="11"/>
  <c r="B15"/>
  <c r="B23"/>
  <c r="B58"/>
  <c r="B93"/>
  <c r="B32"/>
  <c r="B78"/>
  <c r="B28"/>
  <c r="B45"/>
  <c r="K55"/>
  <c r="J55"/>
  <c r="K14"/>
  <c r="J14"/>
  <c r="J18"/>
  <c r="P18" s="1"/>
  <c r="AL18"/>
  <c r="B19"/>
  <c r="B18"/>
  <c r="I17"/>
  <c r="B107"/>
  <c r="B102"/>
  <c r="A102" i="56" s="1"/>
  <c r="B123" i="11"/>
  <c r="J47"/>
  <c r="P47" s="1"/>
  <c r="BE45"/>
  <c r="AL45"/>
  <c r="B109"/>
  <c r="A96"/>
  <c r="S1008" i="31"/>
  <c r="S1016"/>
  <c r="S1022"/>
  <c r="Q1009"/>
  <c r="Q1011"/>
  <c r="Q1013"/>
  <c r="Q1015"/>
  <c r="Q1017"/>
  <c r="Q1019"/>
  <c r="Q1022"/>
  <c r="S1015"/>
  <c r="S1018"/>
  <c r="S1020"/>
  <c r="S1023"/>
  <c r="Q1008"/>
  <c r="Q1010"/>
  <c r="Q1012"/>
  <c r="Q1014"/>
  <c r="Q1016"/>
  <c r="Q1018"/>
  <c r="Q1021"/>
  <c r="Q1023"/>
  <c r="R998"/>
  <c r="R996"/>
  <c r="R994"/>
  <c r="R1001"/>
  <c r="R1024"/>
  <c r="R1025"/>
  <c r="R1004"/>
  <c r="R990"/>
  <c r="R986"/>
  <c r="R982"/>
  <c r="R978"/>
  <c r="R974"/>
  <c r="R970"/>
  <c r="R966"/>
  <c r="R962"/>
  <c r="R960"/>
  <c r="R928"/>
  <c r="R924"/>
  <c r="R920"/>
  <c r="R1005"/>
  <c r="R991"/>
  <c r="R989"/>
  <c r="R987"/>
  <c r="R985"/>
  <c r="R983"/>
  <c r="R981"/>
  <c r="R979"/>
  <c r="R977"/>
  <c r="R975"/>
  <c r="R973"/>
  <c r="R1006"/>
  <c r="R1002"/>
  <c r="R992"/>
  <c r="R988"/>
  <c r="R984"/>
  <c r="R980"/>
  <c r="R976"/>
  <c r="R972"/>
  <c r="R968"/>
  <c r="R964"/>
  <c r="R958"/>
  <c r="R944"/>
  <c r="R918"/>
  <c r="R971"/>
  <c r="R969"/>
  <c r="R967"/>
  <c r="R965"/>
  <c r="R963"/>
  <c r="R961"/>
  <c r="R959"/>
  <c r="R957"/>
  <c r="R955"/>
  <c r="R953"/>
  <c r="R929"/>
  <c r="R925"/>
  <c r="R956"/>
  <c r="R954"/>
  <c r="R952"/>
  <c r="R914"/>
  <c r="R908"/>
  <c r="R906"/>
  <c r="R898"/>
  <c r="R1003"/>
  <c r="R943"/>
  <c r="R903"/>
  <c r="R901"/>
  <c r="R999"/>
  <c r="R995"/>
  <c r="R997"/>
  <c r="R993"/>
  <c r="R947"/>
  <c r="R945"/>
  <c r="R941"/>
  <c r="R939"/>
  <c r="R935"/>
  <c r="R933"/>
  <c r="R921"/>
  <c r="R919"/>
  <c r="R917"/>
  <c r="R951"/>
  <c r="R949"/>
  <c r="R1000"/>
  <c r="R950"/>
  <c r="R948"/>
  <c r="R942"/>
  <c r="R940"/>
  <c r="R938"/>
  <c r="R902"/>
  <c r="R937"/>
  <c r="R927"/>
  <c r="R923"/>
  <c r="S910" i="30"/>
  <c r="R905" i="31"/>
  <c r="R916"/>
  <c r="R912"/>
  <c r="R930"/>
  <c r="R926"/>
  <c r="R931"/>
  <c r="R907"/>
  <c r="R909"/>
  <c r="R932"/>
  <c r="R904"/>
  <c r="R897"/>
  <c r="R900"/>
  <c r="R896"/>
  <c r="R894"/>
  <c r="K123" i="11"/>
  <c r="J123"/>
  <c r="Z123" s="1"/>
  <c r="AL123"/>
  <c r="I123"/>
  <c r="G23"/>
  <c r="K23"/>
  <c r="J23"/>
  <c r="Z23" s="1"/>
  <c r="AL23"/>
  <c r="I23"/>
  <c r="J109"/>
  <c r="AA109" s="1"/>
  <c r="AL109"/>
  <c r="Q1000" i="31"/>
  <c r="I109" i="11"/>
  <c r="G89"/>
  <c r="G109"/>
  <c r="BE123"/>
  <c r="BE109"/>
  <c r="AL89"/>
  <c r="BE23"/>
  <c r="K109"/>
  <c r="J94"/>
  <c r="AA94" s="1"/>
  <c r="I89"/>
  <c r="AL94"/>
  <c r="K89"/>
  <c r="BE89"/>
  <c r="J89"/>
  <c r="K31"/>
  <c r="BE31"/>
  <c r="J31"/>
  <c r="I31"/>
  <c r="G31"/>
  <c r="AL31"/>
  <c r="BE94"/>
  <c r="J107"/>
  <c r="Z107" s="1"/>
  <c r="K94"/>
  <c r="I94"/>
  <c r="J32"/>
  <c r="AA32" s="1"/>
  <c r="AL32"/>
  <c r="AL21"/>
  <c r="G32"/>
  <c r="BE32"/>
  <c r="G94"/>
  <c r="J21"/>
  <c r="Z21" s="1"/>
  <c r="G21"/>
  <c r="K32"/>
  <c r="K15"/>
  <c r="BE15"/>
  <c r="I15"/>
  <c r="I32"/>
  <c r="A21"/>
  <c r="BE21"/>
  <c r="G15"/>
  <c r="AL15"/>
  <c r="I21"/>
  <c r="K77"/>
  <c r="I66"/>
  <c r="I47"/>
  <c r="G107"/>
  <c r="AL107"/>
  <c r="BE107"/>
  <c r="K68"/>
  <c r="I98"/>
  <c r="I60"/>
  <c r="K111"/>
  <c r="K122"/>
  <c r="K107"/>
  <c r="I117"/>
  <c r="I24"/>
  <c r="I74"/>
  <c r="I105"/>
  <c r="I80"/>
  <c r="I88"/>
  <c r="I69"/>
  <c r="K88"/>
  <c r="K72"/>
  <c r="I61"/>
  <c r="I14"/>
  <c r="K100"/>
  <c r="I77"/>
  <c r="I56"/>
  <c r="I107"/>
  <c r="I108"/>
  <c r="I18"/>
  <c r="K60"/>
  <c r="K61"/>
  <c r="I82"/>
  <c r="K33"/>
  <c r="G53"/>
  <c r="K67"/>
  <c r="K108"/>
  <c r="K18"/>
  <c r="A18" i="56" s="1"/>
  <c r="K82" i="11"/>
  <c r="J53"/>
  <c r="P53" s="1"/>
  <c r="K75"/>
  <c r="K104"/>
  <c r="K52"/>
  <c r="K51"/>
  <c r="I111"/>
  <c r="K90"/>
  <c r="I67"/>
  <c r="K35"/>
  <c r="I75"/>
  <c r="K81"/>
  <c r="I104"/>
  <c r="I53"/>
  <c r="I97"/>
  <c r="I54"/>
  <c r="G57"/>
  <c r="J57"/>
  <c r="P57" s="1"/>
  <c r="G113"/>
  <c r="J113"/>
  <c r="P113" s="1"/>
  <c r="J11"/>
  <c r="P11" s="1"/>
  <c r="I11"/>
  <c r="G11"/>
  <c r="J68"/>
  <c r="P68" s="1"/>
  <c r="G68"/>
  <c r="J24"/>
  <c r="P24" s="1"/>
  <c r="G24"/>
  <c r="J90"/>
  <c r="P90" s="1"/>
  <c r="G90"/>
  <c r="J105"/>
  <c r="P105" s="1"/>
  <c r="G105"/>
  <c r="I57"/>
  <c r="I113"/>
  <c r="K11"/>
  <c r="J121"/>
  <c r="P121" s="1"/>
  <c r="G121"/>
  <c r="J106"/>
  <c r="P106" s="1"/>
  <c r="G106"/>
  <c r="J119"/>
  <c r="P119" s="1"/>
  <c r="G119"/>
  <c r="G29"/>
  <c r="K29"/>
  <c r="J29"/>
  <c r="P29" s="1"/>
  <c r="K57"/>
  <c r="K113"/>
  <c r="J92"/>
  <c r="P92" s="1"/>
  <c r="G92"/>
  <c r="J112"/>
  <c r="P112" s="1"/>
  <c r="G112"/>
  <c r="J110"/>
  <c r="P110" s="1"/>
  <c r="G110"/>
  <c r="J70"/>
  <c r="P70" s="1"/>
  <c r="G70"/>
  <c r="J116"/>
  <c r="P116" s="1"/>
  <c r="G116"/>
  <c r="J10"/>
  <c r="P10" s="1"/>
  <c r="G10"/>
  <c r="G115"/>
  <c r="K115"/>
  <c r="J115"/>
  <c r="P115" s="1"/>
  <c r="I115"/>
  <c r="G66"/>
  <c r="J66"/>
  <c r="P66" s="1"/>
  <c r="G80"/>
  <c r="J80"/>
  <c r="P80" s="1"/>
  <c r="G14"/>
  <c r="P14"/>
  <c r="I92"/>
  <c r="I112"/>
  <c r="I110"/>
  <c r="K121"/>
  <c r="I70"/>
  <c r="K106"/>
  <c r="K119"/>
  <c r="I116"/>
  <c r="I10"/>
  <c r="J118"/>
  <c r="P118" s="1"/>
  <c r="G118"/>
  <c r="P17"/>
  <c r="J99"/>
  <c r="P99" s="1"/>
  <c r="G99"/>
  <c r="K92"/>
  <c r="K112"/>
  <c r="K110"/>
  <c r="K70"/>
  <c r="K116"/>
  <c r="K10"/>
  <c r="J91"/>
  <c r="P91" s="1"/>
  <c r="G91"/>
  <c r="J124"/>
  <c r="P124" s="1"/>
  <c r="G124"/>
  <c r="J84"/>
  <c r="G84"/>
  <c r="J13"/>
  <c r="P13" s="1"/>
  <c r="G13"/>
  <c r="P55"/>
  <c r="G55"/>
  <c r="J30"/>
  <c r="P30" s="1"/>
  <c r="G30"/>
  <c r="J69"/>
  <c r="P69" s="1"/>
  <c r="G69"/>
  <c r="J117"/>
  <c r="P117" s="1"/>
  <c r="G117"/>
  <c r="J74"/>
  <c r="P74" s="1"/>
  <c r="G74"/>
  <c r="J97"/>
  <c r="P97" s="1"/>
  <c r="G97"/>
  <c r="I91"/>
  <c r="I124"/>
  <c r="K118"/>
  <c r="I84"/>
  <c r="I13"/>
  <c r="K17"/>
  <c r="I55"/>
  <c r="K99"/>
  <c r="I30"/>
  <c r="K47"/>
  <c r="I83"/>
  <c r="I64"/>
  <c r="K54"/>
  <c r="I34"/>
  <c r="I79"/>
  <c r="G100"/>
  <c r="G52"/>
  <c r="G51"/>
  <c r="J79"/>
  <c r="P79" s="1"/>
  <c r="G35"/>
  <c r="J83"/>
  <c r="J56"/>
  <c r="P56" s="1"/>
  <c r="J64"/>
  <c r="P64" s="1"/>
  <c r="G33"/>
  <c r="J98"/>
  <c r="P98" s="1"/>
  <c r="G81"/>
  <c r="G72"/>
  <c r="J34"/>
  <c r="P34" s="1"/>
  <c r="G122"/>
  <c r="I100"/>
  <c r="I52"/>
  <c r="I35"/>
  <c r="K83"/>
  <c r="K64"/>
  <c r="I33"/>
  <c r="I81"/>
  <c r="K34"/>
  <c r="I51"/>
  <c r="K79"/>
  <c r="K56"/>
  <c r="K98"/>
  <c r="I72"/>
  <c r="I122"/>
  <c r="G108"/>
  <c r="G18"/>
  <c r="G60"/>
  <c r="G61"/>
  <c r="G67"/>
  <c r="G82"/>
  <c r="G75"/>
  <c r="G104"/>
  <c r="G77"/>
  <c r="G111"/>
  <c r="G47"/>
  <c r="G54"/>
  <c r="G88"/>
  <c r="P845" i="31"/>
  <c r="P846"/>
  <c r="P847"/>
  <c r="P848"/>
  <c r="P849"/>
  <c r="P850"/>
  <c r="P851"/>
  <c r="P852"/>
  <c r="P853"/>
  <c r="P854"/>
  <c r="P855"/>
  <c r="P856"/>
  <c r="P857"/>
  <c r="P858"/>
  <c r="P859"/>
  <c r="P860"/>
  <c r="P861"/>
  <c r="P862"/>
  <c r="P863"/>
  <c r="P864"/>
  <c r="P865"/>
  <c r="P866"/>
  <c r="P867"/>
  <c r="P868"/>
  <c r="P869"/>
  <c r="P870"/>
  <c r="P871"/>
  <c r="P872"/>
  <c r="P873"/>
  <c r="P874"/>
  <c r="P875"/>
  <c r="P876"/>
  <c r="P877"/>
  <c r="P878"/>
  <c r="P879"/>
  <c r="P880"/>
  <c r="P881"/>
  <c r="P882"/>
  <c r="P883"/>
  <c r="P884"/>
  <c r="P885"/>
  <c r="P886"/>
  <c r="P887"/>
  <c r="P888"/>
  <c r="P889"/>
  <c r="P890"/>
  <c r="P891"/>
  <c r="P892"/>
  <c r="P893"/>
  <c r="A849"/>
  <c r="B849"/>
  <c r="A850"/>
  <c r="B850"/>
  <c r="B851"/>
  <c r="A852"/>
  <c r="B852"/>
  <c r="A853"/>
  <c r="B853"/>
  <c r="A854"/>
  <c r="B854"/>
  <c r="A855"/>
  <c r="B855"/>
  <c r="B856"/>
  <c r="B857"/>
  <c r="B858"/>
  <c r="A859"/>
  <c r="B859"/>
  <c r="A860"/>
  <c r="B860"/>
  <c r="A861"/>
  <c r="B861"/>
  <c r="A862"/>
  <c r="B862"/>
  <c r="A863"/>
  <c r="B863"/>
  <c r="A864"/>
  <c r="B864"/>
  <c r="A865"/>
  <c r="B865"/>
  <c r="A866"/>
  <c r="B866"/>
  <c r="A867"/>
  <c r="B867"/>
  <c r="A868"/>
  <c r="B868"/>
  <c r="A869"/>
  <c r="B869"/>
  <c r="A870"/>
  <c r="B870"/>
  <c r="A871"/>
  <c r="B871"/>
  <c r="A872"/>
  <c r="B872"/>
  <c r="A873"/>
  <c r="B873"/>
  <c r="A874"/>
  <c r="B874"/>
  <c r="A875"/>
  <c r="B875"/>
  <c r="A876"/>
  <c r="B876"/>
  <c r="A877"/>
  <c r="B877"/>
  <c r="A878"/>
  <c r="B878"/>
  <c r="A879"/>
  <c r="B879"/>
  <c r="A880"/>
  <c r="B880"/>
  <c r="A881"/>
  <c r="B881"/>
  <c r="A882"/>
  <c r="B882"/>
  <c r="A883"/>
  <c r="B883"/>
  <c r="A884"/>
  <c r="B884"/>
  <c r="A885"/>
  <c r="B885"/>
  <c r="A886"/>
  <c r="B886"/>
  <c r="A887"/>
  <c r="B887"/>
  <c r="A888"/>
  <c r="R888" s="1"/>
  <c r="B888"/>
  <c r="A889"/>
  <c r="R889" s="1"/>
  <c r="B889"/>
  <c r="A890"/>
  <c r="R890" s="1"/>
  <c r="B890"/>
  <c r="A891"/>
  <c r="R891" s="1"/>
  <c r="B891"/>
  <c r="A892"/>
  <c r="R892" s="1"/>
  <c r="B892"/>
  <c r="A893"/>
  <c r="R893" s="1"/>
  <c r="B893"/>
  <c r="A844"/>
  <c r="B844"/>
  <c r="A845"/>
  <c r="B845"/>
  <c r="A846"/>
  <c r="B846"/>
  <c r="A847"/>
  <c r="B847"/>
  <c r="A848"/>
  <c r="B848"/>
  <c r="A28" i="11" l="1"/>
  <c r="A45"/>
  <c r="A86"/>
  <c r="A73"/>
  <c r="A94"/>
  <c r="A16"/>
  <c r="A103"/>
  <c r="A15"/>
  <c r="A89"/>
  <c r="A23"/>
  <c r="A19"/>
  <c r="A18"/>
  <c r="A32"/>
  <c r="A123"/>
  <c r="A107"/>
  <c r="A102"/>
  <c r="A31"/>
  <c r="Q1024" i="31"/>
  <c r="Q1025"/>
  <c r="S1024"/>
  <c r="S1025"/>
  <c r="P94" i="11"/>
  <c r="Z94"/>
  <c r="AA123"/>
  <c r="AA107"/>
  <c r="S921" i="31"/>
  <c r="P107" i="11"/>
  <c r="S1004" i="31"/>
  <c r="AA21" i="11"/>
  <c r="P21"/>
  <c r="S914" i="31"/>
  <c r="Q905"/>
  <c r="Q909"/>
  <c r="S1006"/>
  <c r="Q907"/>
  <c r="S1002"/>
  <c r="S911"/>
  <c r="S1005"/>
  <c r="S916"/>
  <c r="S922"/>
  <c r="S913"/>
  <c r="S915"/>
  <c r="S912"/>
  <c r="P123" i="11"/>
  <c r="AA23"/>
  <c r="P23"/>
  <c r="S1001" i="31"/>
  <c r="Q910"/>
  <c r="S943"/>
  <c r="S937"/>
  <c r="S942"/>
  <c r="S938"/>
  <c r="S940"/>
  <c r="S947"/>
  <c r="S946"/>
  <c r="S1000"/>
  <c r="S993"/>
  <c r="S995"/>
  <c r="S997"/>
  <c r="S999"/>
  <c r="S994"/>
  <c r="S996"/>
  <c r="S998"/>
  <c r="Q908"/>
  <c r="Z109" i="11"/>
  <c r="S907" i="31"/>
  <c r="P109" i="11"/>
  <c r="S909" i="31"/>
  <c r="S910"/>
  <c r="Q952"/>
  <c r="Q954"/>
  <c r="Q956"/>
  <c r="Q938"/>
  <c r="Q940"/>
  <c r="Q937"/>
  <c r="Q942"/>
  <c r="S908"/>
  <c r="Q993"/>
  <c r="Q995"/>
  <c r="Q997"/>
  <c r="Q999"/>
  <c r="Q994"/>
  <c r="Q996"/>
  <c r="Q998"/>
  <c r="Q904"/>
  <c r="S1003"/>
  <c r="Q947"/>
  <c r="Q946"/>
  <c r="Q901"/>
  <c r="Q903"/>
  <c r="Q984"/>
  <c r="Q986"/>
  <c r="Q988"/>
  <c r="Q990"/>
  <c r="Q992"/>
  <c r="Q958"/>
  <c r="Q960"/>
  <c r="Q962"/>
  <c r="Q964"/>
  <c r="Q966"/>
  <c r="Q968"/>
  <c r="Q970"/>
  <c r="Q972"/>
  <c r="Q974"/>
  <c r="Q976"/>
  <c r="Q978"/>
  <c r="Q980"/>
  <c r="Q982"/>
  <c r="Q953"/>
  <c r="Q955"/>
  <c r="Q989"/>
  <c r="Q959"/>
  <c r="Q969"/>
  <c r="Q979"/>
  <c r="Q991"/>
  <c r="Q961"/>
  <c r="Q971"/>
  <c r="Q981"/>
  <c r="Q983"/>
  <c r="Q987"/>
  <c r="Q965"/>
  <c r="Q975"/>
  <c r="Q985"/>
  <c r="Q957"/>
  <c r="Q967"/>
  <c r="Q977"/>
  <c r="Q963"/>
  <c r="Q973"/>
  <c r="Q921"/>
  <c r="Q922"/>
  <c r="Q949"/>
  <c r="Q951"/>
  <c r="Q950"/>
  <c r="Q948"/>
  <c r="Q1001"/>
  <c r="Q1002"/>
  <c r="Q1004"/>
  <c r="Q1006"/>
  <c r="Q1005"/>
  <c r="Q906"/>
  <c r="Q1003"/>
  <c r="Q945"/>
  <c r="Q944"/>
  <c r="S905"/>
  <c r="S904"/>
  <c r="S906"/>
  <c r="Q943"/>
  <c r="Q911"/>
  <c r="Q913"/>
  <c r="Q915"/>
  <c r="Q912"/>
  <c r="Q916"/>
  <c r="Q914"/>
  <c r="S945"/>
  <c r="S944"/>
  <c r="S917"/>
  <c r="S919"/>
  <c r="S918"/>
  <c r="S920"/>
  <c r="S901"/>
  <c r="S903"/>
  <c r="S954"/>
  <c r="S952"/>
  <c r="S956"/>
  <c r="S949"/>
  <c r="S951"/>
  <c r="S950"/>
  <c r="S948"/>
  <c r="Q917"/>
  <c r="Q919"/>
  <c r="Q920"/>
  <c r="Q918"/>
  <c r="Q902"/>
  <c r="S953"/>
  <c r="S984"/>
  <c r="S986"/>
  <c r="S988"/>
  <c r="S990"/>
  <c r="S992"/>
  <c r="S958"/>
  <c r="S960"/>
  <c r="S962"/>
  <c r="S964"/>
  <c r="S966"/>
  <c r="S968"/>
  <c r="S970"/>
  <c r="S972"/>
  <c r="S974"/>
  <c r="S976"/>
  <c r="S978"/>
  <c r="S980"/>
  <c r="S982"/>
  <c r="S955"/>
  <c r="S991"/>
  <c r="S957"/>
  <c r="S961"/>
  <c r="S965"/>
  <c r="S969"/>
  <c r="S973"/>
  <c r="S977"/>
  <c r="S981"/>
  <c r="S983"/>
  <c r="S985"/>
  <c r="S987"/>
  <c r="S989"/>
  <c r="S959"/>
  <c r="S963"/>
  <c r="S967"/>
  <c r="S971"/>
  <c r="S975"/>
  <c r="S979"/>
  <c r="P89" i="11"/>
  <c r="Z89"/>
  <c r="AA89"/>
  <c r="Z31"/>
  <c r="AA31"/>
  <c r="P31"/>
  <c r="Z32"/>
  <c r="P32"/>
  <c r="P15"/>
  <c r="Z15"/>
  <c r="AA15"/>
  <c r="Q858" i="31"/>
  <c r="Q857"/>
  <c r="Q856"/>
  <c r="Q851"/>
  <c r="R887"/>
  <c r="R886"/>
  <c r="R885"/>
  <c r="R884"/>
  <c r="R883"/>
  <c r="R882"/>
  <c r="R881"/>
  <c r="R880"/>
  <c r="R879"/>
  <c r="R878"/>
  <c r="R877"/>
  <c r="R876"/>
  <c r="R875"/>
  <c r="R874"/>
  <c r="R873"/>
  <c r="R872"/>
  <c r="R871"/>
  <c r="R870"/>
  <c r="R869"/>
  <c r="R868"/>
  <c r="R867"/>
  <c r="R866"/>
  <c r="R865"/>
  <c r="R864"/>
  <c r="R863"/>
  <c r="R862"/>
  <c r="R861"/>
  <c r="R860"/>
  <c r="R859"/>
  <c r="R858"/>
  <c r="R857"/>
  <c r="R856"/>
  <c r="R855"/>
  <c r="R854"/>
  <c r="R853"/>
  <c r="R852"/>
  <c r="R851"/>
  <c r="R850"/>
  <c r="R849"/>
  <c r="R848"/>
  <c r="R847"/>
  <c r="R846"/>
  <c r="R845"/>
  <c r="D3" i="38"/>
  <c r="AC69" i="11"/>
  <c r="AC91"/>
  <c r="AC92"/>
  <c r="AC124"/>
  <c r="AC57"/>
  <c r="AC68"/>
  <c r="AC112"/>
  <c r="AC118"/>
  <c r="AC84"/>
  <c r="AC117"/>
  <c r="AC24"/>
  <c r="AC110"/>
  <c r="AC90"/>
  <c r="AC121"/>
  <c r="AC66"/>
  <c r="AC13"/>
  <c r="AC113"/>
  <c r="AC17"/>
  <c r="AC125"/>
  <c r="AC70"/>
  <c r="AC120"/>
  <c r="AC74"/>
  <c r="AC105"/>
  <c r="AC106"/>
  <c r="AC119"/>
  <c r="AC55"/>
  <c r="AC116"/>
  <c r="AC80"/>
  <c r="AC114"/>
  <c r="AC99"/>
  <c r="AC97"/>
  <c r="AC14"/>
  <c r="AC30"/>
  <c r="AC11"/>
  <c r="AC29"/>
  <c r="AC10"/>
  <c r="AC100"/>
  <c r="AC115"/>
  <c r="AC108"/>
  <c r="AC20"/>
  <c r="AC77"/>
  <c r="AC60"/>
  <c r="AC52"/>
  <c r="AC61"/>
  <c r="AC51"/>
  <c r="AC79"/>
  <c r="AC111"/>
  <c r="AC67"/>
  <c r="AC47"/>
  <c r="AC50"/>
  <c r="AC35"/>
  <c r="AC83"/>
  <c r="AC56"/>
  <c r="AC64"/>
  <c r="AC54"/>
  <c r="AC82"/>
  <c r="AC75"/>
  <c r="AC88"/>
  <c r="AC33"/>
  <c r="AC98"/>
  <c r="AC81"/>
  <c r="AC72"/>
  <c r="AC104"/>
  <c r="AC34"/>
  <c r="AC122"/>
  <c r="AC53"/>
  <c r="Y69"/>
  <c r="Y91"/>
  <c r="Y92"/>
  <c r="Y124"/>
  <c r="Y57"/>
  <c r="Y68"/>
  <c r="Y112"/>
  <c r="Y118"/>
  <c r="Y84"/>
  <c r="Y117"/>
  <c r="Y24"/>
  <c r="Y110"/>
  <c r="Y90"/>
  <c r="Y121"/>
  <c r="Y66"/>
  <c r="Y13"/>
  <c r="Y113"/>
  <c r="Y17"/>
  <c r="Y125"/>
  <c r="Y70"/>
  <c r="Y120"/>
  <c r="Y74"/>
  <c r="Y105"/>
  <c r="Y106"/>
  <c r="Y119"/>
  <c r="Y55"/>
  <c r="Y116"/>
  <c r="Y80"/>
  <c r="Y114"/>
  <c r="Y99"/>
  <c r="Y97"/>
  <c r="Y14"/>
  <c r="Y30"/>
  <c r="Y11"/>
  <c r="Y29"/>
  <c r="Y10"/>
  <c r="Y100"/>
  <c r="Y115"/>
  <c r="Y108"/>
  <c r="Y18"/>
  <c r="Y77"/>
  <c r="Y60"/>
  <c r="Y52"/>
  <c r="Y61"/>
  <c r="Y51"/>
  <c r="Y79"/>
  <c r="Y111"/>
  <c r="Y67"/>
  <c r="Y47"/>
  <c r="Y50"/>
  <c r="Y35"/>
  <c r="Y83"/>
  <c r="Y56"/>
  <c r="Y64"/>
  <c r="Y54"/>
  <c r="Y82"/>
  <c r="Y75"/>
  <c r="Y88"/>
  <c r="Y33"/>
  <c r="Y98"/>
  <c r="Y81"/>
  <c r="Y72"/>
  <c r="Y104"/>
  <c r="Y34"/>
  <c r="Y122"/>
  <c r="Y53"/>
  <c r="B3" i="31"/>
  <c r="B4"/>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315"/>
  <c r="B316"/>
  <c r="B317"/>
  <c r="B318"/>
  <c r="B319"/>
  <c r="B320"/>
  <c r="B321"/>
  <c r="B322"/>
  <c r="B323"/>
  <c r="B324"/>
  <c r="B325"/>
  <c r="B326"/>
  <c r="B327"/>
  <c r="B328"/>
  <c r="B329"/>
  <c r="B330"/>
  <c r="B331"/>
  <c r="B332"/>
  <c r="B333"/>
  <c r="B334"/>
  <c r="B335"/>
  <c r="B336"/>
  <c r="B337"/>
  <c r="B338"/>
  <c r="B339"/>
  <c r="B340"/>
  <c r="B341"/>
  <c r="B342"/>
  <c r="B343"/>
  <c r="B344"/>
  <c r="B345"/>
  <c r="B346"/>
  <c r="B347"/>
  <c r="B348"/>
  <c r="B349"/>
  <c r="B350"/>
  <c r="B351"/>
  <c r="B352"/>
  <c r="B353"/>
  <c r="B354"/>
  <c r="B355"/>
  <c r="B356"/>
  <c r="B357"/>
  <c r="B358"/>
  <c r="B359"/>
  <c r="B360"/>
  <c r="B361"/>
  <c r="B362"/>
  <c r="B363"/>
  <c r="B364"/>
  <c r="B365"/>
  <c r="B366"/>
  <c r="B367"/>
  <c r="B368"/>
  <c r="B369"/>
  <c r="B370"/>
  <c r="B371"/>
  <c r="B372"/>
  <c r="B373"/>
  <c r="B374"/>
  <c r="B375"/>
  <c r="B376"/>
  <c r="B377"/>
  <c r="B378"/>
  <c r="B379"/>
  <c r="B380"/>
  <c r="B381"/>
  <c r="B382"/>
  <c r="B383"/>
  <c r="B384"/>
  <c r="B385"/>
  <c r="B386"/>
  <c r="B387"/>
  <c r="B388"/>
  <c r="B389"/>
  <c r="B390"/>
  <c r="B391"/>
  <c r="B392"/>
  <c r="B393"/>
  <c r="B394"/>
  <c r="B395"/>
  <c r="B396"/>
  <c r="B397"/>
  <c r="B398"/>
  <c r="B399"/>
  <c r="B400"/>
  <c r="B401"/>
  <c r="B402"/>
  <c r="B403"/>
  <c r="B404"/>
  <c r="B405"/>
  <c r="B406"/>
  <c r="B407"/>
  <c r="B408"/>
  <c r="B409"/>
  <c r="B410"/>
  <c r="B411"/>
  <c r="B412"/>
  <c r="B413"/>
  <c r="B414"/>
  <c r="B415"/>
  <c r="B416"/>
  <c r="B417"/>
  <c r="B418"/>
  <c r="B419"/>
  <c r="B420"/>
  <c r="B421"/>
  <c r="B422"/>
  <c r="B423"/>
  <c r="B424"/>
  <c r="B425"/>
  <c r="B426"/>
  <c r="B427"/>
  <c r="B428"/>
  <c r="B429"/>
  <c r="B430"/>
  <c r="B431"/>
  <c r="B432"/>
  <c r="B433"/>
  <c r="B434"/>
  <c r="B435"/>
  <c r="B436"/>
  <c r="B437"/>
  <c r="B438"/>
  <c r="B439"/>
  <c r="B440"/>
  <c r="B441"/>
  <c r="B442"/>
  <c r="B443"/>
  <c r="B444"/>
  <c r="B445"/>
  <c r="B446"/>
  <c r="B447"/>
  <c r="B448"/>
  <c r="B449"/>
  <c r="B450"/>
  <c r="B451"/>
  <c r="B452"/>
  <c r="B453"/>
  <c r="B454"/>
  <c r="B455"/>
  <c r="B456"/>
  <c r="B457"/>
  <c r="B458"/>
  <c r="B459"/>
  <c r="B460"/>
  <c r="B461"/>
  <c r="B462"/>
  <c r="B463"/>
  <c r="B464"/>
  <c r="B465"/>
  <c r="B466"/>
  <c r="B467"/>
  <c r="B468"/>
  <c r="B469"/>
  <c r="B470"/>
  <c r="B471"/>
  <c r="B472"/>
  <c r="B473"/>
  <c r="B474"/>
  <c r="B475"/>
  <c r="B476"/>
  <c r="B477"/>
  <c r="B478"/>
  <c r="B479"/>
  <c r="B480"/>
  <c r="B481"/>
  <c r="B482"/>
  <c r="B483"/>
  <c r="B484"/>
  <c r="B485"/>
  <c r="B486"/>
  <c r="B487"/>
  <c r="B488"/>
  <c r="B489"/>
  <c r="B490"/>
  <c r="B491"/>
  <c r="B492"/>
  <c r="B493"/>
  <c r="B494"/>
  <c r="B495"/>
  <c r="B496"/>
  <c r="B497"/>
  <c r="B498"/>
  <c r="B499"/>
  <c r="B500"/>
  <c r="B501"/>
  <c r="B502"/>
  <c r="B503"/>
  <c r="B504"/>
  <c r="B505"/>
  <c r="B506"/>
  <c r="B507"/>
  <c r="B508"/>
  <c r="B509"/>
  <c r="B510"/>
  <c r="B511"/>
  <c r="B512"/>
  <c r="B513"/>
  <c r="B514"/>
  <c r="B515"/>
  <c r="B516"/>
  <c r="B517"/>
  <c r="B518"/>
  <c r="B519"/>
  <c r="B520"/>
  <c r="B521"/>
  <c r="B522"/>
  <c r="B523"/>
  <c r="B524"/>
  <c r="B525"/>
  <c r="B526"/>
  <c r="B527"/>
  <c r="B528"/>
  <c r="B529"/>
  <c r="B530"/>
  <c r="B531"/>
  <c r="B532"/>
  <c r="B533"/>
  <c r="B534"/>
  <c r="B535"/>
  <c r="B536"/>
  <c r="B537"/>
  <c r="B538"/>
  <c r="B539"/>
  <c r="B540"/>
  <c r="B541"/>
  <c r="B542"/>
  <c r="B543"/>
  <c r="B544"/>
  <c r="B545"/>
  <c r="B546"/>
  <c r="B547"/>
  <c r="B548"/>
  <c r="B549"/>
  <c r="B550"/>
  <c r="B551"/>
  <c r="B552"/>
  <c r="B553"/>
  <c r="B554"/>
  <c r="B555"/>
  <c r="B556"/>
  <c r="B557"/>
  <c r="B558"/>
  <c r="B559"/>
  <c r="B560"/>
  <c r="B561"/>
  <c r="B562"/>
  <c r="B563"/>
  <c r="B564"/>
  <c r="B565"/>
  <c r="B566"/>
  <c r="B567"/>
  <c r="B568"/>
  <c r="B569"/>
  <c r="B570"/>
  <c r="B571"/>
  <c r="B572"/>
  <c r="B573"/>
  <c r="B574"/>
  <c r="B575"/>
  <c r="B576"/>
  <c r="B577"/>
  <c r="B578"/>
  <c r="B579"/>
  <c r="B580"/>
  <c r="B581"/>
  <c r="B582"/>
  <c r="B583"/>
  <c r="B584"/>
  <c r="B585"/>
  <c r="B586"/>
  <c r="B587"/>
  <c r="B588"/>
  <c r="B589"/>
  <c r="B590"/>
  <c r="B591"/>
  <c r="B592"/>
  <c r="B593"/>
  <c r="B594"/>
  <c r="B595"/>
  <c r="B596"/>
  <c r="B597"/>
  <c r="B598"/>
  <c r="B599"/>
  <c r="B600"/>
  <c r="B601"/>
  <c r="B602"/>
  <c r="B603"/>
  <c r="B604"/>
  <c r="B605"/>
  <c r="B606"/>
  <c r="B607"/>
  <c r="B608"/>
  <c r="B609"/>
  <c r="B610"/>
  <c r="B611"/>
  <c r="B612"/>
  <c r="B613"/>
  <c r="B614"/>
  <c r="B615"/>
  <c r="B616"/>
  <c r="B617"/>
  <c r="B618"/>
  <c r="B619"/>
  <c r="B620"/>
  <c r="B621"/>
  <c r="B622"/>
  <c r="B623"/>
  <c r="B624"/>
  <c r="B625"/>
  <c r="B626"/>
  <c r="B627"/>
  <c r="B628"/>
  <c r="B629"/>
  <c r="B630"/>
  <c r="B631"/>
  <c r="B632"/>
  <c r="B633"/>
  <c r="B634"/>
  <c r="B635"/>
  <c r="B636"/>
  <c r="B637"/>
  <c r="B638"/>
  <c r="B639"/>
  <c r="B640"/>
  <c r="B641"/>
  <c r="B642"/>
  <c r="B643"/>
  <c r="B644"/>
  <c r="B645"/>
  <c r="B646"/>
  <c r="B647"/>
  <c r="B648"/>
  <c r="B649"/>
  <c r="B650"/>
  <c r="B651"/>
  <c r="B652"/>
  <c r="B653"/>
  <c r="B654"/>
  <c r="B655"/>
  <c r="B656"/>
  <c r="B657"/>
  <c r="B658"/>
  <c r="B659"/>
  <c r="B660"/>
  <c r="B661"/>
  <c r="B662"/>
  <c r="B663"/>
  <c r="B664"/>
  <c r="B665"/>
  <c r="B666"/>
  <c r="B667"/>
  <c r="B668"/>
  <c r="B669"/>
  <c r="B670"/>
  <c r="B671"/>
  <c r="B672"/>
  <c r="B673"/>
  <c r="B674"/>
  <c r="B675"/>
  <c r="B676"/>
  <c r="B677"/>
  <c r="B678"/>
  <c r="B679"/>
  <c r="B680"/>
  <c r="B681"/>
  <c r="B682"/>
  <c r="B683"/>
  <c r="B684"/>
  <c r="B685"/>
  <c r="B686"/>
  <c r="B687"/>
  <c r="B688"/>
  <c r="B689"/>
  <c r="B690"/>
  <c r="B691"/>
  <c r="B692"/>
  <c r="B693"/>
  <c r="B694"/>
  <c r="B695"/>
  <c r="B696"/>
  <c r="B697"/>
  <c r="B698"/>
  <c r="B699"/>
  <c r="B700"/>
  <c r="B701"/>
  <c r="B702"/>
  <c r="B703"/>
  <c r="B704"/>
  <c r="B705"/>
  <c r="B706"/>
  <c r="B707"/>
  <c r="B708"/>
  <c r="B709"/>
  <c r="B710"/>
  <c r="B711"/>
  <c r="B712"/>
  <c r="B713"/>
  <c r="B714"/>
  <c r="B715"/>
  <c r="B716"/>
  <c r="B717"/>
  <c r="B718"/>
  <c r="B719"/>
  <c r="B720"/>
  <c r="B721"/>
  <c r="B722"/>
  <c r="B723"/>
  <c r="B724"/>
  <c r="B725"/>
  <c r="B726"/>
  <c r="B727"/>
  <c r="B728"/>
  <c r="B729"/>
  <c r="B730"/>
  <c r="B731"/>
  <c r="B732"/>
  <c r="B733"/>
  <c r="B734"/>
  <c r="B735"/>
  <c r="B736"/>
  <c r="B737"/>
  <c r="B738"/>
  <c r="B739"/>
  <c r="B740"/>
  <c r="B741"/>
  <c r="B742"/>
  <c r="B743"/>
  <c r="B744"/>
  <c r="B745"/>
  <c r="B746"/>
  <c r="B747"/>
  <c r="B748"/>
  <c r="B749"/>
  <c r="B750"/>
  <c r="B751"/>
  <c r="B752"/>
  <c r="B753"/>
  <c r="B754"/>
  <c r="B755"/>
  <c r="B756"/>
  <c r="B757"/>
  <c r="B758"/>
  <c r="B759"/>
  <c r="B760"/>
  <c r="B761"/>
  <c r="B762"/>
  <c r="B763"/>
  <c r="B764"/>
  <c r="B765"/>
  <c r="B766"/>
  <c r="B767"/>
  <c r="B768"/>
  <c r="B769"/>
  <c r="B770"/>
  <c r="B771"/>
  <c r="B772"/>
  <c r="B773"/>
  <c r="B774"/>
  <c r="B775"/>
  <c r="B776"/>
  <c r="B777"/>
  <c r="B778"/>
  <c r="B779"/>
  <c r="B780"/>
  <c r="B781"/>
  <c r="B782"/>
  <c r="B783"/>
  <c r="B784"/>
  <c r="B785"/>
  <c r="B786"/>
  <c r="B787"/>
  <c r="B788"/>
  <c r="B789"/>
  <c r="B790"/>
  <c r="B791"/>
  <c r="B792"/>
  <c r="B793"/>
  <c r="B794"/>
  <c r="B795"/>
  <c r="B796"/>
  <c r="B797"/>
  <c r="B798"/>
  <c r="B799"/>
  <c r="B800"/>
  <c r="B801"/>
  <c r="B802"/>
  <c r="B803"/>
  <c r="B804"/>
  <c r="B805"/>
  <c r="B806"/>
  <c r="B807"/>
  <c r="B808"/>
  <c r="B809"/>
  <c r="B810"/>
  <c r="B811"/>
  <c r="B812"/>
  <c r="B813"/>
  <c r="B814"/>
  <c r="B815"/>
  <c r="B816"/>
  <c r="B817"/>
  <c r="B818"/>
  <c r="B819"/>
  <c r="B820"/>
  <c r="B821"/>
  <c r="B822"/>
  <c r="B823"/>
  <c r="B824"/>
  <c r="B825"/>
  <c r="B826"/>
  <c r="B827"/>
  <c r="B828"/>
  <c r="B829"/>
  <c r="B830"/>
  <c r="B831"/>
  <c r="B832"/>
  <c r="B833"/>
  <c r="B834"/>
  <c r="B835"/>
  <c r="B836"/>
  <c r="B837"/>
  <c r="B838"/>
  <c r="B839"/>
  <c r="B840"/>
  <c r="B841"/>
  <c r="B842"/>
  <c r="B843"/>
  <c r="B2"/>
  <c r="AA91" i="11" l="1"/>
  <c r="Z55"/>
  <c r="Z119"/>
  <c r="Z106"/>
  <c r="Z116"/>
  <c r="Z105"/>
  <c r="Z74"/>
  <c r="Z70"/>
  <c r="Z17"/>
  <c r="AA53"/>
  <c r="Z53"/>
  <c r="AA122"/>
  <c r="Z122"/>
  <c r="AA34"/>
  <c r="Z34"/>
  <c r="AA104"/>
  <c r="Z104"/>
  <c r="AA5" i="44"/>
  <c r="AA70" i="11" l="1"/>
  <c r="AA116"/>
  <c r="AA106"/>
  <c r="AA105"/>
  <c r="AA119"/>
  <c r="AA55"/>
  <c r="Z91"/>
  <c r="AA17"/>
  <c r="AA74"/>
  <c r="AA84"/>
  <c r="Z84"/>
  <c r="AA121"/>
  <c r="Z121"/>
  <c r="AA13"/>
  <c r="Z13"/>
  <c r="Z80"/>
  <c r="AA80"/>
  <c r="AA69"/>
  <c r="Z69"/>
  <c r="AA92"/>
  <c r="Z92"/>
  <c r="AA68"/>
  <c r="Z68"/>
  <c r="AA112"/>
  <c r="Z112"/>
  <c r="AA118"/>
  <c r="Z118"/>
  <c r="AA117"/>
  <c r="Z117"/>
  <c r="AA24"/>
  <c r="Z24"/>
  <c r="AA110"/>
  <c r="Z110"/>
  <c r="AA90"/>
  <c r="Z90"/>
  <c r="AA14"/>
  <c r="Z14"/>
  <c r="AA30"/>
  <c r="Z30"/>
  <c r="AA29"/>
  <c r="Z29"/>
  <c r="AA115"/>
  <c r="Z115"/>
  <c r="AA108"/>
  <c r="Z108"/>
  <c r="AA18"/>
  <c r="Z18"/>
  <c r="AA60"/>
  <c r="Z60"/>
  <c r="AA61"/>
  <c r="Z61"/>
  <c r="AA79"/>
  <c r="Z79"/>
  <c r="AA67"/>
  <c r="Z67"/>
  <c r="AA83"/>
  <c r="Z83"/>
  <c r="AA56"/>
  <c r="Z56"/>
  <c r="AA64"/>
  <c r="Z64"/>
  <c r="AA82"/>
  <c r="Z82"/>
  <c r="AA75"/>
  <c r="Z75"/>
  <c r="AA33"/>
  <c r="Z33"/>
  <c r="AA81"/>
  <c r="Z81"/>
  <c r="AA97"/>
  <c r="Z97"/>
  <c r="AA11"/>
  <c r="Z11"/>
  <c r="AA100"/>
  <c r="Z100"/>
  <c r="AA52"/>
  <c r="Z52"/>
  <c r="AA51"/>
  <c r="Z51"/>
  <c r="AA35"/>
  <c r="Z35"/>
  <c r="AA124"/>
  <c r="Z124"/>
  <c r="AA57"/>
  <c r="Z57"/>
  <c r="AA66"/>
  <c r="Z66"/>
  <c r="AA113"/>
  <c r="Z113"/>
  <c r="AA88"/>
  <c r="Z88"/>
  <c r="AA99"/>
  <c r="Z99"/>
  <c r="AA10"/>
  <c r="Z10"/>
  <c r="AA77"/>
  <c r="Z77"/>
  <c r="AA111"/>
  <c r="Z111"/>
  <c r="AA47"/>
  <c r="Z47"/>
  <c r="AA54"/>
  <c r="Z54"/>
  <c r="AA98"/>
  <c r="Z98"/>
  <c r="AA72"/>
  <c r="Z72"/>
  <c r="B20" i="49" l="1"/>
  <c r="P574" i="31" l="1"/>
  <c r="A574"/>
  <c r="AC175" i="44" l="1"/>
  <c r="AC215"/>
  <c r="AC238"/>
  <c r="AC249"/>
  <c r="AC291"/>
  <c r="R609" i="30" l="1"/>
  <c r="Q609"/>
  <c r="R608"/>
  <c r="Q608"/>
  <c r="S609" l="1"/>
  <c r="S608"/>
  <c r="B9" i="44"/>
  <c r="B10" l="1"/>
  <c r="B11" l="1"/>
  <c r="G4" i="42"/>
  <c r="I302"/>
  <c r="K302"/>
  <c r="B302" s="1"/>
  <c r="O302"/>
  <c r="P302" s="1"/>
  <c r="Q302"/>
  <c r="D163"/>
  <c r="E163"/>
  <c r="I163"/>
  <c r="K163"/>
  <c r="B163" s="1"/>
  <c r="O163"/>
  <c r="P163" s="1"/>
  <c r="Q163"/>
  <c r="D118"/>
  <c r="E118"/>
  <c r="I118"/>
  <c r="J118" s="1"/>
  <c r="K118"/>
  <c r="B118" s="1"/>
  <c r="O118"/>
  <c r="P118" s="1"/>
  <c r="Q118"/>
  <c r="D105"/>
  <c r="E105"/>
  <c r="I105"/>
  <c r="K105"/>
  <c r="B105" s="1"/>
  <c r="O105"/>
  <c r="P105" s="1"/>
  <c r="Q105"/>
  <c r="D74"/>
  <c r="E74"/>
  <c r="I74"/>
  <c r="J74" s="1"/>
  <c r="K74"/>
  <c r="B74" s="1"/>
  <c r="O74"/>
  <c r="P74" s="1"/>
  <c r="Q74"/>
  <c r="D18"/>
  <c r="E18"/>
  <c r="I18"/>
  <c r="K18"/>
  <c r="B18" s="1"/>
  <c r="O18"/>
  <c r="P18" s="1"/>
  <c r="Q18"/>
  <c r="D19"/>
  <c r="E19"/>
  <c r="I19"/>
  <c r="J19" s="1"/>
  <c r="K19"/>
  <c r="B19" s="1"/>
  <c r="O19"/>
  <c r="P19" s="1"/>
  <c r="Q19"/>
  <c r="D106"/>
  <c r="E106"/>
  <c r="I106"/>
  <c r="K106"/>
  <c r="B106" s="1"/>
  <c r="O106"/>
  <c r="P106" s="1"/>
  <c r="Q106"/>
  <c r="D20"/>
  <c r="E20"/>
  <c r="I20"/>
  <c r="J20" s="1"/>
  <c r="K20"/>
  <c r="B20" s="1"/>
  <c r="O20"/>
  <c r="P20" s="1"/>
  <c r="Q20"/>
  <c r="D21"/>
  <c r="E21"/>
  <c r="I21"/>
  <c r="K21"/>
  <c r="B21" s="1"/>
  <c r="O21"/>
  <c r="P21" s="1"/>
  <c r="Q21"/>
  <c r="D22"/>
  <c r="E22"/>
  <c r="I22"/>
  <c r="J22" s="1"/>
  <c r="K22"/>
  <c r="B22" s="1"/>
  <c r="O22"/>
  <c r="P22" s="1"/>
  <c r="Q22"/>
  <c r="D164"/>
  <c r="E164"/>
  <c r="I164"/>
  <c r="K164"/>
  <c r="B164" s="1"/>
  <c r="O164"/>
  <c r="P164" s="1"/>
  <c r="Q164"/>
  <c r="D208"/>
  <c r="E208"/>
  <c r="I208"/>
  <c r="J208" s="1"/>
  <c r="K208"/>
  <c r="B208" s="1"/>
  <c r="O208"/>
  <c r="P208" s="1"/>
  <c r="Q208"/>
  <c r="D303"/>
  <c r="E303"/>
  <c r="I303"/>
  <c r="K303"/>
  <c r="B303" s="1"/>
  <c r="O303"/>
  <c r="P303" s="1"/>
  <c r="Q303"/>
  <c r="D107"/>
  <c r="E107"/>
  <c r="I107"/>
  <c r="J107" s="1"/>
  <c r="K107"/>
  <c r="B107" s="1"/>
  <c r="O107"/>
  <c r="P107" s="1"/>
  <c r="Q107"/>
  <c r="D119"/>
  <c r="E119"/>
  <c r="I119"/>
  <c r="K119"/>
  <c r="B119" s="1"/>
  <c r="O119"/>
  <c r="P119" s="1"/>
  <c r="Q119"/>
  <c r="D120"/>
  <c r="E120"/>
  <c r="I120"/>
  <c r="J120" s="1"/>
  <c r="K120"/>
  <c r="B120" s="1"/>
  <c r="O120"/>
  <c r="P120" s="1"/>
  <c r="Q120"/>
  <c r="D121"/>
  <c r="E121"/>
  <c r="I121"/>
  <c r="K121"/>
  <c r="B121" s="1"/>
  <c r="O121"/>
  <c r="P121" s="1"/>
  <c r="Q121"/>
  <c r="D122"/>
  <c r="E122"/>
  <c r="I122"/>
  <c r="J122" s="1"/>
  <c r="K122"/>
  <c r="B122" s="1"/>
  <c r="O122"/>
  <c r="P122" s="1"/>
  <c r="Q122"/>
  <c r="D123"/>
  <c r="E123"/>
  <c r="I123"/>
  <c r="K123"/>
  <c r="B123" s="1"/>
  <c r="O123"/>
  <c r="P123" s="1"/>
  <c r="Q123"/>
  <c r="D124"/>
  <c r="E124"/>
  <c r="I124"/>
  <c r="J124" s="1"/>
  <c r="K124"/>
  <c r="B124" s="1"/>
  <c r="O124"/>
  <c r="P124" s="1"/>
  <c r="Q124"/>
  <c r="D165"/>
  <c r="E165"/>
  <c r="I165"/>
  <c r="K165"/>
  <c r="B165" s="1"/>
  <c r="O165"/>
  <c r="P165" s="1"/>
  <c r="Q165"/>
  <c r="D23"/>
  <c r="E23"/>
  <c r="I23"/>
  <c r="J23" s="1"/>
  <c r="K23"/>
  <c r="B23" s="1"/>
  <c r="O23"/>
  <c r="P23" s="1"/>
  <c r="Q23"/>
  <c r="D24"/>
  <c r="E24"/>
  <c r="I24"/>
  <c r="K24"/>
  <c r="B24" s="1"/>
  <c r="O24"/>
  <c r="P24" s="1"/>
  <c r="Q24"/>
  <c r="D75"/>
  <c r="E75"/>
  <c r="I75"/>
  <c r="J75" s="1"/>
  <c r="K75"/>
  <c r="B75" s="1"/>
  <c r="O75"/>
  <c r="P75" s="1"/>
  <c r="Q75"/>
  <c r="D25"/>
  <c r="E25"/>
  <c r="I25"/>
  <c r="K25"/>
  <c r="B25" s="1"/>
  <c r="O25"/>
  <c r="P25" s="1"/>
  <c r="Q25"/>
  <c r="D26"/>
  <c r="E26"/>
  <c r="I26"/>
  <c r="J26" s="1"/>
  <c r="K26"/>
  <c r="B26" s="1"/>
  <c r="O26"/>
  <c r="P26" s="1"/>
  <c r="Q26"/>
  <c r="D27"/>
  <c r="E27"/>
  <c r="I27"/>
  <c r="J27" s="1"/>
  <c r="K27"/>
  <c r="B27" s="1"/>
  <c r="O27"/>
  <c r="P27" s="1"/>
  <c r="Q27"/>
  <c r="D28"/>
  <c r="E28"/>
  <c r="I28"/>
  <c r="J28" s="1"/>
  <c r="K28"/>
  <c r="B28" s="1"/>
  <c r="O28"/>
  <c r="P28" s="1"/>
  <c r="Q28"/>
  <c r="D166"/>
  <c r="E166"/>
  <c r="I166"/>
  <c r="J166" s="1"/>
  <c r="K166"/>
  <c r="B166" s="1"/>
  <c r="O166"/>
  <c r="P166" s="1"/>
  <c r="Q166"/>
  <c r="D209"/>
  <c r="E209"/>
  <c r="I209"/>
  <c r="J209" s="1"/>
  <c r="K209"/>
  <c r="B209" s="1"/>
  <c r="O209"/>
  <c r="P209" s="1"/>
  <c r="Q209"/>
  <c r="D76"/>
  <c r="E76"/>
  <c r="I76"/>
  <c r="J76" s="1"/>
  <c r="K76"/>
  <c r="B76" s="1"/>
  <c r="O76"/>
  <c r="P76" s="1"/>
  <c r="Q76"/>
  <c r="D77"/>
  <c r="E77"/>
  <c r="I77"/>
  <c r="J77" s="1"/>
  <c r="K77"/>
  <c r="B77" s="1"/>
  <c r="O77"/>
  <c r="P77" s="1"/>
  <c r="Q77"/>
  <c r="D78"/>
  <c r="E78"/>
  <c r="I78"/>
  <c r="J78" s="1"/>
  <c r="K78"/>
  <c r="B78" s="1"/>
  <c r="O78"/>
  <c r="P78" s="1"/>
  <c r="Q78"/>
  <c r="D79"/>
  <c r="E79"/>
  <c r="I79"/>
  <c r="J79" s="1"/>
  <c r="K79"/>
  <c r="B79" s="1"/>
  <c r="O79"/>
  <c r="P79" s="1"/>
  <c r="Q79"/>
  <c r="D80"/>
  <c r="E80"/>
  <c r="I80"/>
  <c r="K80"/>
  <c r="B80" s="1"/>
  <c r="O80"/>
  <c r="P80" s="1"/>
  <c r="Q80"/>
  <c r="D210"/>
  <c r="E210"/>
  <c r="I210"/>
  <c r="J210" s="1"/>
  <c r="K210"/>
  <c r="B210" s="1"/>
  <c r="O210"/>
  <c r="P210" s="1"/>
  <c r="Q210"/>
  <c r="D108"/>
  <c r="E108"/>
  <c r="I108"/>
  <c r="K108"/>
  <c r="B108" s="1"/>
  <c r="O108"/>
  <c r="P108" s="1"/>
  <c r="Q108"/>
  <c r="D240"/>
  <c r="E240"/>
  <c r="I240"/>
  <c r="J240" s="1"/>
  <c r="K240"/>
  <c r="B240" s="1"/>
  <c r="O240"/>
  <c r="P240" s="1"/>
  <c r="Q240"/>
  <c r="D241"/>
  <c r="E241"/>
  <c r="I241"/>
  <c r="K241"/>
  <c r="B241" s="1"/>
  <c r="O241"/>
  <c r="P241" s="1"/>
  <c r="Q241"/>
  <c r="D242"/>
  <c r="E242"/>
  <c r="I242"/>
  <c r="J242" s="1"/>
  <c r="K242"/>
  <c r="B242" s="1"/>
  <c r="O242"/>
  <c r="P242" s="1"/>
  <c r="Q242"/>
  <c r="D304"/>
  <c r="E304"/>
  <c r="I304"/>
  <c r="K304"/>
  <c r="B304" s="1"/>
  <c r="O304"/>
  <c r="P304" s="1"/>
  <c r="Q304"/>
  <c r="D167"/>
  <c r="E167"/>
  <c r="I167"/>
  <c r="J167" s="1"/>
  <c r="K167"/>
  <c r="B167" s="1"/>
  <c r="O167"/>
  <c r="P167" s="1"/>
  <c r="Q167"/>
  <c r="D125"/>
  <c r="E125"/>
  <c r="I125"/>
  <c r="K125"/>
  <c r="B125" s="1"/>
  <c r="O125"/>
  <c r="P125" s="1"/>
  <c r="Q125"/>
  <c r="D126"/>
  <c r="E126"/>
  <c r="I126"/>
  <c r="J126" s="1"/>
  <c r="K126"/>
  <c r="B126" s="1"/>
  <c r="O126"/>
  <c r="P126" s="1"/>
  <c r="Q126"/>
  <c r="D168"/>
  <c r="E168"/>
  <c r="I168"/>
  <c r="K168"/>
  <c r="B168" s="1"/>
  <c r="O168"/>
  <c r="P168" s="1"/>
  <c r="Q168"/>
  <c r="D127"/>
  <c r="E127"/>
  <c r="I127"/>
  <c r="J127" s="1"/>
  <c r="K127"/>
  <c r="B127" s="1"/>
  <c r="O127"/>
  <c r="P127" s="1"/>
  <c r="Q127"/>
  <c r="D128"/>
  <c r="E128"/>
  <c r="I128"/>
  <c r="K128"/>
  <c r="B128" s="1"/>
  <c r="O128"/>
  <c r="P128" s="1"/>
  <c r="Q128"/>
  <c r="D29"/>
  <c r="E29"/>
  <c r="I29"/>
  <c r="J29" s="1"/>
  <c r="K29"/>
  <c r="B29" s="1"/>
  <c r="O29"/>
  <c r="P29" s="1"/>
  <c r="Q29"/>
  <c r="D211"/>
  <c r="E211"/>
  <c r="I211"/>
  <c r="K211"/>
  <c r="B211" s="1"/>
  <c r="O211"/>
  <c r="P211" s="1"/>
  <c r="Q211"/>
  <c r="D212"/>
  <c r="E212"/>
  <c r="I212"/>
  <c r="J212" s="1"/>
  <c r="K212"/>
  <c r="B212" s="1"/>
  <c r="O212"/>
  <c r="P212" s="1"/>
  <c r="Q212"/>
  <c r="D243"/>
  <c r="E243"/>
  <c r="I243"/>
  <c r="K243"/>
  <c r="B243" s="1"/>
  <c r="O243"/>
  <c r="P243" s="1"/>
  <c r="Q243"/>
  <c r="D244"/>
  <c r="E244"/>
  <c r="I244"/>
  <c r="J244" s="1"/>
  <c r="K244"/>
  <c r="B244" s="1"/>
  <c r="O244"/>
  <c r="P244" s="1"/>
  <c r="Q244"/>
  <c r="D30"/>
  <c r="E30"/>
  <c r="I30"/>
  <c r="K30"/>
  <c r="B30" s="1"/>
  <c r="O30"/>
  <c r="P30" s="1"/>
  <c r="Q30"/>
  <c r="D31"/>
  <c r="E31"/>
  <c r="I31"/>
  <c r="J31" s="1"/>
  <c r="K31"/>
  <c r="B31" s="1"/>
  <c r="O31"/>
  <c r="P31" s="1"/>
  <c r="Q31"/>
  <c r="D32"/>
  <c r="E32"/>
  <c r="I32"/>
  <c r="K32"/>
  <c r="B32" s="1"/>
  <c r="O32"/>
  <c r="P32" s="1"/>
  <c r="Q32"/>
  <c r="D169"/>
  <c r="E169"/>
  <c r="I169"/>
  <c r="J169" s="1"/>
  <c r="K169"/>
  <c r="B169" s="1"/>
  <c r="O169"/>
  <c r="P169" s="1"/>
  <c r="Q169"/>
  <c r="D109"/>
  <c r="E109"/>
  <c r="I109"/>
  <c r="K109"/>
  <c r="B109" s="1"/>
  <c r="O109"/>
  <c r="P109" s="1"/>
  <c r="Q109"/>
  <c r="D33"/>
  <c r="E33"/>
  <c r="I33"/>
  <c r="J33" s="1"/>
  <c r="K33"/>
  <c r="B33" s="1"/>
  <c r="O33"/>
  <c r="P33" s="1"/>
  <c r="Q33"/>
  <c r="D34"/>
  <c r="E34"/>
  <c r="I34"/>
  <c r="K34"/>
  <c r="B34" s="1"/>
  <c r="O34"/>
  <c r="P34" s="1"/>
  <c r="Q34"/>
  <c r="D170"/>
  <c r="E170"/>
  <c r="I170"/>
  <c r="J170" s="1"/>
  <c r="K170"/>
  <c r="B170" s="1"/>
  <c r="O170"/>
  <c r="P170" s="1"/>
  <c r="Q170"/>
  <c r="D81"/>
  <c r="E81"/>
  <c r="I81"/>
  <c r="K81"/>
  <c r="B81" s="1"/>
  <c r="O81"/>
  <c r="P81" s="1"/>
  <c r="Q81"/>
  <c r="D82"/>
  <c r="E82"/>
  <c r="I82"/>
  <c r="K82"/>
  <c r="B82" s="1"/>
  <c r="O82"/>
  <c r="P82" s="1"/>
  <c r="Q82"/>
  <c r="D83"/>
  <c r="E83"/>
  <c r="I83"/>
  <c r="K83"/>
  <c r="B83" s="1"/>
  <c r="O83"/>
  <c r="P83" s="1"/>
  <c r="Q83"/>
  <c r="D84"/>
  <c r="E84"/>
  <c r="I84"/>
  <c r="J84" s="1"/>
  <c r="K84"/>
  <c r="B84" s="1"/>
  <c r="O84"/>
  <c r="P84" s="1"/>
  <c r="Q84"/>
  <c r="D213"/>
  <c r="E213"/>
  <c r="I213"/>
  <c r="K213"/>
  <c r="B213" s="1"/>
  <c r="O213"/>
  <c r="P213" s="1"/>
  <c r="Q213"/>
  <c r="D214"/>
  <c r="E214"/>
  <c r="I214"/>
  <c r="K214"/>
  <c r="B214" s="1"/>
  <c r="O214"/>
  <c r="P214" s="1"/>
  <c r="Q214"/>
  <c r="D85"/>
  <c r="E85"/>
  <c r="I85"/>
  <c r="K85"/>
  <c r="B85" s="1"/>
  <c r="O85"/>
  <c r="P85" s="1"/>
  <c r="Q85"/>
  <c r="D86"/>
  <c r="E86"/>
  <c r="I86"/>
  <c r="J86" s="1"/>
  <c r="K86"/>
  <c r="B86" s="1"/>
  <c r="O86"/>
  <c r="P86" s="1"/>
  <c r="Q86"/>
  <c r="D215"/>
  <c r="E215"/>
  <c r="I215"/>
  <c r="K215"/>
  <c r="B215" s="1"/>
  <c r="O215"/>
  <c r="P215" s="1"/>
  <c r="Q215"/>
  <c r="D305"/>
  <c r="E305"/>
  <c r="I305"/>
  <c r="K305"/>
  <c r="B305" s="1"/>
  <c r="O305"/>
  <c r="P305" s="1"/>
  <c r="Q305"/>
  <c r="D216"/>
  <c r="E216"/>
  <c r="I216"/>
  <c r="K216"/>
  <c r="B216" s="1"/>
  <c r="O216"/>
  <c r="P216" s="1"/>
  <c r="Q216"/>
  <c r="D129"/>
  <c r="E129"/>
  <c r="I129"/>
  <c r="J129" s="1"/>
  <c r="K129"/>
  <c r="B129" s="1"/>
  <c r="O129"/>
  <c r="P129" s="1"/>
  <c r="Q129"/>
  <c r="D171"/>
  <c r="E171"/>
  <c r="I171"/>
  <c r="K171"/>
  <c r="B171" s="1"/>
  <c r="O171"/>
  <c r="P171" s="1"/>
  <c r="Q171"/>
  <c r="D130"/>
  <c r="E130"/>
  <c r="I130"/>
  <c r="K130"/>
  <c r="B130" s="1"/>
  <c r="O130"/>
  <c r="P130" s="1"/>
  <c r="Q130"/>
  <c r="D131"/>
  <c r="E131"/>
  <c r="I131"/>
  <c r="K131"/>
  <c r="B131" s="1"/>
  <c r="O131"/>
  <c r="P131" s="1"/>
  <c r="Q131"/>
  <c r="D132"/>
  <c r="E132"/>
  <c r="I132"/>
  <c r="J132" s="1"/>
  <c r="K132"/>
  <c r="B132" s="1"/>
  <c r="O132"/>
  <c r="P132" s="1"/>
  <c r="Q132"/>
  <c r="D110"/>
  <c r="E110"/>
  <c r="I110"/>
  <c r="J110" s="1"/>
  <c r="K110"/>
  <c r="B110" s="1"/>
  <c r="O110"/>
  <c r="P110" s="1"/>
  <c r="Q110"/>
  <c r="D133"/>
  <c r="E133"/>
  <c r="I133"/>
  <c r="J133" s="1"/>
  <c r="K133"/>
  <c r="B133" s="1"/>
  <c r="O133"/>
  <c r="P133" s="1"/>
  <c r="Q133"/>
  <c r="I172"/>
  <c r="J172" s="1"/>
  <c r="K172"/>
  <c r="B172" s="1"/>
  <c r="O172"/>
  <c r="P172" s="1"/>
  <c r="Q172"/>
  <c r="I173"/>
  <c r="J173" s="1"/>
  <c r="K173"/>
  <c r="B173" s="1"/>
  <c r="O173"/>
  <c r="P173" s="1"/>
  <c r="Q173"/>
  <c r="I217"/>
  <c r="J217" s="1"/>
  <c r="K217"/>
  <c r="B217" s="1"/>
  <c r="O217"/>
  <c r="P217" s="1"/>
  <c r="Q217"/>
  <c r="I174"/>
  <c r="K174"/>
  <c r="B174" s="1"/>
  <c r="O174"/>
  <c r="P174" s="1"/>
  <c r="Q174"/>
  <c r="I175"/>
  <c r="J175" s="1"/>
  <c r="K175"/>
  <c r="B175" s="1"/>
  <c r="O175"/>
  <c r="P175" s="1"/>
  <c r="Q175"/>
  <c r="I35"/>
  <c r="J35" s="1"/>
  <c r="K35"/>
  <c r="B35" s="1"/>
  <c r="O35"/>
  <c r="P35" s="1"/>
  <c r="Q35"/>
  <c r="I36"/>
  <c r="J36" s="1"/>
  <c r="K36"/>
  <c r="B36" s="1"/>
  <c r="O36"/>
  <c r="P36" s="1"/>
  <c r="Q36"/>
  <c r="I37"/>
  <c r="J37" s="1"/>
  <c r="K37"/>
  <c r="B37" s="1"/>
  <c r="O37"/>
  <c r="P37" s="1"/>
  <c r="Q37"/>
  <c r="I38"/>
  <c r="J38" s="1"/>
  <c r="K38"/>
  <c r="B38" s="1"/>
  <c r="O38"/>
  <c r="P38" s="1"/>
  <c r="Q38"/>
  <c r="I218"/>
  <c r="J218" s="1"/>
  <c r="K218"/>
  <c r="B218" s="1"/>
  <c r="O218"/>
  <c r="P218" s="1"/>
  <c r="Q218"/>
  <c r="I245"/>
  <c r="J245" s="1"/>
  <c r="K245"/>
  <c r="B245" s="1"/>
  <c r="O245"/>
  <c r="P245" s="1"/>
  <c r="Q245"/>
  <c r="I246"/>
  <c r="J246" s="1"/>
  <c r="K246"/>
  <c r="B246" s="1"/>
  <c r="O246"/>
  <c r="P246" s="1"/>
  <c r="Q246"/>
  <c r="I247"/>
  <c r="J247" s="1"/>
  <c r="K247"/>
  <c r="B247" s="1"/>
  <c r="O247"/>
  <c r="P247" s="1"/>
  <c r="Q247"/>
  <c r="I248"/>
  <c r="J248" s="1"/>
  <c r="K248"/>
  <c r="B248" s="1"/>
  <c r="O248"/>
  <c r="P248" s="1"/>
  <c r="Q248"/>
  <c r="I39"/>
  <c r="J39" s="1"/>
  <c r="K39"/>
  <c r="B39" s="1"/>
  <c r="O39"/>
  <c r="P39" s="1"/>
  <c r="Q39"/>
  <c r="I40"/>
  <c r="J40" s="1"/>
  <c r="K40"/>
  <c r="B40" s="1"/>
  <c r="O40"/>
  <c r="P40" s="1"/>
  <c r="Q40"/>
  <c r="I41"/>
  <c r="J41" s="1"/>
  <c r="K41"/>
  <c r="B41" s="1"/>
  <c r="O41"/>
  <c r="P41" s="1"/>
  <c r="Q41"/>
  <c r="I42"/>
  <c r="J42" s="1"/>
  <c r="K42"/>
  <c r="B42" s="1"/>
  <c r="O42"/>
  <c r="P42" s="1"/>
  <c r="Q42"/>
  <c r="I43"/>
  <c r="J43" s="1"/>
  <c r="K43"/>
  <c r="B43" s="1"/>
  <c r="O43"/>
  <c r="P43" s="1"/>
  <c r="Q43"/>
  <c r="I176"/>
  <c r="J176" s="1"/>
  <c r="K176"/>
  <c r="B176" s="1"/>
  <c r="O176"/>
  <c r="P176" s="1"/>
  <c r="Q176"/>
  <c r="I177"/>
  <c r="K177"/>
  <c r="B177" s="1"/>
  <c r="O177"/>
  <c r="P177" s="1"/>
  <c r="Q177"/>
  <c r="I178"/>
  <c r="J178" s="1"/>
  <c r="K178"/>
  <c r="B178" s="1"/>
  <c r="O178"/>
  <c r="P178" s="1"/>
  <c r="Q178"/>
  <c r="I134"/>
  <c r="K134"/>
  <c r="B134" s="1"/>
  <c r="O134"/>
  <c r="P134" s="1"/>
  <c r="Q134"/>
  <c r="I111"/>
  <c r="J111" s="1"/>
  <c r="K111"/>
  <c r="B111" s="1"/>
  <c r="O111"/>
  <c r="P111" s="1"/>
  <c r="Q111"/>
  <c r="I135"/>
  <c r="K135"/>
  <c r="B135" s="1"/>
  <c r="O135"/>
  <c r="P135" s="1"/>
  <c r="Q135"/>
  <c r="I136"/>
  <c r="J136" s="1"/>
  <c r="K136"/>
  <c r="B136" s="1"/>
  <c r="O136"/>
  <c r="P136" s="1"/>
  <c r="Q136"/>
  <c r="I137"/>
  <c r="K137"/>
  <c r="B137" s="1"/>
  <c r="O137"/>
  <c r="P137" s="1"/>
  <c r="Q137"/>
  <c r="I138"/>
  <c r="J138" s="1"/>
  <c r="K138"/>
  <c r="B138" s="1"/>
  <c r="O138"/>
  <c r="P138" s="1"/>
  <c r="Q138"/>
  <c r="I112"/>
  <c r="K112"/>
  <c r="B112" s="1"/>
  <c r="O112"/>
  <c r="P112" s="1"/>
  <c r="Q112"/>
  <c r="I139"/>
  <c r="J139" s="1"/>
  <c r="K139"/>
  <c r="B139" s="1"/>
  <c r="O139"/>
  <c r="P139" s="1"/>
  <c r="Q139"/>
  <c r="I44"/>
  <c r="K44"/>
  <c r="B44" s="1"/>
  <c r="O44"/>
  <c r="P44" s="1"/>
  <c r="Q44"/>
  <c r="I45"/>
  <c r="J45" s="1"/>
  <c r="K45"/>
  <c r="B45" s="1"/>
  <c r="O45"/>
  <c r="P45" s="1"/>
  <c r="Q45"/>
  <c r="I46"/>
  <c r="K46"/>
  <c r="B46" s="1"/>
  <c r="O46"/>
  <c r="P46" s="1"/>
  <c r="Q46"/>
  <c r="I47"/>
  <c r="J47" s="1"/>
  <c r="K47"/>
  <c r="B47" s="1"/>
  <c r="O47"/>
  <c r="P47" s="1"/>
  <c r="Q47"/>
  <c r="I48"/>
  <c r="K48"/>
  <c r="B48" s="1"/>
  <c r="O48"/>
  <c r="P48" s="1"/>
  <c r="Q48"/>
  <c r="I49"/>
  <c r="J49" s="1"/>
  <c r="K49"/>
  <c r="B49" s="1"/>
  <c r="O49"/>
  <c r="P49" s="1"/>
  <c r="Q49"/>
  <c r="I140"/>
  <c r="K140"/>
  <c r="B140" s="1"/>
  <c r="O140"/>
  <c r="P140" s="1"/>
  <c r="Q140"/>
  <c r="I179"/>
  <c r="J179" s="1"/>
  <c r="K179"/>
  <c r="B179" s="1"/>
  <c r="O179"/>
  <c r="P179" s="1"/>
  <c r="Q179"/>
  <c r="I180"/>
  <c r="K180"/>
  <c r="B180" s="1"/>
  <c r="O180"/>
  <c r="P180" s="1"/>
  <c r="Q180"/>
  <c r="I181"/>
  <c r="J181" s="1"/>
  <c r="K181"/>
  <c r="B181" s="1"/>
  <c r="O181"/>
  <c r="P181" s="1"/>
  <c r="Q181"/>
  <c r="I182"/>
  <c r="K182"/>
  <c r="B182" s="1"/>
  <c r="O182"/>
  <c r="P182" s="1"/>
  <c r="Q182"/>
  <c r="I183"/>
  <c r="J183" s="1"/>
  <c r="K183"/>
  <c r="B183" s="1"/>
  <c r="O183"/>
  <c r="P183" s="1"/>
  <c r="Q183"/>
  <c r="I87"/>
  <c r="K87"/>
  <c r="B87" s="1"/>
  <c r="O87"/>
  <c r="P87" s="1"/>
  <c r="Q87"/>
  <c r="I88"/>
  <c r="J88" s="1"/>
  <c r="K88"/>
  <c r="B88" s="1"/>
  <c r="O88"/>
  <c r="P88" s="1"/>
  <c r="Q88"/>
  <c r="I184"/>
  <c r="K184"/>
  <c r="B184" s="1"/>
  <c r="O184"/>
  <c r="P184" s="1"/>
  <c r="Q184"/>
  <c r="I219"/>
  <c r="J219" s="1"/>
  <c r="K219"/>
  <c r="B219" s="1"/>
  <c r="O219"/>
  <c r="P219" s="1"/>
  <c r="Q219"/>
  <c r="I220"/>
  <c r="K220"/>
  <c r="B220" s="1"/>
  <c r="O220"/>
  <c r="P220" s="1"/>
  <c r="Q220"/>
  <c r="I221"/>
  <c r="J221" s="1"/>
  <c r="K221"/>
  <c r="B221" s="1"/>
  <c r="O221"/>
  <c r="P221" s="1"/>
  <c r="Q221"/>
  <c r="I89"/>
  <c r="K89"/>
  <c r="B89" s="1"/>
  <c r="O89"/>
  <c r="P89" s="1"/>
  <c r="Q89"/>
  <c r="I90"/>
  <c r="J90" s="1"/>
  <c r="K90"/>
  <c r="B90" s="1"/>
  <c r="O90"/>
  <c r="P90" s="1"/>
  <c r="Q90"/>
  <c r="I91"/>
  <c r="K91"/>
  <c r="B91" s="1"/>
  <c r="O91"/>
  <c r="P91" s="1"/>
  <c r="Q91"/>
  <c r="I222"/>
  <c r="J222" s="1"/>
  <c r="K222"/>
  <c r="B222" s="1"/>
  <c r="O222"/>
  <c r="P222" s="1"/>
  <c r="Q222"/>
  <c r="I223"/>
  <c r="K223"/>
  <c r="B223" s="1"/>
  <c r="O223"/>
  <c r="P223" s="1"/>
  <c r="Q223"/>
  <c r="I224"/>
  <c r="J224" s="1"/>
  <c r="K224"/>
  <c r="B224" s="1"/>
  <c r="O224"/>
  <c r="P224" s="1"/>
  <c r="Q224"/>
  <c r="I225"/>
  <c r="K225"/>
  <c r="B225" s="1"/>
  <c r="O225"/>
  <c r="P225" s="1"/>
  <c r="Q225"/>
  <c r="I226"/>
  <c r="J226" s="1"/>
  <c r="K226"/>
  <c r="B226" s="1"/>
  <c r="O226"/>
  <c r="P226" s="1"/>
  <c r="Q226"/>
  <c r="I249"/>
  <c r="K249"/>
  <c r="B249" s="1"/>
  <c r="O249"/>
  <c r="P249" s="1"/>
  <c r="Q249"/>
  <c r="I250"/>
  <c r="J250" s="1"/>
  <c r="K250"/>
  <c r="B250" s="1"/>
  <c r="O250"/>
  <c r="P250" s="1"/>
  <c r="Q250"/>
  <c r="I251"/>
  <c r="K251"/>
  <c r="B251" s="1"/>
  <c r="O251"/>
  <c r="P251" s="1"/>
  <c r="Q251"/>
  <c r="I252"/>
  <c r="J252" s="1"/>
  <c r="K252"/>
  <c r="B252" s="1"/>
  <c r="O252"/>
  <c r="P252" s="1"/>
  <c r="Q252"/>
  <c r="I306"/>
  <c r="K306"/>
  <c r="B306" s="1"/>
  <c r="O306"/>
  <c r="P306" s="1"/>
  <c r="Q306"/>
  <c r="I185"/>
  <c r="J185" s="1"/>
  <c r="K185"/>
  <c r="B185" s="1"/>
  <c r="O185"/>
  <c r="P185" s="1"/>
  <c r="Q185"/>
  <c r="I253"/>
  <c r="K253"/>
  <c r="B253" s="1"/>
  <c r="O253"/>
  <c r="P253" s="1"/>
  <c r="Q253"/>
  <c r="I254"/>
  <c r="J254" s="1"/>
  <c r="K254"/>
  <c r="B254" s="1"/>
  <c r="O254"/>
  <c r="P254" s="1"/>
  <c r="Q254"/>
  <c r="I255"/>
  <c r="K255"/>
  <c r="B255" s="1"/>
  <c r="O255"/>
  <c r="P255" s="1"/>
  <c r="Q255"/>
  <c r="I256"/>
  <c r="J256" s="1"/>
  <c r="K256"/>
  <c r="B256" s="1"/>
  <c r="O256"/>
  <c r="P256" s="1"/>
  <c r="Q256"/>
  <c r="I186"/>
  <c r="K186"/>
  <c r="B186" s="1"/>
  <c r="O186"/>
  <c r="P186" s="1"/>
  <c r="Q186"/>
  <c r="I187"/>
  <c r="J187" s="1"/>
  <c r="K187"/>
  <c r="B187" s="1"/>
  <c r="O187"/>
  <c r="P187" s="1"/>
  <c r="Q187"/>
  <c r="I188"/>
  <c r="K188"/>
  <c r="B188" s="1"/>
  <c r="O188"/>
  <c r="P188" s="1"/>
  <c r="Q188"/>
  <c r="I189"/>
  <c r="J189" s="1"/>
  <c r="K189"/>
  <c r="B189" s="1"/>
  <c r="O189"/>
  <c r="P189" s="1"/>
  <c r="Q189"/>
  <c r="I190"/>
  <c r="K190"/>
  <c r="B190" s="1"/>
  <c r="O190"/>
  <c r="P190" s="1"/>
  <c r="Q190"/>
  <c r="I141"/>
  <c r="J141" s="1"/>
  <c r="K141"/>
  <c r="B141" s="1"/>
  <c r="O141"/>
  <c r="P141" s="1"/>
  <c r="Q141"/>
  <c r="I142"/>
  <c r="K142"/>
  <c r="B142" s="1"/>
  <c r="O142"/>
  <c r="P142" s="1"/>
  <c r="Q142"/>
  <c r="I191"/>
  <c r="J191" s="1"/>
  <c r="K191"/>
  <c r="B191" s="1"/>
  <c r="O191"/>
  <c r="P191" s="1"/>
  <c r="Q191"/>
  <c r="I192"/>
  <c r="K192"/>
  <c r="B192" s="1"/>
  <c r="O192"/>
  <c r="P192" s="1"/>
  <c r="Q192"/>
  <c r="I143"/>
  <c r="J143" s="1"/>
  <c r="K143"/>
  <c r="B143" s="1"/>
  <c r="O143"/>
  <c r="P143" s="1"/>
  <c r="Q143"/>
  <c r="I144"/>
  <c r="K144"/>
  <c r="B144" s="1"/>
  <c r="O144"/>
  <c r="P144" s="1"/>
  <c r="Q144"/>
  <c r="I50"/>
  <c r="J50" s="1"/>
  <c r="K50"/>
  <c r="B50" s="1"/>
  <c r="O50"/>
  <c r="P50" s="1"/>
  <c r="Q50"/>
  <c r="I51"/>
  <c r="K51"/>
  <c r="B51" s="1"/>
  <c r="O51"/>
  <c r="P51" s="1"/>
  <c r="Q51"/>
  <c r="I52"/>
  <c r="J52" s="1"/>
  <c r="K52"/>
  <c r="B52" s="1"/>
  <c r="O52"/>
  <c r="P52" s="1"/>
  <c r="Q52"/>
  <c r="I53"/>
  <c r="K53"/>
  <c r="B53" s="1"/>
  <c r="O53"/>
  <c r="P53" s="1"/>
  <c r="Q53"/>
  <c r="I54"/>
  <c r="J54" s="1"/>
  <c r="K54"/>
  <c r="B54" s="1"/>
  <c r="O54"/>
  <c r="P54" s="1"/>
  <c r="Q54"/>
  <c r="I92"/>
  <c r="K92"/>
  <c r="B92" s="1"/>
  <c r="O92"/>
  <c r="P92" s="1"/>
  <c r="Q92"/>
  <c r="I93"/>
  <c r="J93" s="1"/>
  <c r="K93"/>
  <c r="B93" s="1"/>
  <c r="O93"/>
  <c r="P93" s="1"/>
  <c r="Q93"/>
  <c r="I227"/>
  <c r="K227"/>
  <c r="B227" s="1"/>
  <c r="O227"/>
  <c r="P227" s="1"/>
  <c r="Q227"/>
  <c r="I228"/>
  <c r="J228" s="1"/>
  <c r="K228"/>
  <c r="B228" s="1"/>
  <c r="O228"/>
  <c r="P228" s="1"/>
  <c r="Q228"/>
  <c r="I229"/>
  <c r="K229"/>
  <c r="B229" s="1"/>
  <c r="O229"/>
  <c r="P229" s="1"/>
  <c r="Q229"/>
  <c r="I257"/>
  <c r="J257" s="1"/>
  <c r="K257"/>
  <c r="B257" s="1"/>
  <c r="O257"/>
  <c r="P257" s="1"/>
  <c r="Q257"/>
  <c r="I258"/>
  <c r="K258"/>
  <c r="B258" s="1"/>
  <c r="O258"/>
  <c r="P258" s="1"/>
  <c r="Q258"/>
  <c r="I259"/>
  <c r="J259" s="1"/>
  <c r="K259"/>
  <c r="B259" s="1"/>
  <c r="O259"/>
  <c r="P259" s="1"/>
  <c r="Q259"/>
  <c r="I230"/>
  <c r="K230"/>
  <c r="B230" s="1"/>
  <c r="O230"/>
  <c r="P230" s="1"/>
  <c r="Q230"/>
  <c r="I231"/>
  <c r="J231" s="1"/>
  <c r="K231"/>
  <c r="B231" s="1"/>
  <c r="O231"/>
  <c r="P231" s="1"/>
  <c r="Q231"/>
  <c r="I94"/>
  <c r="K94"/>
  <c r="B94" s="1"/>
  <c r="O94"/>
  <c r="P94" s="1"/>
  <c r="Q94"/>
  <c r="I55"/>
  <c r="J55" s="1"/>
  <c r="K55"/>
  <c r="B55" s="1"/>
  <c r="O55"/>
  <c r="P55" s="1"/>
  <c r="Q55"/>
  <c r="I56"/>
  <c r="K56"/>
  <c r="B56" s="1"/>
  <c r="O56"/>
  <c r="P56" s="1"/>
  <c r="Q56"/>
  <c r="I232"/>
  <c r="J232" s="1"/>
  <c r="K232"/>
  <c r="B232" s="1"/>
  <c r="O232"/>
  <c r="P232" s="1"/>
  <c r="Q232"/>
  <c r="I193"/>
  <c r="J193" s="1"/>
  <c r="K193"/>
  <c r="B193" s="1"/>
  <c r="O193"/>
  <c r="P193" s="1"/>
  <c r="Q193"/>
  <c r="I113"/>
  <c r="J113" s="1"/>
  <c r="K113"/>
  <c r="B113" s="1"/>
  <c r="O113"/>
  <c r="P113" s="1"/>
  <c r="Q113"/>
  <c r="I145"/>
  <c r="J145" s="1"/>
  <c r="K145"/>
  <c r="B145" s="1"/>
  <c r="O145"/>
  <c r="P145" s="1"/>
  <c r="Q145"/>
  <c r="I57"/>
  <c r="J57" s="1"/>
  <c r="K57"/>
  <c r="B57" s="1"/>
  <c r="O57"/>
  <c r="P57" s="1"/>
  <c r="Q57"/>
  <c r="I58"/>
  <c r="J58" s="1"/>
  <c r="K58"/>
  <c r="B58" s="1"/>
  <c r="O58"/>
  <c r="P58" s="1"/>
  <c r="Q58"/>
  <c r="I59"/>
  <c r="J59" s="1"/>
  <c r="K59"/>
  <c r="B59" s="1"/>
  <c r="O59"/>
  <c r="P59" s="1"/>
  <c r="Q59"/>
  <c r="I194"/>
  <c r="J194" s="1"/>
  <c r="K194"/>
  <c r="B194" s="1"/>
  <c r="O194"/>
  <c r="P194" s="1"/>
  <c r="Q194"/>
  <c r="I146"/>
  <c r="J146" s="1"/>
  <c r="K146"/>
  <c r="B146" s="1"/>
  <c r="O146"/>
  <c r="P146" s="1"/>
  <c r="Q146"/>
  <c r="I195"/>
  <c r="J195" s="1"/>
  <c r="K195"/>
  <c r="B195" s="1"/>
  <c r="O195"/>
  <c r="P195" s="1"/>
  <c r="Q195"/>
  <c r="I233"/>
  <c r="J233" s="1"/>
  <c r="K233"/>
  <c r="B233" s="1"/>
  <c r="O233"/>
  <c r="P233" s="1"/>
  <c r="Q233"/>
  <c r="I95"/>
  <c r="J95" s="1"/>
  <c r="K95"/>
  <c r="B95" s="1"/>
  <c r="O95"/>
  <c r="P95" s="1"/>
  <c r="Q95"/>
  <c r="I96"/>
  <c r="J96" s="1"/>
  <c r="K96"/>
  <c r="B96" s="1"/>
  <c r="O96"/>
  <c r="P96" s="1"/>
  <c r="Q96"/>
  <c r="I234"/>
  <c r="J234" s="1"/>
  <c r="K234"/>
  <c r="B234" s="1"/>
  <c r="O234"/>
  <c r="P234" s="1"/>
  <c r="Q234"/>
  <c r="I260"/>
  <c r="J260" s="1"/>
  <c r="K260"/>
  <c r="B260" s="1"/>
  <c r="O260"/>
  <c r="P260" s="1"/>
  <c r="Q260"/>
  <c r="I261"/>
  <c r="J261" s="1"/>
  <c r="K261"/>
  <c r="B261" s="1"/>
  <c r="O261"/>
  <c r="P261" s="1"/>
  <c r="Q261"/>
  <c r="I262"/>
  <c r="J262" s="1"/>
  <c r="K262"/>
  <c r="B262" s="1"/>
  <c r="O262"/>
  <c r="P262" s="1"/>
  <c r="Q262"/>
  <c r="I263"/>
  <c r="J263" s="1"/>
  <c r="K263"/>
  <c r="B263" s="1"/>
  <c r="O263"/>
  <c r="P263" s="1"/>
  <c r="Q263"/>
  <c r="I307"/>
  <c r="J307" s="1"/>
  <c r="K307"/>
  <c r="B307" s="1"/>
  <c r="O307"/>
  <c r="P307" s="1"/>
  <c r="Q307"/>
  <c r="I60"/>
  <c r="J60" s="1"/>
  <c r="K60"/>
  <c r="B60" s="1"/>
  <c r="O60"/>
  <c r="P60" s="1"/>
  <c r="Q60"/>
  <c r="I196"/>
  <c r="J196" s="1"/>
  <c r="K196"/>
  <c r="B196" s="1"/>
  <c r="O196"/>
  <c r="P196" s="1"/>
  <c r="Q196"/>
  <c r="I114"/>
  <c r="J114" s="1"/>
  <c r="K114"/>
  <c r="B114" s="1"/>
  <c r="O114"/>
  <c r="P114" s="1"/>
  <c r="Q114"/>
  <c r="I147"/>
  <c r="J147" s="1"/>
  <c r="K147"/>
  <c r="B147" s="1"/>
  <c r="O147"/>
  <c r="P147" s="1"/>
  <c r="Q147"/>
  <c r="I148"/>
  <c r="J148" s="1"/>
  <c r="K148"/>
  <c r="B148" s="1"/>
  <c r="O148"/>
  <c r="P148" s="1"/>
  <c r="Q148"/>
  <c r="I149"/>
  <c r="J149" s="1"/>
  <c r="K149"/>
  <c r="B149" s="1"/>
  <c r="O149"/>
  <c r="P149" s="1"/>
  <c r="Q149"/>
  <c r="I150"/>
  <c r="J150" s="1"/>
  <c r="K150"/>
  <c r="B150" s="1"/>
  <c r="O150"/>
  <c r="P150" s="1"/>
  <c r="Q150"/>
  <c r="I151"/>
  <c r="J151" s="1"/>
  <c r="K151"/>
  <c r="B151" s="1"/>
  <c r="O151"/>
  <c r="P151" s="1"/>
  <c r="Q151"/>
  <c r="I197"/>
  <c r="J197" s="1"/>
  <c r="K197"/>
  <c r="B197" s="1"/>
  <c r="O197"/>
  <c r="P197" s="1"/>
  <c r="Q197"/>
  <c r="I61"/>
  <c r="J61" s="1"/>
  <c r="K61"/>
  <c r="B61" s="1"/>
  <c r="O61"/>
  <c r="P61" s="1"/>
  <c r="Q61"/>
  <c r="I62"/>
  <c r="J62" s="1"/>
  <c r="K62"/>
  <c r="B62" s="1"/>
  <c r="O62"/>
  <c r="P62" s="1"/>
  <c r="Q62"/>
  <c r="I97"/>
  <c r="J97" s="1"/>
  <c r="K97"/>
  <c r="B97" s="1"/>
  <c r="O97"/>
  <c r="P97" s="1"/>
  <c r="Q97"/>
  <c r="I235"/>
  <c r="J235" s="1"/>
  <c r="K235"/>
  <c r="B235" s="1"/>
  <c r="O235"/>
  <c r="P235" s="1"/>
  <c r="Q235"/>
  <c r="I264"/>
  <c r="J264" s="1"/>
  <c r="K264"/>
  <c r="B264" s="1"/>
  <c r="O264"/>
  <c r="P264" s="1"/>
  <c r="Q264"/>
  <c r="I265"/>
  <c r="J265" s="1"/>
  <c r="K265"/>
  <c r="B265" s="1"/>
  <c r="O265"/>
  <c r="P265" s="1"/>
  <c r="Q265"/>
  <c r="I266"/>
  <c r="J266" s="1"/>
  <c r="K266"/>
  <c r="B266" s="1"/>
  <c r="O266"/>
  <c r="P266" s="1"/>
  <c r="Q266"/>
  <c r="I267"/>
  <c r="J267" s="1"/>
  <c r="K267"/>
  <c r="B267" s="1"/>
  <c r="O267"/>
  <c r="P267" s="1"/>
  <c r="Q267"/>
  <c r="I268"/>
  <c r="J268" s="1"/>
  <c r="K268"/>
  <c r="B268" s="1"/>
  <c r="O268"/>
  <c r="P268" s="1"/>
  <c r="Q268"/>
  <c r="I269"/>
  <c r="K269"/>
  <c r="B269" s="1"/>
  <c r="O269"/>
  <c r="P269" s="1"/>
  <c r="Q269"/>
  <c r="I270"/>
  <c r="K270"/>
  <c r="B270" s="1"/>
  <c r="O270"/>
  <c r="P270" s="1"/>
  <c r="Q270"/>
  <c r="I271"/>
  <c r="J271" s="1"/>
  <c r="K271"/>
  <c r="B271" s="1"/>
  <c r="O271"/>
  <c r="P271" s="1"/>
  <c r="Q271"/>
  <c r="I272"/>
  <c r="K272"/>
  <c r="B272" s="1"/>
  <c r="O272"/>
  <c r="P272" s="1"/>
  <c r="Q272"/>
  <c r="I273"/>
  <c r="K273"/>
  <c r="B273" s="1"/>
  <c r="O273"/>
  <c r="P273" s="1"/>
  <c r="Q273"/>
  <c r="I274"/>
  <c r="K274"/>
  <c r="B274" s="1"/>
  <c r="O274"/>
  <c r="P274" s="1"/>
  <c r="Q274"/>
  <c r="I98"/>
  <c r="J98" s="1"/>
  <c r="K98"/>
  <c r="B98" s="1"/>
  <c r="O98"/>
  <c r="P98" s="1"/>
  <c r="Q98"/>
  <c r="I63"/>
  <c r="K63"/>
  <c r="B63" s="1"/>
  <c r="O63"/>
  <c r="P63" s="1"/>
  <c r="Q63"/>
  <c r="I64"/>
  <c r="J64" s="1"/>
  <c r="K64"/>
  <c r="B64" s="1"/>
  <c r="O64"/>
  <c r="P64" s="1"/>
  <c r="Q64"/>
  <c r="I65"/>
  <c r="K65"/>
  <c r="B65" s="1"/>
  <c r="O65"/>
  <c r="P65" s="1"/>
  <c r="Q65"/>
  <c r="I236"/>
  <c r="J236" s="1"/>
  <c r="K236"/>
  <c r="B236" s="1"/>
  <c r="O236"/>
  <c r="P236" s="1"/>
  <c r="Q236"/>
  <c r="I152"/>
  <c r="K152"/>
  <c r="B152" s="1"/>
  <c r="O152"/>
  <c r="P152" s="1"/>
  <c r="Q152"/>
  <c r="I115"/>
  <c r="J115" s="1"/>
  <c r="K115"/>
  <c r="B115" s="1"/>
  <c r="O115"/>
  <c r="P115" s="1"/>
  <c r="Q115"/>
  <c r="I153"/>
  <c r="K153"/>
  <c r="B153" s="1"/>
  <c r="O153"/>
  <c r="P153" s="1"/>
  <c r="Q153"/>
  <c r="I154"/>
  <c r="J154" s="1"/>
  <c r="K154"/>
  <c r="B154" s="1"/>
  <c r="O154"/>
  <c r="P154" s="1"/>
  <c r="Q154"/>
  <c r="I198"/>
  <c r="K198"/>
  <c r="B198" s="1"/>
  <c r="O198"/>
  <c r="P198" s="1"/>
  <c r="Q198"/>
  <c r="I155"/>
  <c r="J155" s="1"/>
  <c r="K155"/>
  <c r="B155" s="1"/>
  <c r="O155"/>
  <c r="P155" s="1"/>
  <c r="Q155"/>
  <c r="I199"/>
  <c r="K199"/>
  <c r="B199" s="1"/>
  <c r="O199"/>
  <c r="P199" s="1"/>
  <c r="Q199"/>
  <c r="I156"/>
  <c r="J156" s="1"/>
  <c r="K156"/>
  <c r="B156" s="1"/>
  <c r="O156"/>
  <c r="P156" s="1"/>
  <c r="Q156"/>
  <c r="I200"/>
  <c r="K200"/>
  <c r="B200" s="1"/>
  <c r="O200"/>
  <c r="P200" s="1"/>
  <c r="Q200"/>
  <c r="I201"/>
  <c r="J201" s="1"/>
  <c r="K201"/>
  <c r="B201" s="1"/>
  <c r="O201"/>
  <c r="P201" s="1"/>
  <c r="Q201"/>
  <c r="I157"/>
  <c r="K157"/>
  <c r="B157" s="1"/>
  <c r="O157"/>
  <c r="P157" s="1"/>
  <c r="Q157"/>
  <c r="I99"/>
  <c r="J99" s="1"/>
  <c r="K99"/>
  <c r="B99" s="1"/>
  <c r="O99"/>
  <c r="P99" s="1"/>
  <c r="Q99"/>
  <c r="I66"/>
  <c r="K66"/>
  <c r="B66" s="1"/>
  <c r="O66"/>
  <c r="P66" s="1"/>
  <c r="Q66"/>
  <c r="I100"/>
  <c r="J100" s="1"/>
  <c r="K100"/>
  <c r="B100" s="1"/>
  <c r="O100"/>
  <c r="P100" s="1"/>
  <c r="Q100"/>
  <c r="I67"/>
  <c r="K67"/>
  <c r="B67" s="1"/>
  <c r="O67"/>
  <c r="P67" s="1"/>
  <c r="Q67"/>
  <c r="I68"/>
  <c r="J68" s="1"/>
  <c r="K68"/>
  <c r="B68" s="1"/>
  <c r="O68"/>
  <c r="P68" s="1"/>
  <c r="Q68"/>
  <c r="I69"/>
  <c r="K69"/>
  <c r="B69" s="1"/>
  <c r="O69"/>
  <c r="P69" s="1"/>
  <c r="Q69"/>
  <c r="I70"/>
  <c r="J70" s="1"/>
  <c r="K70"/>
  <c r="B70" s="1"/>
  <c r="O70"/>
  <c r="P70" s="1"/>
  <c r="Q70"/>
  <c r="I71"/>
  <c r="K71"/>
  <c r="B71" s="1"/>
  <c r="O71"/>
  <c r="P71" s="1"/>
  <c r="Q71"/>
  <c r="I237"/>
  <c r="J237" s="1"/>
  <c r="K237"/>
  <c r="B237" s="1"/>
  <c r="O237"/>
  <c r="P237" s="1"/>
  <c r="Q237"/>
  <c r="I275"/>
  <c r="K275"/>
  <c r="B275" s="1"/>
  <c r="O275"/>
  <c r="P275" s="1"/>
  <c r="Q275"/>
  <c r="I276"/>
  <c r="J276" s="1"/>
  <c r="K276"/>
  <c r="B276" s="1"/>
  <c r="O276"/>
  <c r="P276" s="1"/>
  <c r="Q276"/>
  <c r="I277"/>
  <c r="K277"/>
  <c r="B277" s="1"/>
  <c r="O277"/>
  <c r="P277" s="1"/>
  <c r="Q277"/>
  <c r="I278"/>
  <c r="J278" s="1"/>
  <c r="K278"/>
  <c r="B278" s="1"/>
  <c r="O278"/>
  <c r="P278" s="1"/>
  <c r="Q278"/>
  <c r="I279"/>
  <c r="K279"/>
  <c r="B279" s="1"/>
  <c r="O279"/>
  <c r="P279" s="1"/>
  <c r="Q279"/>
  <c r="I202"/>
  <c r="J202" s="1"/>
  <c r="K202"/>
  <c r="B202" s="1"/>
  <c r="O202"/>
  <c r="P202" s="1"/>
  <c r="Q202"/>
  <c r="I238"/>
  <c r="K238"/>
  <c r="B238" s="1"/>
  <c r="O238"/>
  <c r="P238" s="1"/>
  <c r="Q238"/>
  <c r="I280"/>
  <c r="J280" s="1"/>
  <c r="K280"/>
  <c r="B280" s="1"/>
  <c r="O280"/>
  <c r="P280" s="1"/>
  <c r="Q280"/>
  <c r="I281"/>
  <c r="K281"/>
  <c r="B281" s="1"/>
  <c r="O281"/>
  <c r="P281" s="1"/>
  <c r="Q281"/>
  <c r="I72"/>
  <c r="J72" s="1"/>
  <c r="K72"/>
  <c r="B72" s="1"/>
  <c r="O72"/>
  <c r="P72" s="1"/>
  <c r="Q72"/>
  <c r="I73"/>
  <c r="K73"/>
  <c r="B73" s="1"/>
  <c r="O73"/>
  <c r="P73" s="1"/>
  <c r="Q73"/>
  <c r="I116"/>
  <c r="J116" s="1"/>
  <c r="K116"/>
  <c r="B116" s="1"/>
  <c r="O116"/>
  <c r="P116" s="1"/>
  <c r="Q116"/>
  <c r="I117"/>
  <c r="K117"/>
  <c r="B117" s="1"/>
  <c r="O117"/>
  <c r="P117" s="1"/>
  <c r="Q117"/>
  <c r="I203"/>
  <c r="J203" s="1"/>
  <c r="K203"/>
  <c r="B203" s="1"/>
  <c r="O203"/>
  <c r="P203" s="1"/>
  <c r="Q203"/>
  <c r="I101"/>
  <c r="K101"/>
  <c r="B101" s="1"/>
  <c r="O101"/>
  <c r="P101" s="1"/>
  <c r="Q101"/>
  <c r="I204"/>
  <c r="J204" s="1"/>
  <c r="K204"/>
  <c r="B204" s="1"/>
  <c r="O204"/>
  <c r="P204" s="1"/>
  <c r="Q204"/>
  <c r="I205"/>
  <c r="K205"/>
  <c r="B205" s="1"/>
  <c r="O205"/>
  <c r="P205" s="1"/>
  <c r="Q205"/>
  <c r="I206"/>
  <c r="J206" s="1"/>
  <c r="K206"/>
  <c r="B206" s="1"/>
  <c r="O206"/>
  <c r="P206" s="1"/>
  <c r="Q206"/>
  <c r="I282"/>
  <c r="K282"/>
  <c r="B282" s="1"/>
  <c r="O282"/>
  <c r="P282" s="1"/>
  <c r="Q282"/>
  <c r="I283"/>
  <c r="J283" s="1"/>
  <c r="K283"/>
  <c r="B283" s="1"/>
  <c r="O283"/>
  <c r="P283" s="1"/>
  <c r="Q283"/>
  <c r="I284"/>
  <c r="K284"/>
  <c r="B284" s="1"/>
  <c r="O284"/>
  <c r="P284" s="1"/>
  <c r="Q284"/>
  <c r="I285"/>
  <c r="J285" s="1"/>
  <c r="K285"/>
  <c r="B285" s="1"/>
  <c r="O285"/>
  <c r="P285" s="1"/>
  <c r="Q285"/>
  <c r="I286"/>
  <c r="K286"/>
  <c r="B286" s="1"/>
  <c r="O286"/>
  <c r="P286" s="1"/>
  <c r="Q286"/>
  <c r="I287"/>
  <c r="J287" s="1"/>
  <c r="K287"/>
  <c r="B287" s="1"/>
  <c r="O287"/>
  <c r="P287" s="1"/>
  <c r="Q287"/>
  <c r="I288"/>
  <c r="J288" s="1"/>
  <c r="K288"/>
  <c r="B288" s="1"/>
  <c r="O288"/>
  <c r="P288" s="1"/>
  <c r="Q288"/>
  <c r="I102"/>
  <c r="J102" s="1"/>
  <c r="K102"/>
  <c r="B102" s="1"/>
  <c r="O102"/>
  <c r="P102" s="1"/>
  <c r="Q102"/>
  <c r="I103"/>
  <c r="J103" s="1"/>
  <c r="K103"/>
  <c r="B103" s="1"/>
  <c r="O103"/>
  <c r="P103" s="1"/>
  <c r="Q103"/>
  <c r="I104"/>
  <c r="J104" s="1"/>
  <c r="K104"/>
  <c r="B104" s="1"/>
  <c r="O104"/>
  <c r="P104" s="1"/>
  <c r="Q104"/>
  <c r="I158"/>
  <c r="J158" s="1"/>
  <c r="K158"/>
  <c r="B158" s="1"/>
  <c r="O158"/>
  <c r="P158" s="1"/>
  <c r="Q158"/>
  <c r="I159"/>
  <c r="J159" s="1"/>
  <c r="K159"/>
  <c r="B159" s="1"/>
  <c r="O159"/>
  <c r="P159" s="1"/>
  <c r="Q159"/>
  <c r="I160"/>
  <c r="J160" s="1"/>
  <c r="K160"/>
  <c r="B160" s="1"/>
  <c r="O160"/>
  <c r="P160" s="1"/>
  <c r="Q160"/>
  <c r="I161"/>
  <c r="J161" s="1"/>
  <c r="K161"/>
  <c r="B161" s="1"/>
  <c r="O161"/>
  <c r="P161" s="1"/>
  <c r="Q161"/>
  <c r="I239"/>
  <c r="J239" s="1"/>
  <c r="K239"/>
  <c r="B239" s="1"/>
  <c r="O239"/>
  <c r="P239" s="1"/>
  <c r="Q239"/>
  <c r="I289"/>
  <c r="J289" s="1"/>
  <c r="K289"/>
  <c r="B289" s="1"/>
  <c r="O289"/>
  <c r="P289" s="1"/>
  <c r="Q289"/>
  <c r="I290"/>
  <c r="K290"/>
  <c r="B290" s="1"/>
  <c r="O290"/>
  <c r="P290" s="1"/>
  <c r="Q290"/>
  <c r="I291"/>
  <c r="K291"/>
  <c r="B291" s="1"/>
  <c r="O291"/>
  <c r="P291" s="1"/>
  <c r="Q291"/>
  <c r="I292"/>
  <c r="J292" s="1"/>
  <c r="K292"/>
  <c r="B292" s="1"/>
  <c r="O292"/>
  <c r="P292" s="1"/>
  <c r="Q292"/>
  <c r="I293"/>
  <c r="J293" s="1"/>
  <c r="K293"/>
  <c r="B293" s="1"/>
  <c r="O293"/>
  <c r="P293" s="1"/>
  <c r="Q293"/>
  <c r="I294"/>
  <c r="J294" s="1"/>
  <c r="K294"/>
  <c r="B294" s="1"/>
  <c r="O294"/>
  <c r="P294" s="1"/>
  <c r="Q294"/>
  <c r="I295"/>
  <c r="K295"/>
  <c r="B295" s="1"/>
  <c r="O295"/>
  <c r="P295" s="1"/>
  <c r="Q295"/>
  <c r="I296"/>
  <c r="K296"/>
  <c r="B296" s="1"/>
  <c r="O296"/>
  <c r="P296" s="1"/>
  <c r="Q296"/>
  <c r="I297"/>
  <c r="J297" s="1"/>
  <c r="K297"/>
  <c r="B297" s="1"/>
  <c r="O297"/>
  <c r="P297" s="1"/>
  <c r="Q297"/>
  <c r="I298"/>
  <c r="K298"/>
  <c r="B298" s="1"/>
  <c r="O298"/>
  <c r="P298" s="1"/>
  <c r="Q298"/>
  <c r="I299"/>
  <c r="J299" s="1"/>
  <c r="K299"/>
  <c r="B299" s="1"/>
  <c r="O299"/>
  <c r="P299" s="1"/>
  <c r="Q299"/>
  <c r="I300"/>
  <c r="K300"/>
  <c r="B300" s="1"/>
  <c r="O300"/>
  <c r="P300" s="1"/>
  <c r="Q300"/>
  <c r="I301"/>
  <c r="J301" s="1"/>
  <c r="K301"/>
  <c r="B301" s="1"/>
  <c r="O301"/>
  <c r="P301" s="1"/>
  <c r="Q301"/>
  <c r="D162"/>
  <c r="E162"/>
  <c r="I162"/>
  <c r="J162" s="1"/>
  <c r="K162"/>
  <c r="O162"/>
  <c r="P162" s="1"/>
  <c r="Q162"/>
  <c r="D207"/>
  <c r="E207"/>
  <c r="I207"/>
  <c r="J207" s="1"/>
  <c r="K207"/>
  <c r="O207"/>
  <c r="P207" s="1"/>
  <c r="Q207"/>
  <c r="Q17"/>
  <c r="O17"/>
  <c r="P17" s="1"/>
  <c r="K17"/>
  <c r="I17"/>
  <c r="E17"/>
  <c r="D17"/>
  <c r="B12" i="44" l="1"/>
  <c r="A76" i="42"/>
  <c r="A85"/>
  <c r="A83"/>
  <c r="A217"/>
  <c r="A300"/>
  <c r="A296"/>
  <c r="A284"/>
  <c r="A205"/>
  <c r="A117"/>
  <c r="A281"/>
  <c r="A279"/>
  <c r="A275"/>
  <c r="A69"/>
  <c r="A66"/>
  <c r="A200"/>
  <c r="A198"/>
  <c r="A152"/>
  <c r="A63"/>
  <c r="A131"/>
  <c r="A216"/>
  <c r="A34"/>
  <c r="A32"/>
  <c r="A243"/>
  <c r="A128"/>
  <c r="A125"/>
  <c r="A241"/>
  <c r="A80"/>
  <c r="A25"/>
  <c r="A165"/>
  <c r="A121"/>
  <c r="A303"/>
  <c r="A21"/>
  <c r="A18"/>
  <c r="A163"/>
  <c r="A302"/>
  <c r="J302"/>
  <c r="A295"/>
  <c r="A291"/>
  <c r="A301"/>
  <c r="A297"/>
  <c r="J295"/>
  <c r="A293"/>
  <c r="J291"/>
  <c r="A289"/>
  <c r="A159"/>
  <c r="A102"/>
  <c r="A285"/>
  <c r="A206"/>
  <c r="A203"/>
  <c r="A72"/>
  <c r="A202"/>
  <c r="A276"/>
  <c r="A70"/>
  <c r="A100"/>
  <c r="A201"/>
  <c r="A155"/>
  <c r="A115"/>
  <c r="A64"/>
  <c r="A269"/>
  <c r="J269"/>
  <c r="A299"/>
  <c r="A161"/>
  <c r="A104"/>
  <c r="A287"/>
  <c r="A283"/>
  <c r="A204"/>
  <c r="A116"/>
  <c r="A280"/>
  <c r="A278"/>
  <c r="A237"/>
  <c r="A68"/>
  <c r="A99"/>
  <c r="A156"/>
  <c r="A154"/>
  <c r="A236"/>
  <c r="A273"/>
  <c r="J273"/>
  <c r="A98"/>
  <c r="A272"/>
  <c r="A271"/>
  <c r="A266"/>
  <c r="A265"/>
  <c r="A97"/>
  <c r="A62"/>
  <c r="A151"/>
  <c r="A150"/>
  <c r="A147"/>
  <c r="A114"/>
  <c r="A307"/>
  <c r="A263"/>
  <c r="A260"/>
  <c r="A234"/>
  <c r="A233"/>
  <c r="A195"/>
  <c r="A59"/>
  <c r="A58"/>
  <c r="A113"/>
  <c r="A193"/>
  <c r="A94"/>
  <c r="A231"/>
  <c r="A258"/>
  <c r="A257"/>
  <c r="A227"/>
  <c r="A93"/>
  <c r="A53"/>
  <c r="A52"/>
  <c r="A144"/>
  <c r="A143"/>
  <c r="A142"/>
  <c r="A141"/>
  <c r="A188"/>
  <c r="A187"/>
  <c r="A255"/>
  <c r="A254"/>
  <c r="A306"/>
  <c r="A252"/>
  <c r="A249"/>
  <c r="A226"/>
  <c r="A223"/>
  <c r="A222"/>
  <c r="A89"/>
  <c r="A221"/>
  <c r="A184"/>
  <c r="A88"/>
  <c r="A182"/>
  <c r="A181"/>
  <c r="A140"/>
  <c r="A49"/>
  <c r="A46"/>
  <c r="A45"/>
  <c r="A112"/>
  <c r="A138"/>
  <c r="A135"/>
  <c r="A111"/>
  <c r="A177"/>
  <c r="A43"/>
  <c r="A40"/>
  <c r="A39"/>
  <c r="A246"/>
  <c r="A245"/>
  <c r="A37"/>
  <c r="A36"/>
  <c r="A130"/>
  <c r="J130"/>
  <c r="A214"/>
  <c r="J214"/>
  <c r="A264"/>
  <c r="A61"/>
  <c r="A149"/>
  <c r="A196"/>
  <c r="A262"/>
  <c r="A96"/>
  <c r="A146"/>
  <c r="A57"/>
  <c r="A232"/>
  <c r="A55"/>
  <c r="A259"/>
  <c r="A228"/>
  <c r="A54"/>
  <c r="A50"/>
  <c r="A191"/>
  <c r="A189"/>
  <c r="A256"/>
  <c r="A185"/>
  <c r="A250"/>
  <c r="A224"/>
  <c r="A90"/>
  <c r="A219"/>
  <c r="A183"/>
  <c r="A179"/>
  <c r="A47"/>
  <c r="A139"/>
  <c r="A136"/>
  <c r="A178"/>
  <c r="A42"/>
  <c r="A248"/>
  <c r="A218"/>
  <c r="A35"/>
  <c r="A174"/>
  <c r="J174"/>
  <c r="A305"/>
  <c r="J305"/>
  <c r="A82"/>
  <c r="J82"/>
  <c r="A173"/>
  <c r="A133"/>
  <c r="A110"/>
  <c r="A132"/>
  <c r="A129"/>
  <c r="A86"/>
  <c r="A84"/>
  <c r="A170"/>
  <c r="A169"/>
  <c r="A244"/>
  <c r="A29"/>
  <c r="A126"/>
  <c r="A242"/>
  <c r="A210"/>
  <c r="A209"/>
  <c r="A28"/>
  <c r="A27"/>
  <c r="A26"/>
  <c r="A23"/>
  <c r="A122"/>
  <c r="A107"/>
  <c r="A22"/>
  <c r="A19"/>
  <c r="A118"/>
  <c r="A33"/>
  <c r="A31"/>
  <c r="A212"/>
  <c r="A127"/>
  <c r="A167"/>
  <c r="A240"/>
  <c r="A77"/>
  <c r="A75"/>
  <c r="A124"/>
  <c r="A120"/>
  <c r="A208"/>
  <c r="A20"/>
  <c r="A74"/>
  <c r="A298"/>
  <c r="A290"/>
  <c r="A286"/>
  <c r="A282"/>
  <c r="A101"/>
  <c r="A73"/>
  <c r="A238"/>
  <c r="A277"/>
  <c r="A71"/>
  <c r="A67"/>
  <c r="A157"/>
  <c r="A199"/>
  <c r="A153"/>
  <c r="A65"/>
  <c r="A274"/>
  <c r="A270"/>
  <c r="A294"/>
  <c r="A292"/>
  <c r="A239"/>
  <c r="A160"/>
  <c r="A158"/>
  <c r="A103"/>
  <c r="A288"/>
  <c r="J300"/>
  <c r="J298"/>
  <c r="J296"/>
  <c r="J290"/>
  <c r="J286"/>
  <c r="J284"/>
  <c r="J282"/>
  <c r="J205"/>
  <c r="J101"/>
  <c r="J117"/>
  <c r="J73"/>
  <c r="J281"/>
  <c r="J238"/>
  <c r="J279"/>
  <c r="J277"/>
  <c r="J275"/>
  <c r="J71"/>
  <c r="J69"/>
  <c r="J67"/>
  <c r="J66"/>
  <c r="J157"/>
  <c r="J200"/>
  <c r="J199"/>
  <c r="J198"/>
  <c r="J153"/>
  <c r="J152"/>
  <c r="J65"/>
  <c r="J63"/>
  <c r="J274"/>
  <c r="J272"/>
  <c r="J270"/>
  <c r="A267"/>
  <c r="A235"/>
  <c r="A197"/>
  <c r="A148"/>
  <c r="A60"/>
  <c r="A261"/>
  <c r="A95"/>
  <c r="A194"/>
  <c r="A145"/>
  <c r="A230"/>
  <c r="A229"/>
  <c r="A92"/>
  <c r="A51"/>
  <c r="A192"/>
  <c r="A190"/>
  <c r="A186"/>
  <c r="A253"/>
  <c r="A251"/>
  <c r="A225"/>
  <c r="A91"/>
  <c r="A220"/>
  <c r="A87"/>
  <c r="A180"/>
  <c r="A48"/>
  <c r="A44"/>
  <c r="A137"/>
  <c r="A134"/>
  <c r="A268"/>
  <c r="A56"/>
  <c r="J56"/>
  <c r="J94"/>
  <c r="J230"/>
  <c r="J258"/>
  <c r="J229"/>
  <c r="J227"/>
  <c r="J92"/>
  <c r="J53"/>
  <c r="J51"/>
  <c r="J144"/>
  <c r="J192"/>
  <c r="J142"/>
  <c r="J190"/>
  <c r="J188"/>
  <c r="J186"/>
  <c r="J255"/>
  <c r="J253"/>
  <c r="J306"/>
  <c r="J251"/>
  <c r="J249"/>
  <c r="J225"/>
  <c r="J223"/>
  <c r="J91"/>
  <c r="J89"/>
  <c r="J220"/>
  <c r="J184"/>
  <c r="J87"/>
  <c r="J182"/>
  <c r="J180"/>
  <c r="J140"/>
  <c r="J48"/>
  <c r="J46"/>
  <c r="J44"/>
  <c r="J112"/>
  <c r="J137"/>
  <c r="J135"/>
  <c r="J134"/>
  <c r="J177"/>
  <c r="A176"/>
  <c r="A41"/>
  <c r="A247"/>
  <c r="A38"/>
  <c r="A175"/>
  <c r="A172"/>
  <c r="A171"/>
  <c r="A215"/>
  <c r="A213"/>
  <c r="A81"/>
  <c r="A109"/>
  <c r="A30"/>
  <c r="A211"/>
  <c r="A168"/>
  <c r="A304"/>
  <c r="A108"/>
  <c r="J131"/>
  <c r="J171"/>
  <c r="J216"/>
  <c r="J215"/>
  <c r="J85"/>
  <c r="J213"/>
  <c r="J83"/>
  <c r="J81"/>
  <c r="J34"/>
  <c r="J109"/>
  <c r="J32"/>
  <c r="J30"/>
  <c r="J243"/>
  <c r="J211"/>
  <c r="J128"/>
  <c r="J168"/>
  <c r="J125"/>
  <c r="J304"/>
  <c r="J241"/>
  <c r="J108"/>
  <c r="J80"/>
  <c r="A79"/>
  <c r="A78"/>
  <c r="A166"/>
  <c r="A24"/>
  <c r="A123"/>
  <c r="A119"/>
  <c r="A164"/>
  <c r="A106"/>
  <c r="A105"/>
  <c r="J25"/>
  <c r="J24"/>
  <c r="J165"/>
  <c r="J123"/>
  <c r="J121"/>
  <c r="J119"/>
  <c r="J303"/>
  <c r="J164"/>
  <c r="J21"/>
  <c r="J106"/>
  <c r="J18"/>
  <c r="J105"/>
  <c r="J163"/>
  <c r="B13" i="44" l="1"/>
  <c r="R952" i="30"/>
  <c r="Q952"/>
  <c r="B14" i="44" l="1"/>
  <c r="S952" i="30"/>
  <c r="J17" i="42"/>
  <c r="B207"/>
  <c r="A207" s="1"/>
  <c r="B162"/>
  <c r="A162" s="1"/>
  <c r="B17"/>
  <c r="A17" s="1"/>
  <c r="B15" i="44" l="1"/>
  <c r="A682" i="31"/>
  <c r="P682"/>
  <c r="B16" i="44" l="1"/>
  <c r="B17" l="1"/>
  <c r="R957" i="30"/>
  <c r="Q957"/>
  <c r="R956"/>
  <c r="Q956"/>
  <c r="R955"/>
  <c r="Q955"/>
  <c r="R954"/>
  <c r="Q954"/>
  <c r="R953"/>
  <c r="Q953"/>
  <c r="R951"/>
  <c r="Q951"/>
  <c r="R950"/>
  <c r="X13" i="56" s="1"/>
  <c r="Q950" i="30"/>
  <c r="W13" i="56" s="1"/>
  <c r="R949" i="30"/>
  <c r="Q949"/>
  <c r="R948"/>
  <c r="Q948"/>
  <c r="R947"/>
  <c r="Q947"/>
  <c r="R946"/>
  <c r="Q946"/>
  <c r="R945"/>
  <c r="Q945"/>
  <c r="R944"/>
  <c r="Q944"/>
  <c r="R943"/>
  <c r="Q943"/>
  <c r="R942"/>
  <c r="Q942"/>
  <c r="R941"/>
  <c r="Q941"/>
  <c r="R940"/>
  <c r="Q940"/>
  <c r="R939"/>
  <c r="Q939"/>
  <c r="R938"/>
  <c r="Q938"/>
  <c r="R937"/>
  <c r="Q937"/>
  <c r="R936"/>
  <c r="Q936"/>
  <c r="R935"/>
  <c r="Q935"/>
  <c r="R934"/>
  <c r="Q934"/>
  <c r="R933"/>
  <c r="Q933"/>
  <c r="R932"/>
  <c r="Q932"/>
  <c r="R931"/>
  <c r="Q931"/>
  <c r="R930"/>
  <c r="Q930"/>
  <c r="R929"/>
  <c r="Q929"/>
  <c r="R928"/>
  <c r="Q928"/>
  <c r="R927"/>
  <c r="Q927"/>
  <c r="R926"/>
  <c r="Q926"/>
  <c r="R925"/>
  <c r="Q925"/>
  <c r="R924"/>
  <c r="Q924"/>
  <c r="R923"/>
  <c r="Q923"/>
  <c r="R922"/>
  <c r="Q922"/>
  <c r="R921"/>
  <c r="Q921"/>
  <c r="R920"/>
  <c r="Q920"/>
  <c r="R919"/>
  <c r="Q919"/>
  <c r="R918"/>
  <c r="Q918"/>
  <c r="R917"/>
  <c r="Q917"/>
  <c r="R916"/>
  <c r="Q916"/>
  <c r="R915"/>
  <c r="Q915"/>
  <c r="R914"/>
  <c r="Q914"/>
  <c r="R913"/>
  <c r="Q913"/>
  <c r="R911"/>
  <c r="Q911"/>
  <c r="R909"/>
  <c r="Q909"/>
  <c r="R908"/>
  <c r="Q908"/>
  <c r="R907"/>
  <c r="Q907"/>
  <c r="R906"/>
  <c r="Q906"/>
  <c r="R905"/>
  <c r="Q905"/>
  <c r="R904"/>
  <c r="Q904"/>
  <c r="R903"/>
  <c r="Q903"/>
  <c r="R902"/>
  <c r="X81" i="56" s="1"/>
  <c r="Q902" i="30"/>
  <c r="W81" i="56" s="1"/>
  <c r="R901" i="30"/>
  <c r="Q901"/>
  <c r="R900"/>
  <c r="Q900"/>
  <c r="R899"/>
  <c r="Q899"/>
  <c r="R898"/>
  <c r="Q898"/>
  <c r="R897"/>
  <c r="Q897"/>
  <c r="R896"/>
  <c r="Q896"/>
  <c r="R895"/>
  <c r="Q895"/>
  <c r="R894"/>
  <c r="Q894"/>
  <c r="R893"/>
  <c r="Q893"/>
  <c r="R892"/>
  <c r="Q892"/>
  <c r="R891"/>
  <c r="Q891"/>
  <c r="R890"/>
  <c r="Q890"/>
  <c r="R889"/>
  <c r="Q889"/>
  <c r="R888"/>
  <c r="Q888"/>
  <c r="R887"/>
  <c r="Q887"/>
  <c r="R886"/>
  <c r="Q886"/>
  <c r="R885"/>
  <c r="Q885"/>
  <c r="R884"/>
  <c r="Q884"/>
  <c r="R883"/>
  <c r="Q883"/>
  <c r="R882"/>
  <c r="Q882"/>
  <c r="R881"/>
  <c r="Q881"/>
  <c r="R880"/>
  <c r="Q880"/>
  <c r="R879"/>
  <c r="Q879"/>
  <c r="R878"/>
  <c r="Q878"/>
  <c r="R877"/>
  <c r="Q877"/>
  <c r="R876"/>
  <c r="Q876"/>
  <c r="R875"/>
  <c r="Q875"/>
  <c r="R874"/>
  <c r="Q874"/>
  <c r="R873"/>
  <c r="Q873"/>
  <c r="R872"/>
  <c r="Q872"/>
  <c r="R871"/>
  <c r="Q871"/>
  <c r="R870"/>
  <c r="Q870"/>
  <c r="R869"/>
  <c r="Q869"/>
  <c r="N869"/>
  <c r="R868"/>
  <c r="Q868"/>
  <c r="N868"/>
  <c r="R867"/>
  <c r="Q867"/>
  <c r="R866"/>
  <c r="Q866"/>
  <c r="N866"/>
  <c r="R865"/>
  <c r="Q865"/>
  <c r="R864"/>
  <c r="Q864"/>
  <c r="R863"/>
  <c r="Q863"/>
  <c r="R862"/>
  <c r="Q862"/>
  <c r="R861"/>
  <c r="Q861"/>
  <c r="R860"/>
  <c r="Q860"/>
  <c r="R859"/>
  <c r="Q859"/>
  <c r="R858"/>
  <c r="Q858"/>
  <c r="R857"/>
  <c r="Q857"/>
  <c r="R856"/>
  <c r="Q856"/>
  <c r="R855"/>
  <c r="Q855"/>
  <c r="R854"/>
  <c r="Q854"/>
  <c r="R853"/>
  <c r="Q853"/>
  <c r="N853"/>
  <c r="R852"/>
  <c r="Q852"/>
  <c r="R851"/>
  <c r="Q851"/>
  <c r="N851"/>
  <c r="R850"/>
  <c r="Q850"/>
  <c r="N850"/>
  <c r="R849"/>
  <c r="Q849"/>
  <c r="N849"/>
  <c r="R848"/>
  <c r="Q848"/>
  <c r="R847"/>
  <c r="Q847"/>
  <c r="R846"/>
  <c r="Q846"/>
  <c r="N846"/>
  <c r="R845"/>
  <c r="Q845"/>
  <c r="R844"/>
  <c r="Q844"/>
  <c r="R843"/>
  <c r="Q843"/>
  <c r="N843"/>
  <c r="R842"/>
  <c r="Q842"/>
  <c r="R841"/>
  <c r="Q841"/>
  <c r="N841"/>
  <c r="R840"/>
  <c r="Q840"/>
  <c r="R839"/>
  <c r="Q839"/>
  <c r="N839"/>
  <c r="R838"/>
  <c r="Q838"/>
  <c r="R837"/>
  <c r="Q837"/>
  <c r="R836"/>
  <c r="Q836"/>
  <c r="R835"/>
  <c r="Q835"/>
  <c r="R834"/>
  <c r="Q834"/>
  <c r="R833"/>
  <c r="Q833"/>
  <c r="R832"/>
  <c r="Q832"/>
  <c r="N832"/>
  <c r="R831"/>
  <c r="Q831"/>
  <c r="N831"/>
  <c r="R830"/>
  <c r="Q830"/>
  <c r="N830"/>
  <c r="R829"/>
  <c r="Q829"/>
  <c r="N829"/>
  <c r="R828"/>
  <c r="Q828"/>
  <c r="R827"/>
  <c r="Q827"/>
  <c r="N827"/>
  <c r="R826"/>
  <c r="Q826"/>
  <c r="R825"/>
  <c r="Q825"/>
  <c r="N825"/>
  <c r="R824"/>
  <c r="Q824"/>
  <c r="N824"/>
  <c r="R823"/>
  <c r="Q823"/>
  <c r="N823"/>
  <c r="R822"/>
  <c r="Q822"/>
  <c r="R821"/>
  <c r="Q821"/>
  <c r="R820"/>
  <c r="Q820"/>
  <c r="R819"/>
  <c r="Q819"/>
  <c r="R818"/>
  <c r="Q818"/>
  <c r="N818"/>
  <c r="R817"/>
  <c r="Q817"/>
  <c r="N817"/>
  <c r="R816"/>
  <c r="Q816"/>
  <c r="N816"/>
  <c r="R815"/>
  <c r="Q815"/>
  <c r="R814"/>
  <c r="Q814"/>
  <c r="N814"/>
  <c r="R813"/>
  <c r="Q813"/>
  <c r="N813"/>
  <c r="R812"/>
  <c r="Q812"/>
  <c r="R811"/>
  <c r="Q811"/>
  <c r="N811"/>
  <c r="R810"/>
  <c r="Q810"/>
  <c r="N810"/>
  <c r="R809"/>
  <c r="Q809"/>
  <c r="R808"/>
  <c r="Q808"/>
  <c r="N808"/>
  <c r="R807"/>
  <c r="Q807"/>
  <c r="N807"/>
  <c r="R806"/>
  <c r="Q806"/>
  <c r="R805"/>
  <c r="Q805"/>
  <c r="N805"/>
  <c r="R804"/>
  <c r="Q804"/>
  <c r="N804"/>
  <c r="R803"/>
  <c r="Q803"/>
  <c r="R802"/>
  <c r="Q802"/>
  <c r="R801"/>
  <c r="Q801"/>
  <c r="R800"/>
  <c r="Q800"/>
  <c r="N800"/>
  <c r="R799"/>
  <c r="Q799"/>
  <c r="R798"/>
  <c r="Q798"/>
  <c r="R797"/>
  <c r="Q797"/>
  <c r="R796"/>
  <c r="Q796"/>
  <c r="N796"/>
  <c r="R795"/>
  <c r="Q795"/>
  <c r="R794"/>
  <c r="Q794"/>
  <c r="N794"/>
  <c r="R793"/>
  <c r="Q793"/>
  <c r="R792"/>
  <c r="Q792"/>
  <c r="R791"/>
  <c r="Q791"/>
  <c r="R790"/>
  <c r="Q790"/>
  <c r="R789"/>
  <c r="Q789"/>
  <c r="R788"/>
  <c r="Q788"/>
  <c r="R787"/>
  <c r="Q787"/>
  <c r="R786"/>
  <c r="Q786"/>
  <c r="R785"/>
  <c r="Q785"/>
  <c r="R784"/>
  <c r="Q784"/>
  <c r="R783"/>
  <c r="Q783"/>
  <c r="R782"/>
  <c r="Q782"/>
  <c r="R781"/>
  <c r="Q781"/>
  <c r="R780"/>
  <c r="Q780"/>
  <c r="R779"/>
  <c r="Q779"/>
  <c r="R778"/>
  <c r="Q778"/>
  <c r="R777"/>
  <c r="Q777"/>
  <c r="R776"/>
  <c r="Q776"/>
  <c r="R775"/>
  <c r="Q775"/>
  <c r="R774"/>
  <c r="Q774"/>
  <c r="R773"/>
  <c r="Q773"/>
  <c r="R772"/>
  <c r="Q772"/>
  <c r="R771"/>
  <c r="Q771"/>
  <c r="R770"/>
  <c r="Q770"/>
  <c r="R769"/>
  <c r="Q769"/>
  <c r="R768"/>
  <c r="Q768"/>
  <c r="R767"/>
  <c r="Q767"/>
  <c r="R766"/>
  <c r="Q766"/>
  <c r="R765"/>
  <c r="Q765"/>
  <c r="R764"/>
  <c r="Q764"/>
  <c r="R763"/>
  <c r="Q763"/>
  <c r="R762"/>
  <c r="Q762"/>
  <c r="R761"/>
  <c r="Q761"/>
  <c r="R760"/>
  <c r="Q760"/>
  <c r="R759"/>
  <c r="Q759"/>
  <c r="R758"/>
  <c r="Q758"/>
  <c r="R757"/>
  <c r="Q757"/>
  <c r="R756"/>
  <c r="X83" i="56" s="1"/>
  <c r="Q756" i="30"/>
  <c r="W83" i="56" s="1"/>
  <c r="R755" i="30"/>
  <c r="Q755"/>
  <c r="R754"/>
  <c r="Q754"/>
  <c r="R753"/>
  <c r="Q753"/>
  <c r="R752"/>
  <c r="Q752"/>
  <c r="R751"/>
  <c r="Q751"/>
  <c r="R750"/>
  <c r="Q750"/>
  <c r="R749"/>
  <c r="Q749"/>
  <c r="R748"/>
  <c r="Q748"/>
  <c r="R747"/>
  <c r="Q747"/>
  <c r="R746"/>
  <c r="Q746"/>
  <c r="R745"/>
  <c r="Q745"/>
  <c r="R744"/>
  <c r="Q744"/>
  <c r="R743"/>
  <c r="Q743"/>
  <c r="R742"/>
  <c r="Q742"/>
  <c r="R741"/>
  <c r="Q741"/>
  <c r="R740"/>
  <c r="Q740"/>
  <c r="R739"/>
  <c r="Q739"/>
  <c r="R738"/>
  <c r="Q738"/>
  <c r="R737"/>
  <c r="Q737"/>
  <c r="R736"/>
  <c r="Q736"/>
  <c r="R735"/>
  <c r="Q735"/>
  <c r="R734"/>
  <c r="Q734"/>
  <c r="R733"/>
  <c r="Q733"/>
  <c r="R732"/>
  <c r="Q732"/>
  <c r="R731"/>
  <c r="Q731"/>
  <c r="R730"/>
  <c r="Q730"/>
  <c r="R729"/>
  <c r="Q729"/>
  <c r="R728"/>
  <c r="Q728"/>
  <c r="R727"/>
  <c r="Q727"/>
  <c r="R726"/>
  <c r="Q726"/>
  <c r="R725"/>
  <c r="Q725"/>
  <c r="R724"/>
  <c r="Q724"/>
  <c r="R723"/>
  <c r="Q723"/>
  <c r="R722"/>
  <c r="Q722"/>
  <c r="R721"/>
  <c r="X125" i="56" s="1"/>
  <c r="Q721" i="30"/>
  <c r="W125" i="56" s="1"/>
  <c r="R720" i="30"/>
  <c r="Q720"/>
  <c r="R719"/>
  <c r="Q719"/>
  <c r="R718"/>
  <c r="Q718"/>
  <c r="R717"/>
  <c r="Q717"/>
  <c r="R716"/>
  <c r="Q716"/>
  <c r="R715"/>
  <c r="Q715"/>
  <c r="R714"/>
  <c r="Q714"/>
  <c r="R713"/>
  <c r="Q713"/>
  <c r="R712"/>
  <c r="Q712"/>
  <c r="R711"/>
  <c r="Q711"/>
  <c r="R710"/>
  <c r="Q710"/>
  <c r="R709"/>
  <c r="Q709"/>
  <c r="R708"/>
  <c r="Q708"/>
  <c r="R707"/>
  <c r="Q707"/>
  <c r="R706"/>
  <c r="Q706"/>
  <c r="R705"/>
  <c r="Q705"/>
  <c r="R704"/>
  <c r="Q704"/>
  <c r="R703"/>
  <c r="Q703"/>
  <c r="R702"/>
  <c r="Q702"/>
  <c r="R701"/>
  <c r="Q701"/>
  <c r="R700"/>
  <c r="X103" i="56" s="1"/>
  <c r="Q700" i="30"/>
  <c r="W103" i="56" s="1"/>
  <c r="R699" i="30"/>
  <c r="Q699"/>
  <c r="R698"/>
  <c r="Q698"/>
  <c r="R697"/>
  <c r="Q697"/>
  <c r="R696"/>
  <c r="Q696"/>
  <c r="R695"/>
  <c r="Q695"/>
  <c r="R694"/>
  <c r="Q694"/>
  <c r="R693"/>
  <c r="Q693"/>
  <c r="R692"/>
  <c r="Q692"/>
  <c r="R691"/>
  <c r="Q691"/>
  <c r="R690"/>
  <c r="Q690"/>
  <c r="R689"/>
  <c r="Q689"/>
  <c r="R688"/>
  <c r="Q688"/>
  <c r="R687"/>
  <c r="Q687"/>
  <c r="R686"/>
  <c r="Q686"/>
  <c r="R685"/>
  <c r="Q685"/>
  <c r="R684"/>
  <c r="Q684"/>
  <c r="R683"/>
  <c r="Q683"/>
  <c r="R682"/>
  <c r="Q682"/>
  <c r="R681"/>
  <c r="Q681"/>
  <c r="R680"/>
  <c r="Q680"/>
  <c r="R679"/>
  <c r="Q679"/>
  <c r="R678"/>
  <c r="Q678"/>
  <c r="R677"/>
  <c r="Q677"/>
  <c r="R676"/>
  <c r="Q676"/>
  <c r="R675"/>
  <c r="Q675"/>
  <c r="R674"/>
  <c r="X203" i="56" s="1"/>
  <c r="Q674" i="30"/>
  <c r="W203" i="56" s="1"/>
  <c r="R673" i="30"/>
  <c r="Q673"/>
  <c r="R672"/>
  <c r="Q672"/>
  <c r="R671"/>
  <c r="Q671"/>
  <c r="R670"/>
  <c r="Q670"/>
  <c r="R669"/>
  <c r="Q669"/>
  <c r="R668"/>
  <c r="Q668"/>
  <c r="R667"/>
  <c r="Q667"/>
  <c r="R666"/>
  <c r="Q666"/>
  <c r="R665"/>
  <c r="Q665"/>
  <c r="R664"/>
  <c r="Q664"/>
  <c r="R663"/>
  <c r="Q663"/>
  <c r="R662"/>
  <c r="Q662"/>
  <c r="R661"/>
  <c r="Q661"/>
  <c r="R660"/>
  <c r="Q660"/>
  <c r="R659"/>
  <c r="Q659"/>
  <c r="R658"/>
  <c r="Q658"/>
  <c r="R657"/>
  <c r="Q657"/>
  <c r="R656"/>
  <c r="Q656"/>
  <c r="R655"/>
  <c r="Q655"/>
  <c r="R654"/>
  <c r="Q654"/>
  <c r="R653"/>
  <c r="Q653"/>
  <c r="R652"/>
  <c r="Q652"/>
  <c r="R651"/>
  <c r="Q651"/>
  <c r="R650"/>
  <c r="Q650"/>
  <c r="R649"/>
  <c r="Q649"/>
  <c r="R648"/>
  <c r="Q648"/>
  <c r="R647"/>
  <c r="Q647"/>
  <c r="R646"/>
  <c r="Q646"/>
  <c r="R645"/>
  <c r="Q645"/>
  <c r="R644"/>
  <c r="Q644"/>
  <c r="R643"/>
  <c r="Q643"/>
  <c r="R642"/>
  <c r="Q642"/>
  <c r="R641"/>
  <c r="Q641"/>
  <c r="R640"/>
  <c r="Q640"/>
  <c r="R639"/>
  <c r="Q639"/>
  <c r="R638"/>
  <c r="Q638"/>
  <c r="R637"/>
  <c r="Q637"/>
  <c r="R636"/>
  <c r="Q636"/>
  <c r="R635"/>
  <c r="Q635"/>
  <c r="R634"/>
  <c r="Q634"/>
  <c r="R633"/>
  <c r="Q633"/>
  <c r="R632"/>
  <c r="Q632"/>
  <c r="R631"/>
  <c r="Q631"/>
  <c r="R630"/>
  <c r="Q630"/>
  <c r="R629"/>
  <c r="Q629"/>
  <c r="R628"/>
  <c r="Q628"/>
  <c r="R627"/>
  <c r="Q627"/>
  <c r="R626"/>
  <c r="Q626"/>
  <c r="R625"/>
  <c r="Q625"/>
  <c r="R624"/>
  <c r="Q624"/>
  <c r="R623"/>
  <c r="Q623"/>
  <c r="R622"/>
  <c r="Q622"/>
  <c r="R621"/>
  <c r="Q621"/>
  <c r="R620"/>
  <c r="Q620"/>
  <c r="R619"/>
  <c r="Q619"/>
  <c r="R618"/>
  <c r="Q618"/>
  <c r="R617"/>
  <c r="Q617"/>
  <c r="R616"/>
  <c r="Q616"/>
  <c r="R615"/>
  <c r="Q615"/>
  <c r="R614"/>
  <c r="Q614"/>
  <c r="R613"/>
  <c r="Q613"/>
  <c r="R612"/>
  <c r="Q612"/>
  <c r="R611"/>
  <c r="Q611"/>
  <c r="R610"/>
  <c r="Q610"/>
  <c r="R607"/>
  <c r="Q607"/>
  <c r="R606"/>
  <c r="Q606"/>
  <c r="R605"/>
  <c r="Q605"/>
  <c r="R604"/>
  <c r="Q604"/>
  <c r="R603"/>
  <c r="Q603"/>
  <c r="R602"/>
  <c r="Q602"/>
  <c r="R601"/>
  <c r="Q601"/>
  <c r="R600"/>
  <c r="Q600"/>
  <c r="R599"/>
  <c r="Q599"/>
  <c r="R598"/>
  <c r="X12" i="56" s="1"/>
  <c r="Q598" i="30"/>
  <c r="W12" i="56" s="1"/>
  <c r="R597" i="30"/>
  <c r="Q597"/>
  <c r="R596"/>
  <c r="Q596"/>
  <c r="R595"/>
  <c r="Q595"/>
  <c r="R594"/>
  <c r="Q594"/>
  <c r="R593"/>
  <c r="Q593"/>
  <c r="R592"/>
  <c r="Q592"/>
  <c r="R591"/>
  <c r="Q591"/>
  <c r="R590"/>
  <c r="Q590"/>
  <c r="R589"/>
  <c r="Q589"/>
  <c r="R588"/>
  <c r="Q588"/>
  <c r="R587"/>
  <c r="Q587"/>
  <c r="R586"/>
  <c r="Q586"/>
  <c r="R585"/>
  <c r="Q585"/>
  <c r="R584"/>
  <c r="Q584"/>
  <c r="R583"/>
  <c r="Q583"/>
  <c r="R582"/>
  <c r="Q582"/>
  <c r="R581"/>
  <c r="Q581"/>
  <c r="R580"/>
  <c r="Q580"/>
  <c r="R579"/>
  <c r="Q579"/>
  <c r="R578"/>
  <c r="Q578"/>
  <c r="R577"/>
  <c r="Q577"/>
  <c r="R576"/>
  <c r="Q576"/>
  <c r="R575"/>
  <c r="Q575"/>
  <c r="R574"/>
  <c r="Q574"/>
  <c r="R573"/>
  <c r="Q573"/>
  <c r="R572"/>
  <c r="Q572"/>
  <c r="R571"/>
  <c r="Q571"/>
  <c r="R570"/>
  <c r="Q570"/>
  <c r="R569"/>
  <c r="Q569"/>
  <c r="R568"/>
  <c r="Q568"/>
  <c r="R567"/>
  <c r="Q567"/>
  <c r="R566"/>
  <c r="Q566"/>
  <c r="R565"/>
  <c r="Q565"/>
  <c r="R564"/>
  <c r="Q564"/>
  <c r="R563"/>
  <c r="Q563"/>
  <c r="R562"/>
  <c r="Q562"/>
  <c r="R561"/>
  <c r="Q561"/>
  <c r="R560"/>
  <c r="Q560"/>
  <c r="R559"/>
  <c r="Q559"/>
  <c r="R558"/>
  <c r="Q558"/>
  <c r="R557"/>
  <c r="Q557"/>
  <c r="R556"/>
  <c r="Q556"/>
  <c r="R555"/>
  <c r="Q555"/>
  <c r="R554"/>
  <c r="Q554"/>
  <c r="R553"/>
  <c r="Q553"/>
  <c r="R552"/>
  <c r="Q552"/>
  <c r="R551"/>
  <c r="Q551"/>
  <c r="R550"/>
  <c r="Q550"/>
  <c r="R549"/>
  <c r="Q549"/>
  <c r="R548"/>
  <c r="Q548"/>
  <c r="R547"/>
  <c r="Q547"/>
  <c r="R546"/>
  <c r="Q546"/>
  <c r="R545"/>
  <c r="Q545"/>
  <c r="R544"/>
  <c r="Q544"/>
  <c r="R543"/>
  <c r="Q543"/>
  <c r="R542"/>
  <c r="Q542"/>
  <c r="R541"/>
  <c r="Q541"/>
  <c r="R540"/>
  <c r="X44" i="56" s="1"/>
  <c r="Q540" i="30"/>
  <c r="W44" i="56" s="1"/>
  <c r="R539" i="30"/>
  <c r="X197" i="56" s="1"/>
  <c r="Q539" i="30"/>
  <c r="W197" i="56" s="1"/>
  <c r="R538" i="30"/>
  <c r="Q538"/>
  <c r="R537"/>
  <c r="Q537"/>
  <c r="R536"/>
  <c r="Q536"/>
  <c r="R535"/>
  <c r="X36" i="56" s="1"/>
  <c r="Q535" i="30"/>
  <c r="W36" i="56" s="1"/>
  <c r="R534" i="30"/>
  <c r="Q534"/>
  <c r="R533"/>
  <c r="Q533"/>
  <c r="R532"/>
  <c r="Q532"/>
  <c r="R531"/>
  <c r="Q531"/>
  <c r="R530"/>
  <c r="Q530"/>
  <c r="R529"/>
  <c r="Q529"/>
  <c r="R528"/>
  <c r="Q528"/>
  <c r="R527"/>
  <c r="Q527"/>
  <c r="R526"/>
  <c r="Q526"/>
  <c r="R525"/>
  <c r="Q525"/>
  <c r="R524"/>
  <c r="Q524"/>
  <c r="R523"/>
  <c r="Q523"/>
  <c r="R522"/>
  <c r="Q522"/>
  <c r="R521"/>
  <c r="Q521"/>
  <c r="R520"/>
  <c r="Q520"/>
  <c r="R519"/>
  <c r="Q519"/>
  <c r="R518"/>
  <c r="Q518"/>
  <c r="R517"/>
  <c r="Q517"/>
  <c r="R516"/>
  <c r="Q516"/>
  <c r="R515"/>
  <c r="Q515"/>
  <c r="R514"/>
  <c r="Q514"/>
  <c r="R513"/>
  <c r="Q513"/>
  <c r="R512"/>
  <c r="Q512"/>
  <c r="R511"/>
  <c r="Q511"/>
  <c r="R510"/>
  <c r="Q510"/>
  <c r="R509"/>
  <c r="Q509"/>
  <c r="R508"/>
  <c r="Q508"/>
  <c r="R507"/>
  <c r="Q507"/>
  <c r="R506"/>
  <c r="Q506"/>
  <c r="R505"/>
  <c r="Q505"/>
  <c r="R504"/>
  <c r="Q504"/>
  <c r="R503"/>
  <c r="Q503"/>
  <c r="R502"/>
  <c r="Q502"/>
  <c r="R501"/>
  <c r="Q501"/>
  <c r="R500"/>
  <c r="Q500"/>
  <c r="R499"/>
  <c r="Q499"/>
  <c r="R498"/>
  <c r="Q498"/>
  <c r="R497"/>
  <c r="Q497"/>
  <c r="R496"/>
  <c r="Q496"/>
  <c r="R495"/>
  <c r="Q495"/>
  <c r="R494"/>
  <c r="Q494"/>
  <c r="R493"/>
  <c r="Q493"/>
  <c r="R492"/>
  <c r="Q492"/>
  <c r="R491"/>
  <c r="Q491"/>
  <c r="R490"/>
  <c r="Q490"/>
  <c r="R489"/>
  <c r="Q489"/>
  <c r="R488"/>
  <c r="Q488"/>
  <c r="R487"/>
  <c r="Q487"/>
  <c r="R486"/>
  <c r="Q486"/>
  <c r="R485"/>
  <c r="Q485"/>
  <c r="R484"/>
  <c r="Q484"/>
  <c r="R483"/>
  <c r="Q483"/>
  <c r="R482"/>
  <c r="Q482"/>
  <c r="R481"/>
  <c r="Q481"/>
  <c r="R480"/>
  <c r="Q480"/>
  <c r="R479"/>
  <c r="Q479"/>
  <c r="R478"/>
  <c r="Q478"/>
  <c r="R477"/>
  <c r="Q477"/>
  <c r="R476"/>
  <c r="Q476"/>
  <c r="R475"/>
  <c r="Q475"/>
  <c r="R474"/>
  <c r="Q474"/>
  <c r="R473"/>
  <c r="Q473"/>
  <c r="R472"/>
  <c r="Q472"/>
  <c r="R471"/>
  <c r="Q471"/>
  <c r="R470"/>
  <c r="Q470"/>
  <c r="R469"/>
  <c r="Q469"/>
  <c r="R468"/>
  <c r="Q468"/>
  <c r="R467"/>
  <c r="Q467"/>
  <c r="R466"/>
  <c r="Q466"/>
  <c r="R465"/>
  <c r="Q465"/>
  <c r="R464"/>
  <c r="Q464"/>
  <c r="R463"/>
  <c r="Q463"/>
  <c r="R462"/>
  <c r="Q462"/>
  <c r="R461"/>
  <c r="Q461"/>
  <c r="R460"/>
  <c r="Q460"/>
  <c r="R459"/>
  <c r="Q459"/>
  <c r="R458"/>
  <c r="Q458"/>
  <c r="R457"/>
  <c r="Q457"/>
  <c r="R456"/>
  <c r="Q456"/>
  <c r="R455"/>
  <c r="Q455"/>
  <c r="R454"/>
  <c r="Q454"/>
  <c r="R453"/>
  <c r="Q453"/>
  <c r="R452"/>
  <c r="Q452"/>
  <c r="R451"/>
  <c r="Q451"/>
  <c r="R450"/>
  <c r="Q450"/>
  <c r="R449"/>
  <c r="Q449"/>
  <c r="R448"/>
  <c r="Q448"/>
  <c r="R447"/>
  <c r="Q447"/>
  <c r="R446"/>
  <c r="Q446"/>
  <c r="R445"/>
  <c r="Q445"/>
  <c r="R444"/>
  <c r="Q444"/>
  <c r="R443"/>
  <c r="Q443"/>
  <c r="R442"/>
  <c r="Q442"/>
  <c r="R441"/>
  <c r="Q441"/>
  <c r="R440"/>
  <c r="Q440"/>
  <c r="R439"/>
  <c r="Q439"/>
  <c r="R438"/>
  <c r="Q438"/>
  <c r="R437"/>
  <c r="Q437"/>
  <c r="R436"/>
  <c r="Q436"/>
  <c r="R435"/>
  <c r="Q435"/>
  <c r="R434"/>
  <c r="Q434"/>
  <c r="R433"/>
  <c r="Q433"/>
  <c r="R432"/>
  <c r="Q432"/>
  <c r="R431"/>
  <c r="Q431"/>
  <c r="R430"/>
  <c r="Q430"/>
  <c r="R429"/>
  <c r="Q429"/>
  <c r="R428"/>
  <c r="Q428"/>
  <c r="R427"/>
  <c r="Q427"/>
  <c r="R426"/>
  <c r="Q426"/>
  <c r="R425"/>
  <c r="Q425"/>
  <c r="R424"/>
  <c r="Q424"/>
  <c r="R423"/>
  <c r="Q423"/>
  <c r="R422"/>
  <c r="Q422"/>
  <c r="R421"/>
  <c r="Q421"/>
  <c r="R420"/>
  <c r="Q420"/>
  <c r="R419"/>
  <c r="Q419"/>
  <c r="R418"/>
  <c r="Q418"/>
  <c r="R417"/>
  <c r="Q417"/>
  <c r="R416"/>
  <c r="Q416"/>
  <c r="R415"/>
  <c r="Q415"/>
  <c r="R414"/>
  <c r="Q414"/>
  <c r="R413"/>
  <c r="Q413"/>
  <c r="R412"/>
  <c r="Q412"/>
  <c r="R411"/>
  <c r="Q411"/>
  <c r="R410"/>
  <c r="Q410"/>
  <c r="R409"/>
  <c r="Q409"/>
  <c r="R408"/>
  <c r="Q408"/>
  <c r="R407"/>
  <c r="Q407"/>
  <c r="R406"/>
  <c r="Q406"/>
  <c r="R405"/>
  <c r="Q405"/>
  <c r="R404"/>
  <c r="Q404"/>
  <c r="R403"/>
  <c r="Q403"/>
  <c r="R402"/>
  <c r="Q402"/>
  <c r="R401"/>
  <c r="Q401"/>
  <c r="R400"/>
  <c r="Q400"/>
  <c r="R399"/>
  <c r="Q399"/>
  <c r="R398"/>
  <c r="Q398"/>
  <c r="R397"/>
  <c r="Q397"/>
  <c r="R396"/>
  <c r="Q396"/>
  <c r="R395"/>
  <c r="Q395"/>
  <c r="R394"/>
  <c r="Q394"/>
  <c r="R393"/>
  <c r="Q393"/>
  <c r="R392"/>
  <c r="Q392"/>
  <c r="R391"/>
  <c r="Q391"/>
  <c r="R390"/>
  <c r="Q390"/>
  <c r="R389"/>
  <c r="Q389"/>
  <c r="R388"/>
  <c r="Q388"/>
  <c r="R387"/>
  <c r="Q387"/>
  <c r="R386"/>
  <c r="Q386"/>
  <c r="R385"/>
  <c r="Q385"/>
  <c r="R384"/>
  <c r="Q384"/>
  <c r="R383"/>
  <c r="Q383"/>
  <c r="R382"/>
  <c r="Q382"/>
  <c r="R381"/>
  <c r="Q381"/>
  <c r="R380"/>
  <c r="Q380"/>
  <c r="R379"/>
  <c r="Q379"/>
  <c r="R378"/>
  <c r="Q378"/>
  <c r="R377"/>
  <c r="Q377"/>
  <c r="R376"/>
  <c r="Q376"/>
  <c r="R375"/>
  <c r="Q375"/>
  <c r="R374"/>
  <c r="Q374"/>
  <c r="R373"/>
  <c r="Q373"/>
  <c r="R372"/>
  <c r="Q372"/>
  <c r="R371"/>
  <c r="Q371"/>
  <c r="R370"/>
  <c r="Q370"/>
  <c r="R369"/>
  <c r="Q369"/>
  <c r="R368"/>
  <c r="Q368"/>
  <c r="R367"/>
  <c r="Q367"/>
  <c r="R366"/>
  <c r="Q366"/>
  <c r="R365"/>
  <c r="Q365"/>
  <c r="R364"/>
  <c r="Q364"/>
  <c r="R363"/>
  <c r="Q363"/>
  <c r="R362"/>
  <c r="Q362"/>
  <c r="R361"/>
  <c r="Q361"/>
  <c r="R360"/>
  <c r="Q360"/>
  <c r="R359"/>
  <c r="Q359"/>
  <c r="R358"/>
  <c r="X212" i="56" s="1"/>
  <c r="Q358" i="30"/>
  <c r="W212" i="56" s="1"/>
  <c r="R357" i="30"/>
  <c r="Q357"/>
  <c r="R356"/>
  <c r="Q356"/>
  <c r="R355"/>
  <c r="Q355"/>
  <c r="R354"/>
  <c r="Q354"/>
  <c r="R353"/>
  <c r="Q353"/>
  <c r="R352"/>
  <c r="Q352"/>
  <c r="R351"/>
  <c r="Q351"/>
  <c r="R350"/>
  <c r="Q350"/>
  <c r="R349"/>
  <c r="Q349"/>
  <c r="R348"/>
  <c r="Q348"/>
  <c r="R347"/>
  <c r="Q347"/>
  <c r="R346"/>
  <c r="Q346"/>
  <c r="R345"/>
  <c r="Q345"/>
  <c r="R344"/>
  <c r="Q344"/>
  <c r="R343"/>
  <c r="Q343"/>
  <c r="R342"/>
  <c r="Q342"/>
  <c r="R341"/>
  <c r="Q341"/>
  <c r="R340"/>
  <c r="Q340"/>
  <c r="R339"/>
  <c r="Q339"/>
  <c r="R338"/>
  <c r="Q338"/>
  <c r="R337"/>
  <c r="Q337"/>
  <c r="R336"/>
  <c r="Q336"/>
  <c r="R335"/>
  <c r="Q335"/>
  <c r="R334"/>
  <c r="Q334"/>
  <c r="R333"/>
  <c r="Q333"/>
  <c r="R332"/>
  <c r="Q332"/>
  <c r="R331"/>
  <c r="Q331"/>
  <c r="R330"/>
  <c r="Q330"/>
  <c r="R329"/>
  <c r="Q329"/>
  <c r="R328"/>
  <c r="Q328"/>
  <c r="R327"/>
  <c r="Q327"/>
  <c r="R326"/>
  <c r="Q326"/>
  <c r="R325"/>
  <c r="Q325"/>
  <c r="R324"/>
  <c r="Q324"/>
  <c r="R323"/>
  <c r="Q323"/>
  <c r="R322"/>
  <c r="Q322"/>
  <c r="R321"/>
  <c r="Q321"/>
  <c r="R320"/>
  <c r="Q320"/>
  <c r="R319"/>
  <c r="Q319"/>
  <c r="R318"/>
  <c r="Q318"/>
  <c r="R317"/>
  <c r="Q317"/>
  <c r="R316"/>
  <c r="Q316"/>
  <c r="R315"/>
  <c r="Q315"/>
  <c r="R314"/>
  <c r="Q314"/>
  <c r="R313"/>
  <c r="Q313"/>
  <c r="R312"/>
  <c r="Q312"/>
  <c r="R311"/>
  <c r="Q311"/>
  <c r="R310"/>
  <c r="Q310"/>
  <c r="R309"/>
  <c r="Q309"/>
  <c r="R308"/>
  <c r="Q308"/>
  <c r="R307"/>
  <c r="Q307"/>
  <c r="R306"/>
  <c r="Q306"/>
  <c r="R305"/>
  <c r="Q305"/>
  <c r="R304"/>
  <c r="Q304"/>
  <c r="R303"/>
  <c r="Q303"/>
  <c r="R302"/>
  <c r="Q302"/>
  <c r="R301"/>
  <c r="Q301"/>
  <c r="R300"/>
  <c r="Q300"/>
  <c r="R299"/>
  <c r="Q299"/>
  <c r="R298"/>
  <c r="Q298"/>
  <c r="R297"/>
  <c r="Q297"/>
  <c r="R296"/>
  <c r="Q296"/>
  <c r="R295"/>
  <c r="Q295"/>
  <c r="R294"/>
  <c r="Q294"/>
  <c r="R293"/>
  <c r="Q293"/>
  <c r="R292"/>
  <c r="Q292"/>
  <c r="R291"/>
  <c r="Q291"/>
  <c r="R290"/>
  <c r="Q290"/>
  <c r="R289"/>
  <c r="Q289"/>
  <c r="R288"/>
  <c r="Q288"/>
  <c r="R287"/>
  <c r="Q287"/>
  <c r="R286"/>
  <c r="Q286"/>
  <c r="R285"/>
  <c r="Q285"/>
  <c r="R284"/>
  <c r="Q284"/>
  <c r="R283"/>
  <c r="Q283"/>
  <c r="R282"/>
  <c r="Q282"/>
  <c r="R281"/>
  <c r="Q281"/>
  <c r="R280"/>
  <c r="Q280"/>
  <c r="R279"/>
  <c r="Q279"/>
  <c r="R278"/>
  <c r="Q278"/>
  <c r="R277"/>
  <c r="Q277"/>
  <c r="R276"/>
  <c r="Q276"/>
  <c r="R275"/>
  <c r="Q275"/>
  <c r="R274"/>
  <c r="Q274"/>
  <c r="R273"/>
  <c r="Q273"/>
  <c r="R272"/>
  <c r="Q272"/>
  <c r="R271"/>
  <c r="Q271"/>
  <c r="R270"/>
  <c r="Q270"/>
  <c r="R269"/>
  <c r="Q269"/>
  <c r="R268"/>
  <c r="Q268"/>
  <c r="R267"/>
  <c r="Q267"/>
  <c r="R266"/>
  <c r="AH44" i="11" s="1"/>
  <c r="Q266" i="30"/>
  <c r="AG44" i="11" s="1"/>
  <c r="R265" i="30"/>
  <c r="Q265"/>
  <c r="R264"/>
  <c r="Q264"/>
  <c r="R263"/>
  <c r="Q263"/>
  <c r="R262"/>
  <c r="Q262"/>
  <c r="R261"/>
  <c r="AH45" i="11" s="1"/>
  <c r="Q261" i="30"/>
  <c r="AG45" i="11" s="1"/>
  <c r="R260" i="30"/>
  <c r="Q260"/>
  <c r="R259"/>
  <c r="Q259"/>
  <c r="R258"/>
  <c r="Q258"/>
  <c r="R257"/>
  <c r="Q257"/>
  <c r="R256"/>
  <c r="Q256"/>
  <c r="R255"/>
  <c r="Q255"/>
  <c r="R254"/>
  <c r="Q254"/>
  <c r="R253"/>
  <c r="Q253"/>
  <c r="R252"/>
  <c r="Q252"/>
  <c r="R251"/>
  <c r="Q251"/>
  <c r="R250"/>
  <c r="Q250"/>
  <c r="R249"/>
  <c r="Q249"/>
  <c r="R248"/>
  <c r="Q248"/>
  <c r="R247"/>
  <c r="Q247"/>
  <c r="R246"/>
  <c r="Q246"/>
  <c r="R245"/>
  <c r="Q245"/>
  <c r="R244"/>
  <c r="Q244"/>
  <c r="R243"/>
  <c r="Q243"/>
  <c r="R242"/>
  <c r="Q242"/>
  <c r="R241"/>
  <c r="Q241"/>
  <c r="R240"/>
  <c r="Q240"/>
  <c r="R239"/>
  <c r="Q239"/>
  <c r="R238"/>
  <c r="Q238"/>
  <c r="R237"/>
  <c r="Q237"/>
  <c r="R236"/>
  <c r="Q236"/>
  <c r="R235"/>
  <c r="Q235"/>
  <c r="R234"/>
  <c r="Q234"/>
  <c r="R233"/>
  <c r="Q233"/>
  <c r="R232"/>
  <c r="Q232"/>
  <c r="R231"/>
  <c r="Q231"/>
  <c r="R230"/>
  <c r="Q230"/>
  <c r="R229"/>
  <c r="Q229"/>
  <c r="R228"/>
  <c r="Q228"/>
  <c r="R227"/>
  <c r="Q227"/>
  <c r="R226"/>
  <c r="Q226"/>
  <c r="R225"/>
  <c r="Q225"/>
  <c r="R224"/>
  <c r="Q224"/>
  <c r="R223"/>
  <c r="Q223"/>
  <c r="R222"/>
  <c r="Q222"/>
  <c r="R221"/>
  <c r="Q221"/>
  <c r="R220"/>
  <c r="Q220"/>
  <c r="R219"/>
  <c r="Q219"/>
  <c r="R218"/>
  <c r="Q218"/>
  <c r="R217"/>
  <c r="Q217"/>
  <c r="R216"/>
  <c r="Q216"/>
  <c r="R215"/>
  <c r="Q215"/>
  <c r="R214"/>
  <c r="Q214"/>
  <c r="R213"/>
  <c r="Q213"/>
  <c r="R212"/>
  <c r="Q212"/>
  <c r="R211"/>
  <c r="Q211"/>
  <c r="R210"/>
  <c r="Q210"/>
  <c r="R209"/>
  <c r="Q209"/>
  <c r="R208"/>
  <c r="Q208"/>
  <c r="R207"/>
  <c r="Q207"/>
  <c r="R206"/>
  <c r="Q206"/>
  <c r="R205"/>
  <c r="Q205"/>
  <c r="R204"/>
  <c r="Q204"/>
  <c r="R203"/>
  <c r="Q203"/>
  <c r="R202"/>
  <c r="Q202"/>
  <c r="R201"/>
  <c r="Q201"/>
  <c r="R200"/>
  <c r="Q200"/>
  <c r="R199"/>
  <c r="Q199"/>
  <c r="R198"/>
  <c r="Q198"/>
  <c r="R197"/>
  <c r="Q197"/>
  <c r="R196"/>
  <c r="Q196"/>
  <c r="R195"/>
  <c r="Q195"/>
  <c r="R194"/>
  <c r="Q194"/>
  <c r="R193"/>
  <c r="Q193"/>
  <c r="R192"/>
  <c r="Q192"/>
  <c r="R191"/>
  <c r="Q191"/>
  <c r="R190"/>
  <c r="Q190"/>
  <c r="R189"/>
  <c r="Q189"/>
  <c r="R188"/>
  <c r="Q188"/>
  <c r="R187"/>
  <c r="Q187"/>
  <c r="R186"/>
  <c r="Q186"/>
  <c r="R185"/>
  <c r="Q185"/>
  <c r="R184"/>
  <c r="Q184"/>
  <c r="R183"/>
  <c r="Q183"/>
  <c r="R182"/>
  <c r="Q182"/>
  <c r="R181"/>
  <c r="Q181"/>
  <c r="R180"/>
  <c r="Q180"/>
  <c r="R179"/>
  <c r="Q179"/>
  <c r="R178"/>
  <c r="Q178"/>
  <c r="R177"/>
  <c r="Q177"/>
  <c r="R176"/>
  <c r="Q176"/>
  <c r="R175"/>
  <c r="Q175"/>
  <c r="R174"/>
  <c r="Q174"/>
  <c r="R173"/>
  <c r="Q173"/>
  <c r="R172"/>
  <c r="Q172"/>
  <c r="R171"/>
  <c r="Q171"/>
  <c r="R170"/>
  <c r="Q170"/>
  <c r="R169"/>
  <c r="Q169"/>
  <c r="R168"/>
  <c r="Q168"/>
  <c r="R167"/>
  <c r="Q167"/>
  <c r="R166"/>
  <c r="Q166"/>
  <c r="R165"/>
  <c r="Q165"/>
  <c r="R164"/>
  <c r="Q164"/>
  <c r="R163"/>
  <c r="Q163"/>
  <c r="R162"/>
  <c r="Q162"/>
  <c r="R161"/>
  <c r="Q161"/>
  <c r="R160"/>
  <c r="Q160"/>
  <c r="R159"/>
  <c r="Q159"/>
  <c r="R158"/>
  <c r="Q158"/>
  <c r="R157"/>
  <c r="Q157"/>
  <c r="R156"/>
  <c r="Q156"/>
  <c r="R155"/>
  <c r="Q155"/>
  <c r="R154"/>
  <c r="AH123" i="11" s="1"/>
  <c r="Q154" i="30"/>
  <c r="AG123" i="11" s="1"/>
  <c r="R153" i="30"/>
  <c r="Q153"/>
  <c r="R152"/>
  <c r="Q152"/>
  <c r="R151"/>
  <c r="Q151"/>
  <c r="R150"/>
  <c r="Q150"/>
  <c r="R149"/>
  <c r="Q149"/>
  <c r="R148"/>
  <c r="Q148"/>
  <c r="R147"/>
  <c r="Q147"/>
  <c r="R146"/>
  <c r="Q146"/>
  <c r="R145"/>
  <c r="Q145"/>
  <c r="R144"/>
  <c r="Q144"/>
  <c r="R143"/>
  <c r="Q143"/>
  <c r="R142"/>
  <c r="Q142"/>
  <c r="R141"/>
  <c r="Q141"/>
  <c r="R140"/>
  <c r="Q140"/>
  <c r="R139"/>
  <c r="Q139"/>
  <c r="R138"/>
  <c r="Q138"/>
  <c r="R137"/>
  <c r="Q137"/>
  <c r="R136"/>
  <c r="Q136"/>
  <c r="R135"/>
  <c r="Q135"/>
  <c r="R134"/>
  <c r="Q134"/>
  <c r="R133"/>
  <c r="Q133"/>
  <c r="R132"/>
  <c r="Q132"/>
  <c r="R131"/>
  <c r="Q131"/>
  <c r="R130"/>
  <c r="Q130"/>
  <c r="R129"/>
  <c r="Q129"/>
  <c r="R128"/>
  <c r="Q128"/>
  <c r="R127"/>
  <c r="Q127"/>
  <c r="R126"/>
  <c r="Q126"/>
  <c r="R125"/>
  <c r="Q125"/>
  <c r="R124"/>
  <c r="Q124"/>
  <c r="R123"/>
  <c r="Q123"/>
  <c r="R122"/>
  <c r="Q122"/>
  <c r="R121"/>
  <c r="Q121"/>
  <c r="R120"/>
  <c r="Q120"/>
  <c r="R119"/>
  <c r="Q119"/>
  <c r="R118"/>
  <c r="Q118"/>
  <c r="R117"/>
  <c r="Q117"/>
  <c r="R116"/>
  <c r="Q116"/>
  <c r="R115"/>
  <c r="X88" i="56" s="1"/>
  <c r="Q115" i="30"/>
  <c r="W88" i="56" s="1"/>
  <c r="R114" i="30"/>
  <c r="Q114"/>
  <c r="R113"/>
  <c r="Q113"/>
  <c r="R112"/>
  <c r="Q112"/>
  <c r="R111"/>
  <c r="Q111"/>
  <c r="R110"/>
  <c r="Q110"/>
  <c r="R109"/>
  <c r="Q109"/>
  <c r="R108"/>
  <c r="Q108"/>
  <c r="R107"/>
  <c r="Q107"/>
  <c r="R106"/>
  <c r="Q106"/>
  <c r="R105"/>
  <c r="Q105"/>
  <c r="R104"/>
  <c r="Q104"/>
  <c r="R103"/>
  <c r="Q103"/>
  <c r="R102"/>
  <c r="Q102"/>
  <c r="R101"/>
  <c r="Q101"/>
  <c r="R100"/>
  <c r="Q100"/>
  <c r="R99"/>
  <c r="Q99"/>
  <c r="R98"/>
  <c r="Q98"/>
  <c r="R97"/>
  <c r="Q97"/>
  <c r="R96"/>
  <c r="Q96"/>
  <c r="R95"/>
  <c r="Q95"/>
  <c r="R94"/>
  <c r="Q94"/>
  <c r="R93"/>
  <c r="Q93"/>
  <c r="R92"/>
  <c r="Q92"/>
  <c r="R91"/>
  <c r="Q91"/>
  <c r="R90"/>
  <c r="Q90"/>
  <c r="R89"/>
  <c r="Q89"/>
  <c r="R88"/>
  <c r="Q88"/>
  <c r="R87"/>
  <c r="Q87"/>
  <c r="R86"/>
  <c r="Q86"/>
  <c r="R85"/>
  <c r="Q85"/>
  <c r="R84"/>
  <c r="Q84"/>
  <c r="R83"/>
  <c r="Q83"/>
  <c r="R82"/>
  <c r="Q82"/>
  <c r="R81"/>
  <c r="Q81"/>
  <c r="R80"/>
  <c r="Q80"/>
  <c r="R79"/>
  <c r="Q79"/>
  <c r="R78"/>
  <c r="Q78"/>
  <c r="R77"/>
  <c r="Q77"/>
  <c r="R76"/>
  <c r="Q76"/>
  <c r="R75"/>
  <c r="Q75"/>
  <c r="R74"/>
  <c r="Q74"/>
  <c r="R73"/>
  <c r="Q73"/>
  <c r="R72"/>
  <c r="Q72"/>
  <c r="R71"/>
  <c r="Q71"/>
  <c r="R70"/>
  <c r="Q70"/>
  <c r="R69"/>
  <c r="Q69"/>
  <c r="R68"/>
  <c r="Q68"/>
  <c r="R67"/>
  <c r="Q67"/>
  <c r="R66"/>
  <c r="Q66"/>
  <c r="R65"/>
  <c r="Q65"/>
  <c r="R64"/>
  <c r="Q64"/>
  <c r="R63"/>
  <c r="Q63"/>
  <c r="R62"/>
  <c r="Q62"/>
  <c r="R61"/>
  <c r="Q61"/>
  <c r="R60"/>
  <c r="Q60"/>
  <c r="R59"/>
  <c r="Q59"/>
  <c r="R58"/>
  <c r="Q58"/>
  <c r="R57"/>
  <c r="Q57"/>
  <c r="R56"/>
  <c r="Q56"/>
  <c r="R55"/>
  <c r="Q55"/>
  <c r="R54"/>
  <c r="Q54"/>
  <c r="R53"/>
  <c r="Q53"/>
  <c r="R52"/>
  <c r="Q52"/>
  <c r="R51"/>
  <c r="Q51"/>
  <c r="R50"/>
  <c r="Q50"/>
  <c r="R49"/>
  <c r="Q49"/>
  <c r="R48"/>
  <c r="Q48"/>
  <c r="R47"/>
  <c r="Q47"/>
  <c r="R46"/>
  <c r="Q46"/>
  <c r="R45"/>
  <c r="Q45"/>
  <c r="R44"/>
  <c r="Q44"/>
  <c r="R43"/>
  <c r="Q43"/>
  <c r="R42"/>
  <c r="Q42"/>
  <c r="R41"/>
  <c r="Q41"/>
  <c r="R40"/>
  <c r="Q40"/>
  <c r="R39"/>
  <c r="Q39"/>
  <c r="R38"/>
  <c r="Q38"/>
  <c r="R37"/>
  <c r="Q37"/>
  <c r="R36"/>
  <c r="Q36"/>
  <c r="R35"/>
  <c r="Q35"/>
  <c r="R34"/>
  <c r="Q34"/>
  <c r="R33"/>
  <c r="Q33"/>
  <c r="R32"/>
  <c r="Q32"/>
  <c r="R31"/>
  <c r="Q31"/>
  <c r="R30"/>
  <c r="Q30"/>
  <c r="R29"/>
  <c r="Q29"/>
  <c r="R28"/>
  <c r="Q28"/>
  <c r="R27"/>
  <c r="Q27"/>
  <c r="R26"/>
  <c r="Q26"/>
  <c r="R25"/>
  <c r="Q25"/>
  <c r="R24"/>
  <c r="Q24"/>
  <c r="R23"/>
  <c r="Q23"/>
  <c r="R22"/>
  <c r="Q22"/>
  <c r="R21"/>
  <c r="Q21"/>
  <c r="R20"/>
  <c r="Q20"/>
  <c r="R19"/>
  <c r="Q19"/>
  <c r="R18"/>
  <c r="Q18"/>
  <c r="R17"/>
  <c r="Q17"/>
  <c r="R16"/>
  <c r="Q16"/>
  <c r="R15"/>
  <c r="Q15"/>
  <c r="R14"/>
  <c r="Q14"/>
  <c r="R13"/>
  <c r="Q13"/>
  <c r="R12"/>
  <c r="Q12"/>
  <c r="R11"/>
  <c r="Q11"/>
  <c r="R10"/>
  <c r="Q10"/>
  <c r="R9"/>
  <c r="Q9"/>
  <c r="R8"/>
  <c r="Q8"/>
  <c r="R7"/>
  <c r="Q7"/>
  <c r="R6"/>
  <c r="Q6"/>
  <c r="R5"/>
  <c r="Q5"/>
  <c r="R4"/>
  <c r="Q4"/>
  <c r="W37" i="56" l="1"/>
  <c r="W164"/>
  <c r="X37"/>
  <c r="X211"/>
  <c r="X98"/>
  <c r="X164"/>
  <c r="X207"/>
  <c r="W46"/>
  <c r="W211"/>
  <c r="W98"/>
  <c r="W207"/>
  <c r="X46"/>
  <c r="AG31" i="11"/>
  <c r="AG18"/>
  <c r="AG21"/>
  <c r="AH107"/>
  <c r="AH32"/>
  <c r="AG46"/>
  <c r="AG43"/>
  <c r="AG26"/>
  <c r="AH46"/>
  <c r="AH43"/>
  <c r="AH26"/>
  <c r="AH31"/>
  <c r="AH18"/>
  <c r="AH21"/>
  <c r="AG107"/>
  <c r="AG32"/>
  <c r="AH23"/>
  <c r="AG23"/>
  <c r="AH94"/>
  <c r="AH15"/>
  <c r="AH89"/>
  <c r="AH109"/>
  <c r="AG94"/>
  <c r="AG89"/>
  <c r="AG109"/>
  <c r="AG15"/>
  <c r="B18" i="44"/>
  <c r="S5" i="30"/>
  <c r="S7"/>
  <c r="S9"/>
  <c r="S11"/>
  <c r="S13"/>
  <c r="S15"/>
  <c r="S17"/>
  <c r="S19"/>
  <c r="S21"/>
  <c r="S23"/>
  <c r="S25"/>
  <c r="S69"/>
  <c r="S71"/>
  <c r="S73"/>
  <c r="S75"/>
  <c r="S77"/>
  <c r="S79"/>
  <c r="S81"/>
  <c r="S83"/>
  <c r="S85"/>
  <c r="S87"/>
  <c r="S89"/>
  <c r="S91"/>
  <c r="S93"/>
  <c r="S95"/>
  <c r="S97"/>
  <c r="S99"/>
  <c r="S101"/>
  <c r="S103"/>
  <c r="S105"/>
  <c r="S107"/>
  <c r="S109"/>
  <c r="S111"/>
  <c r="S113"/>
  <c r="S115"/>
  <c r="S117"/>
  <c r="S119"/>
  <c r="S121"/>
  <c r="S123"/>
  <c r="S125"/>
  <c r="S27"/>
  <c r="S29"/>
  <c r="S31"/>
  <c r="S33"/>
  <c r="S35"/>
  <c r="S37"/>
  <c r="S39"/>
  <c r="S41"/>
  <c r="S43"/>
  <c r="S45"/>
  <c r="S47"/>
  <c r="S49"/>
  <c r="S51"/>
  <c r="S53"/>
  <c r="S55"/>
  <c r="S57"/>
  <c r="S59"/>
  <c r="S61"/>
  <c r="S63"/>
  <c r="S65"/>
  <c r="S67"/>
  <c r="S127"/>
  <c r="S129"/>
  <c r="S131"/>
  <c r="S133"/>
  <c r="S135"/>
  <c r="S137"/>
  <c r="S139"/>
  <c r="S141"/>
  <c r="S143"/>
  <c r="S145"/>
  <c r="S147"/>
  <c r="S149"/>
  <c r="S151"/>
  <c r="S153"/>
  <c r="S155"/>
  <c r="S157"/>
  <c r="S159"/>
  <c r="S161"/>
  <c r="S163"/>
  <c r="S165"/>
  <c r="S167"/>
  <c r="S169"/>
  <c r="S171"/>
  <c r="S173"/>
  <c r="S175"/>
  <c r="S177"/>
  <c r="S179"/>
  <c r="S181"/>
  <c r="S183"/>
  <c r="S185"/>
  <c r="S187"/>
  <c r="S189"/>
  <c r="S191"/>
  <c r="S193"/>
  <c r="S195"/>
  <c r="S197"/>
  <c r="S199"/>
  <c r="S201"/>
  <c r="S203"/>
  <c r="S205"/>
  <c r="S207"/>
  <c r="S209"/>
  <c r="S211"/>
  <c r="S213"/>
  <c r="S215"/>
  <c r="S217"/>
  <c r="S219"/>
  <c r="S221"/>
  <c r="S223"/>
  <c r="S225"/>
  <c r="S227"/>
  <c r="S229"/>
  <c r="S231"/>
  <c r="S233"/>
  <c r="S235"/>
  <c r="S237"/>
  <c r="S239"/>
  <c r="S241"/>
  <c r="S243"/>
  <c r="S245"/>
  <c r="S247"/>
  <c r="S249"/>
  <c r="S251"/>
  <c r="S253"/>
  <c r="S255"/>
  <c r="S257"/>
  <c r="S259"/>
  <c r="S261"/>
  <c r="S263"/>
  <c r="S265"/>
  <c r="S267"/>
  <c r="S269"/>
  <c r="S271"/>
  <c r="S273"/>
  <c r="S275"/>
  <c r="S277"/>
  <c r="S279"/>
  <c r="S281"/>
  <c r="S283"/>
  <c r="S285"/>
  <c r="S287"/>
  <c r="S289"/>
  <c r="S291"/>
  <c r="S293"/>
  <c r="S295"/>
  <c r="S297"/>
  <c r="S299"/>
  <c r="S301"/>
  <c r="S303"/>
  <c r="S305"/>
  <c r="S307"/>
  <c r="S309"/>
  <c r="S311"/>
  <c r="S313"/>
  <c r="S315"/>
  <c r="S317"/>
  <c r="S319"/>
  <c r="S321"/>
  <c r="S323"/>
  <c r="S325"/>
  <c r="S327"/>
  <c r="S329"/>
  <c r="S331"/>
  <c r="S333"/>
  <c r="S335"/>
  <c r="S337"/>
  <c r="S339"/>
  <c r="S341"/>
  <c r="S343"/>
  <c r="S345"/>
  <c r="S347"/>
  <c r="S349"/>
  <c r="S351"/>
  <c r="S353"/>
  <c r="S355"/>
  <c r="S357"/>
  <c r="S359"/>
  <c r="S361"/>
  <c r="S363"/>
  <c r="S365"/>
  <c r="S367"/>
  <c r="S369"/>
  <c r="S371"/>
  <c r="S373"/>
  <c r="S375"/>
  <c r="S377"/>
  <c r="S379"/>
  <c r="S381"/>
  <c r="S383"/>
  <c r="S385"/>
  <c r="S387"/>
  <c r="S389"/>
  <c r="S391"/>
  <c r="S393"/>
  <c r="S395"/>
  <c r="S397"/>
  <c r="S399"/>
  <c r="S401"/>
  <c r="S403"/>
  <c r="S405"/>
  <c r="S407"/>
  <c r="S409"/>
  <c r="S411"/>
  <c r="S413"/>
  <c r="S415"/>
  <c r="S417"/>
  <c r="S419"/>
  <c r="S421"/>
  <c r="S423"/>
  <c r="S425"/>
  <c r="S427"/>
  <c r="S429"/>
  <c r="S431"/>
  <c r="S433"/>
  <c r="S435"/>
  <c r="S437"/>
  <c r="S439"/>
  <c r="S441"/>
  <c r="S443"/>
  <c r="S445"/>
  <c r="S447"/>
  <c r="S449"/>
  <c r="S451"/>
  <c r="S453"/>
  <c r="S455"/>
  <c r="S457"/>
  <c r="S459"/>
  <c r="S461"/>
  <c r="S463"/>
  <c r="S465"/>
  <c r="S467"/>
  <c r="S469"/>
  <c r="S471"/>
  <c r="S473"/>
  <c r="S475"/>
  <c r="S477"/>
  <c r="S479"/>
  <c r="S481"/>
  <c r="S483"/>
  <c r="S485"/>
  <c r="S487"/>
  <c r="S489"/>
  <c r="S491"/>
  <c r="S493"/>
  <c r="S495"/>
  <c r="S497"/>
  <c r="S499"/>
  <c r="S501"/>
  <c r="S503"/>
  <c r="S506"/>
  <c r="S508"/>
  <c r="S510"/>
  <c r="S512"/>
  <c r="S514"/>
  <c r="S516"/>
  <c r="S518"/>
  <c r="S520"/>
  <c r="S522"/>
  <c r="S524"/>
  <c r="S526"/>
  <c r="S528"/>
  <c r="S530"/>
  <c r="S532"/>
  <c r="S534"/>
  <c r="S536"/>
  <c r="S538"/>
  <c r="S540"/>
  <c r="S542"/>
  <c r="S544"/>
  <c r="S546"/>
  <c r="S548"/>
  <c r="S550"/>
  <c r="S552"/>
  <c r="S554"/>
  <c r="S556"/>
  <c r="S558"/>
  <c r="S560"/>
  <c r="S562"/>
  <c r="S564"/>
  <c r="S566"/>
  <c r="S568"/>
  <c r="S570"/>
  <c r="S572"/>
  <c r="S574"/>
  <c r="S576"/>
  <c r="S578"/>
  <c r="S580"/>
  <c r="S582"/>
  <c r="S584"/>
  <c r="S586"/>
  <c r="S588"/>
  <c r="S590"/>
  <c r="S592"/>
  <c r="S594"/>
  <c r="S596"/>
  <c r="S598"/>
  <c r="S600"/>
  <c r="S602"/>
  <c r="S604"/>
  <c r="S606"/>
  <c r="S610"/>
  <c r="S612"/>
  <c r="S614"/>
  <c r="S616"/>
  <c r="S618"/>
  <c r="S620"/>
  <c r="S622"/>
  <c r="S624"/>
  <c r="S626"/>
  <c r="S628"/>
  <c r="S630"/>
  <c r="S632"/>
  <c r="S634"/>
  <c r="S636"/>
  <c r="S638"/>
  <c r="S640"/>
  <c r="S642"/>
  <c r="S644"/>
  <c r="S646"/>
  <c r="S648"/>
  <c r="S650"/>
  <c r="S652"/>
  <c r="S654"/>
  <c r="S656"/>
  <c r="S658"/>
  <c r="S660"/>
  <c r="S662"/>
  <c r="S664"/>
  <c r="S666"/>
  <c r="S668"/>
  <c r="S670"/>
  <c r="S672"/>
  <c r="S674"/>
  <c r="S676"/>
  <c r="S678"/>
  <c r="S680"/>
  <c r="S957"/>
  <c r="S682"/>
  <c r="S684"/>
  <c r="S686"/>
  <c r="S688"/>
  <c r="S690"/>
  <c r="S692"/>
  <c r="S694"/>
  <c r="S696"/>
  <c r="S698"/>
  <c r="S700"/>
  <c r="S702"/>
  <c r="S704"/>
  <c r="S706"/>
  <c r="S708"/>
  <c r="S710"/>
  <c r="S712"/>
  <c r="S714"/>
  <c r="S716"/>
  <c r="S718"/>
  <c r="S720"/>
  <c r="S722"/>
  <c r="S724"/>
  <c r="S726"/>
  <c r="S728"/>
  <c r="S730"/>
  <c r="S732"/>
  <c r="S734"/>
  <c r="S736"/>
  <c r="S738"/>
  <c r="S740"/>
  <c r="S742"/>
  <c r="S744"/>
  <c r="S746"/>
  <c r="S748"/>
  <c r="S750"/>
  <c r="S752"/>
  <c r="S754"/>
  <c r="S756"/>
  <c r="S758"/>
  <c r="S760"/>
  <c r="S762"/>
  <c r="S764"/>
  <c r="S766"/>
  <c r="S768"/>
  <c r="S770"/>
  <c r="S772"/>
  <c r="S774"/>
  <c r="S776"/>
  <c r="S778"/>
  <c r="S780"/>
  <c r="S782"/>
  <c r="S784"/>
  <c r="S786"/>
  <c r="S788"/>
  <c r="S790"/>
  <c r="S792"/>
  <c r="S794"/>
  <c r="S796"/>
  <c r="S798"/>
  <c r="S800"/>
  <c r="S802"/>
  <c r="S804"/>
  <c r="S806"/>
  <c r="S808"/>
  <c r="S810"/>
  <c r="S812"/>
  <c r="S814"/>
  <c r="S816"/>
  <c r="S818"/>
  <c r="S820"/>
  <c r="S822"/>
  <c r="S824"/>
  <c r="S826"/>
  <c r="S828"/>
  <c r="S830"/>
  <c r="S832"/>
  <c r="S834"/>
  <c r="S836"/>
  <c r="S838"/>
  <c r="S840"/>
  <c r="S842"/>
  <c r="S844"/>
  <c r="S846"/>
  <c r="S848"/>
  <c r="S850"/>
  <c r="S851"/>
  <c r="S853"/>
  <c r="S855"/>
  <c r="S857"/>
  <c r="S859"/>
  <c r="S861"/>
  <c r="S863"/>
  <c r="S865"/>
  <c r="S866"/>
  <c r="S868"/>
  <c r="S954"/>
  <c r="S956"/>
  <c r="S4"/>
  <c r="S6"/>
  <c r="S8"/>
  <c r="S10"/>
  <c r="S12"/>
  <c r="S14"/>
  <c r="S16"/>
  <c r="S18"/>
  <c r="S20"/>
  <c r="S22"/>
  <c r="S24"/>
  <c r="S26"/>
  <c r="S28"/>
  <c r="S30"/>
  <c r="S32"/>
  <c r="S34"/>
  <c r="S36"/>
  <c r="S38"/>
  <c r="S40"/>
  <c r="S42"/>
  <c r="S44"/>
  <c r="S46"/>
  <c r="S48"/>
  <c r="S50"/>
  <c r="S52"/>
  <c r="S54"/>
  <c r="S56"/>
  <c r="S58"/>
  <c r="S60"/>
  <c r="S62"/>
  <c r="S64"/>
  <c r="S66"/>
  <c r="S68"/>
  <c r="S70"/>
  <c r="S72"/>
  <c r="S74"/>
  <c r="S76"/>
  <c r="S78"/>
  <c r="S80"/>
  <c r="S82"/>
  <c r="S84"/>
  <c r="S86"/>
  <c r="S88"/>
  <c r="S90"/>
  <c r="S92"/>
  <c r="S94"/>
  <c r="S96"/>
  <c r="S98"/>
  <c r="S100"/>
  <c r="S102"/>
  <c r="S104"/>
  <c r="S106"/>
  <c r="S108"/>
  <c r="S110"/>
  <c r="S112"/>
  <c r="S114"/>
  <c r="S116"/>
  <c r="S118"/>
  <c r="S120"/>
  <c r="S122"/>
  <c r="S124"/>
  <c r="S126"/>
  <c r="S128"/>
  <c r="S130"/>
  <c r="S132"/>
  <c r="S134"/>
  <c r="S136"/>
  <c r="S138"/>
  <c r="S140"/>
  <c r="S142"/>
  <c r="S144"/>
  <c r="S146"/>
  <c r="S148"/>
  <c r="S150"/>
  <c r="S152"/>
  <c r="S154"/>
  <c r="S156"/>
  <c r="S158"/>
  <c r="S160"/>
  <c r="S162"/>
  <c r="S164"/>
  <c r="S166"/>
  <c r="S168"/>
  <c r="S170"/>
  <c r="S172"/>
  <c r="S174"/>
  <c r="S176"/>
  <c r="S178"/>
  <c r="S180"/>
  <c r="S182"/>
  <c r="S184"/>
  <c r="S186"/>
  <c r="S188"/>
  <c r="S190"/>
  <c r="S192"/>
  <c r="S194"/>
  <c r="S196"/>
  <c r="S198"/>
  <c r="S200"/>
  <c r="S202"/>
  <c r="S204"/>
  <c r="S206"/>
  <c r="S208"/>
  <c r="S210"/>
  <c r="S212"/>
  <c r="S214"/>
  <c r="S216"/>
  <c r="S218"/>
  <c r="S220"/>
  <c r="S222"/>
  <c r="S224"/>
  <c r="S226"/>
  <c r="S228"/>
  <c r="S230"/>
  <c r="S232"/>
  <c r="S234"/>
  <c r="S236"/>
  <c r="S238"/>
  <c r="S240"/>
  <c r="S242"/>
  <c r="S244"/>
  <c r="S246"/>
  <c r="S248"/>
  <c r="S250"/>
  <c r="S252"/>
  <c r="S254"/>
  <c r="S256"/>
  <c r="S258"/>
  <c r="S260"/>
  <c r="S262"/>
  <c r="S264"/>
  <c r="S266"/>
  <c r="S268"/>
  <c r="S270"/>
  <c r="S272"/>
  <c r="S274"/>
  <c r="S276"/>
  <c r="S278"/>
  <c r="S280"/>
  <c r="S282"/>
  <c r="S284"/>
  <c r="S286"/>
  <c r="S288"/>
  <c r="S290"/>
  <c r="S292"/>
  <c r="S294"/>
  <c r="S296"/>
  <c r="S298"/>
  <c r="S300"/>
  <c r="S302"/>
  <c r="S304"/>
  <c r="S306"/>
  <c r="S308"/>
  <c r="S310"/>
  <c r="S312"/>
  <c r="S314"/>
  <c r="S316"/>
  <c r="S318"/>
  <c r="S320"/>
  <c r="S322"/>
  <c r="S324"/>
  <c r="S326"/>
  <c r="S328"/>
  <c r="S330"/>
  <c r="S332"/>
  <c r="S334"/>
  <c r="S336"/>
  <c r="S338"/>
  <c r="S340"/>
  <c r="S342"/>
  <c r="S344"/>
  <c r="S346"/>
  <c r="S348"/>
  <c r="S350"/>
  <c r="S352"/>
  <c r="S354"/>
  <c r="S356"/>
  <c r="S358"/>
  <c r="S360"/>
  <c r="S362"/>
  <c r="S364"/>
  <c r="S366"/>
  <c r="S368"/>
  <c r="S370"/>
  <c r="S372"/>
  <c r="S374"/>
  <c r="S376"/>
  <c r="S378"/>
  <c r="S380"/>
  <c r="S382"/>
  <c r="S384"/>
  <c r="S386"/>
  <c r="S388"/>
  <c r="S390"/>
  <c r="S392"/>
  <c r="S394"/>
  <c r="S396"/>
  <c r="S398"/>
  <c r="S400"/>
  <c r="S402"/>
  <c r="S404"/>
  <c r="S406"/>
  <c r="S408"/>
  <c r="S410"/>
  <c r="S412"/>
  <c r="S414"/>
  <c r="S416"/>
  <c r="S418"/>
  <c r="S420"/>
  <c r="S422"/>
  <c r="S424"/>
  <c r="S426"/>
  <c r="S428"/>
  <c r="S430"/>
  <c r="S432"/>
  <c r="S434"/>
  <c r="S436"/>
  <c r="S438"/>
  <c r="S440"/>
  <c r="S442"/>
  <c r="S444"/>
  <c r="S446"/>
  <c r="S448"/>
  <c r="S450"/>
  <c r="S452"/>
  <c r="S454"/>
  <c r="S456"/>
  <c r="S458"/>
  <c r="S460"/>
  <c r="S462"/>
  <c r="S464"/>
  <c r="S466"/>
  <c r="S468"/>
  <c r="S470"/>
  <c r="S472"/>
  <c r="S474"/>
  <c r="S476"/>
  <c r="S478"/>
  <c r="S480"/>
  <c r="S482"/>
  <c r="S484"/>
  <c r="S486"/>
  <c r="S488"/>
  <c r="S490"/>
  <c r="S492"/>
  <c r="S494"/>
  <c r="S496"/>
  <c r="S498"/>
  <c r="S500"/>
  <c r="S502"/>
  <c r="S504"/>
  <c r="S505"/>
  <c r="S507"/>
  <c r="S509"/>
  <c r="S511"/>
  <c r="S513"/>
  <c r="S515"/>
  <c r="S517"/>
  <c r="S519"/>
  <c r="S521"/>
  <c r="S523"/>
  <c r="S525"/>
  <c r="S527"/>
  <c r="S529"/>
  <c r="S531"/>
  <c r="S533"/>
  <c r="S535"/>
  <c r="S537"/>
  <c r="S539"/>
  <c r="S541"/>
  <c r="S543"/>
  <c r="S545"/>
  <c r="S547"/>
  <c r="S549"/>
  <c r="S551"/>
  <c r="S553"/>
  <c r="S555"/>
  <c r="S557"/>
  <c r="S559"/>
  <c r="S561"/>
  <c r="S563"/>
  <c r="S565"/>
  <c r="S567"/>
  <c r="S569"/>
  <c r="S571"/>
  <c r="S573"/>
  <c r="S575"/>
  <c r="S577"/>
  <c r="S579"/>
  <c r="S581"/>
  <c r="S583"/>
  <c r="S585"/>
  <c r="S587"/>
  <c r="S589"/>
  <c r="S591"/>
  <c r="S593"/>
  <c r="S595"/>
  <c r="S597"/>
  <c r="S599"/>
  <c r="S601"/>
  <c r="S603"/>
  <c r="S605"/>
  <c r="S607"/>
  <c r="S611"/>
  <c r="S613"/>
  <c r="S615"/>
  <c r="S617"/>
  <c r="S619"/>
  <c r="S621"/>
  <c r="S623"/>
  <c r="S625"/>
  <c r="S627"/>
  <c r="S629"/>
  <c r="S631"/>
  <c r="S633"/>
  <c r="S635"/>
  <c r="S637"/>
  <c r="S639"/>
  <c r="S641"/>
  <c r="S643"/>
  <c r="S645"/>
  <c r="S647"/>
  <c r="S649"/>
  <c r="S651"/>
  <c r="S653"/>
  <c r="S655"/>
  <c r="S657"/>
  <c r="S659"/>
  <c r="S661"/>
  <c r="S663"/>
  <c r="S665"/>
  <c r="S667"/>
  <c r="S669"/>
  <c r="S671"/>
  <c r="S673"/>
  <c r="S675"/>
  <c r="S677"/>
  <c r="S679"/>
  <c r="S681"/>
  <c r="S683"/>
  <c r="S685"/>
  <c r="S687"/>
  <c r="S689"/>
  <c r="S691"/>
  <c r="S693"/>
  <c r="S695"/>
  <c r="S697"/>
  <c r="S699"/>
  <c r="S701"/>
  <c r="S703"/>
  <c r="S705"/>
  <c r="S707"/>
  <c r="S709"/>
  <c r="S711"/>
  <c r="S713"/>
  <c r="S715"/>
  <c r="S717"/>
  <c r="S719"/>
  <c r="S721"/>
  <c r="S723"/>
  <c r="S725"/>
  <c r="S727"/>
  <c r="S729"/>
  <c r="S731"/>
  <c r="S733"/>
  <c r="S735"/>
  <c r="S737"/>
  <c r="S739"/>
  <c r="S741"/>
  <c r="S743"/>
  <c r="S745"/>
  <c r="S747"/>
  <c r="S749"/>
  <c r="S751"/>
  <c r="S753"/>
  <c r="S755"/>
  <c r="S757"/>
  <c r="S759"/>
  <c r="S761"/>
  <c r="S763"/>
  <c r="S765"/>
  <c r="S767"/>
  <c r="S769"/>
  <c r="S771"/>
  <c r="S773"/>
  <c r="S775"/>
  <c r="S777"/>
  <c r="S779"/>
  <c r="S781"/>
  <c r="S783"/>
  <c r="S785"/>
  <c r="S787"/>
  <c r="S789"/>
  <c r="S791"/>
  <c r="S793"/>
  <c r="S795"/>
  <c r="S797"/>
  <c r="S799"/>
  <c r="S801"/>
  <c r="S803"/>
  <c r="S805"/>
  <c r="S807"/>
  <c r="S809"/>
  <c r="S811"/>
  <c r="S813"/>
  <c r="S815"/>
  <c r="S817"/>
  <c r="S819"/>
  <c r="S821"/>
  <c r="S823"/>
  <c r="S825"/>
  <c r="S827"/>
  <c r="S829"/>
  <c r="S831"/>
  <c r="S833"/>
  <c r="S835"/>
  <c r="S837"/>
  <c r="S839"/>
  <c r="S841"/>
  <c r="S843"/>
  <c r="S845"/>
  <c r="S847"/>
  <c r="S849"/>
  <c r="S852"/>
  <c r="S854"/>
  <c r="S856"/>
  <c r="S858"/>
  <c r="S860"/>
  <c r="S862"/>
  <c r="S864"/>
  <c r="S867"/>
  <c r="S869"/>
  <c r="S870"/>
  <c r="S871"/>
  <c r="S872"/>
  <c r="S873"/>
  <c r="S874"/>
  <c r="S875"/>
  <c r="S876"/>
  <c r="S877"/>
  <c r="S878"/>
  <c r="S879"/>
  <c r="S880"/>
  <c r="S881"/>
  <c r="S882"/>
  <c r="S883"/>
  <c r="S884"/>
  <c r="S885"/>
  <c r="S886"/>
  <c r="S887"/>
  <c r="S888"/>
  <c r="S889"/>
  <c r="S890"/>
  <c r="S891"/>
  <c r="S892"/>
  <c r="S893"/>
  <c r="S894"/>
  <c r="S895"/>
  <c r="S896"/>
  <c r="S897"/>
  <c r="S898"/>
  <c r="S899"/>
  <c r="S900"/>
  <c r="S901"/>
  <c r="S902"/>
  <c r="S903"/>
  <c r="S904"/>
  <c r="S905"/>
  <c r="S906"/>
  <c r="S907"/>
  <c r="S908"/>
  <c r="S909"/>
  <c r="S911"/>
  <c r="S913"/>
  <c r="S914"/>
  <c r="S915"/>
  <c r="S916"/>
  <c r="S917"/>
  <c r="S918"/>
  <c r="S919"/>
  <c r="S920"/>
  <c r="S921"/>
  <c r="S922"/>
  <c r="S923"/>
  <c r="S924"/>
  <c r="S925"/>
  <c r="S926"/>
  <c r="S927"/>
  <c r="S928"/>
  <c r="S929"/>
  <c r="S930"/>
  <c r="S931"/>
  <c r="S932"/>
  <c r="S933"/>
  <c r="S934"/>
  <c r="S935"/>
  <c r="S936"/>
  <c r="S937"/>
  <c r="S938"/>
  <c r="S939"/>
  <c r="S940"/>
  <c r="S941"/>
  <c r="S942"/>
  <c r="S943"/>
  <c r="S944"/>
  <c r="S945"/>
  <c r="S946"/>
  <c r="S947"/>
  <c r="S948"/>
  <c r="S949"/>
  <c r="S950"/>
  <c r="S951"/>
  <c r="S953"/>
  <c r="S955"/>
  <c r="Y262" i="56" l="1"/>
  <c r="AB262" s="1"/>
  <c r="Y264"/>
  <c r="AB264" s="1"/>
  <c r="B19" i="44"/>
  <c r="A800" i="31"/>
  <c r="B20" i="44" l="1"/>
  <c r="G80" i="42"/>
  <c r="F80"/>
  <c r="B152" i="38"/>
  <c r="B151"/>
  <c r="B150"/>
  <c r="B149"/>
  <c r="B148"/>
  <c r="B147"/>
  <c r="B146"/>
  <c r="B145"/>
  <c r="B144"/>
  <c r="B143"/>
  <c r="B142"/>
  <c r="B141"/>
  <c r="B140"/>
  <c r="B139"/>
  <c r="B138"/>
  <c r="H80" i="42" l="1"/>
  <c r="M80"/>
  <c r="B21" i="44"/>
  <c r="B22" l="1"/>
  <c r="B23" l="1"/>
  <c r="B24" l="1"/>
  <c r="B25" s="1"/>
  <c r="B26" l="1"/>
  <c r="B27" l="1"/>
  <c r="B28" l="1"/>
  <c r="E14" i="39"/>
  <c r="E16"/>
  <c r="E12"/>
  <c r="E11"/>
  <c r="E3"/>
  <c r="C19"/>
  <c r="E6" s="1"/>
  <c r="B29" i="44" l="1"/>
  <c r="B106" i="11"/>
  <c r="B88"/>
  <c r="A88" i="56" s="1"/>
  <c r="B108" i="11"/>
  <c r="B113"/>
  <c r="A113" s="1"/>
  <c r="B124"/>
  <c r="A124" s="1"/>
  <c r="B13"/>
  <c r="A13" i="56" s="1"/>
  <c r="B77" i="11"/>
  <c r="B114"/>
  <c r="B60"/>
  <c r="B57"/>
  <c r="B52"/>
  <c r="J2" i="39"/>
  <c r="J3"/>
  <c r="J4"/>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1"/>
  <c r="P769" i="31"/>
  <c r="P770"/>
  <c r="P767"/>
  <c r="P775"/>
  <c r="P773"/>
  <c r="P778"/>
  <c r="P772"/>
  <c r="P776"/>
  <c r="P777"/>
  <c r="P774"/>
  <c r="P780"/>
  <c r="P782"/>
  <c r="P781"/>
  <c r="P779"/>
  <c r="P784"/>
  <c r="P785"/>
  <c r="P783"/>
  <c r="P787"/>
  <c r="P789"/>
  <c r="P788"/>
  <c r="P786"/>
  <c r="P791"/>
  <c r="P792"/>
  <c r="P790"/>
  <c r="P801"/>
  <c r="P808"/>
  <c r="P806"/>
  <c r="P803"/>
  <c r="P800"/>
  <c r="P804"/>
  <c r="P802"/>
  <c r="P805"/>
  <c r="P807"/>
  <c r="P836"/>
  <c r="P838"/>
  <c r="P833"/>
  <c r="P835"/>
  <c r="P834"/>
  <c r="P832"/>
  <c r="P837"/>
  <c r="P794"/>
  <c r="P799"/>
  <c r="P798"/>
  <c r="P793"/>
  <c r="P795"/>
  <c r="P797"/>
  <c r="P796"/>
  <c r="P839"/>
  <c r="P840"/>
  <c r="P841"/>
  <c r="P842"/>
  <c r="P843"/>
  <c r="P844"/>
  <c r="A792"/>
  <c r="A790"/>
  <c r="A801"/>
  <c r="A808"/>
  <c r="A806"/>
  <c r="A803"/>
  <c r="A804"/>
  <c r="A802"/>
  <c r="A805"/>
  <c r="A807"/>
  <c r="A836"/>
  <c r="A838"/>
  <c r="A835"/>
  <c r="A834"/>
  <c r="A837"/>
  <c r="A794"/>
  <c r="A799"/>
  <c r="A798"/>
  <c r="A793"/>
  <c r="A795"/>
  <c r="A797"/>
  <c r="A796"/>
  <c r="A839"/>
  <c r="A840"/>
  <c r="A841"/>
  <c r="A842"/>
  <c r="A722"/>
  <c r="A724"/>
  <c r="A742"/>
  <c r="A747"/>
  <c r="A749"/>
  <c r="A748"/>
  <c r="A745"/>
  <c r="A750"/>
  <c r="A744"/>
  <c r="A743"/>
  <c r="A746"/>
  <c r="A751"/>
  <c r="A755"/>
  <c r="A752"/>
  <c r="A756"/>
  <c r="A753"/>
  <c r="A754"/>
  <c r="A757"/>
  <c r="A809"/>
  <c r="A815"/>
  <c r="A814"/>
  <c r="A810"/>
  <c r="A816"/>
  <c r="A811"/>
  <c r="A813"/>
  <c r="A812"/>
  <c r="A817"/>
  <c r="A821"/>
  <c r="A820"/>
  <c r="A818"/>
  <c r="A819"/>
  <c r="A822"/>
  <c r="A730"/>
  <c r="A728"/>
  <c r="A731"/>
  <c r="A729"/>
  <c r="A732"/>
  <c r="A733"/>
  <c r="A734"/>
  <c r="A737"/>
  <c r="A735"/>
  <c r="A738"/>
  <c r="A736"/>
  <c r="A739"/>
  <c r="A740"/>
  <c r="A741"/>
  <c r="A760"/>
  <c r="A758"/>
  <c r="A762"/>
  <c r="A759"/>
  <c r="A763"/>
  <c r="A764"/>
  <c r="A761"/>
  <c r="A828"/>
  <c r="A827"/>
  <c r="A768"/>
  <c r="A766"/>
  <c r="A771"/>
  <c r="A765"/>
  <c r="A769"/>
  <c r="A770"/>
  <c r="A767"/>
  <c r="A775"/>
  <c r="A773"/>
  <c r="A778"/>
  <c r="A772"/>
  <c r="A776"/>
  <c r="A777"/>
  <c r="A774"/>
  <c r="A780"/>
  <c r="A782"/>
  <c r="A781"/>
  <c r="A779"/>
  <c r="A784"/>
  <c r="A785"/>
  <c r="A783"/>
  <c r="A787"/>
  <c r="A789"/>
  <c r="A788"/>
  <c r="A786"/>
  <c r="A791"/>
  <c r="P759"/>
  <c r="P763"/>
  <c r="P764"/>
  <c r="P761"/>
  <c r="P826"/>
  <c r="P824"/>
  <c r="P828"/>
  <c r="P825"/>
  <c r="P830"/>
  <c r="P829"/>
  <c r="P827"/>
  <c r="P831"/>
  <c r="P768"/>
  <c r="P766"/>
  <c r="P771"/>
  <c r="P765"/>
  <c r="P730"/>
  <c r="P728"/>
  <c r="P731"/>
  <c r="P729"/>
  <c r="P732"/>
  <c r="P733"/>
  <c r="P734"/>
  <c r="P737"/>
  <c r="P735"/>
  <c r="P738"/>
  <c r="P736"/>
  <c r="P739"/>
  <c r="P740"/>
  <c r="P741"/>
  <c r="P760"/>
  <c r="P758"/>
  <c r="P762"/>
  <c r="P742"/>
  <c r="P747"/>
  <c r="P749"/>
  <c r="P748"/>
  <c r="P745"/>
  <c r="P750"/>
  <c r="P744"/>
  <c r="P743"/>
  <c r="P746"/>
  <c r="P751"/>
  <c r="P755"/>
  <c r="P752"/>
  <c r="P756"/>
  <c r="P753"/>
  <c r="P754"/>
  <c r="P757"/>
  <c r="P809"/>
  <c r="P815"/>
  <c r="P814"/>
  <c r="P810"/>
  <c r="P816"/>
  <c r="P811"/>
  <c r="P813"/>
  <c r="P812"/>
  <c r="P817"/>
  <c r="P821"/>
  <c r="P820"/>
  <c r="P818"/>
  <c r="P823"/>
  <c r="P819"/>
  <c r="P822"/>
  <c r="P701"/>
  <c r="P702"/>
  <c r="P709"/>
  <c r="P707"/>
  <c r="P711"/>
  <c r="P713"/>
  <c r="P712"/>
  <c r="P708"/>
  <c r="P710"/>
  <c r="P716"/>
  <c r="P714"/>
  <c r="P718"/>
  <c r="P720"/>
  <c r="P719"/>
  <c r="P715"/>
  <c r="P717"/>
  <c r="P723"/>
  <c r="P721"/>
  <c r="P725"/>
  <c r="P727"/>
  <c r="P726"/>
  <c r="P722"/>
  <c r="P724"/>
  <c r="A707"/>
  <c r="A711"/>
  <c r="A713"/>
  <c r="A712"/>
  <c r="A708"/>
  <c r="A710"/>
  <c r="A716"/>
  <c r="A714"/>
  <c r="A718"/>
  <c r="A720"/>
  <c r="A719"/>
  <c r="A715"/>
  <c r="A717"/>
  <c r="A723"/>
  <c r="A721"/>
  <c r="A725"/>
  <c r="A727"/>
  <c r="A726"/>
  <c r="P700"/>
  <c r="P705"/>
  <c r="P706"/>
  <c r="P704"/>
  <c r="P703"/>
  <c r="P699"/>
  <c r="P694"/>
  <c r="P693"/>
  <c r="P692"/>
  <c r="P697"/>
  <c r="P698"/>
  <c r="P696"/>
  <c r="P695"/>
  <c r="P691"/>
  <c r="P686"/>
  <c r="P685"/>
  <c r="P684"/>
  <c r="P689"/>
  <c r="P690"/>
  <c r="P688"/>
  <c r="P687"/>
  <c r="P683"/>
  <c r="A57" i="11" l="1"/>
  <c r="A57" i="56"/>
  <c r="A60" i="11"/>
  <c r="A77"/>
  <c r="A13"/>
  <c r="A88"/>
  <c r="A52"/>
  <c r="A108"/>
  <c r="A106"/>
  <c r="B30" i="44"/>
  <c r="G243" i="42"/>
  <c r="G242"/>
  <c r="F242"/>
  <c r="F244"/>
  <c r="F243"/>
  <c r="F241"/>
  <c r="F303"/>
  <c r="F304"/>
  <c r="F305"/>
  <c r="G241"/>
  <c r="H242"/>
  <c r="H244"/>
  <c r="G303"/>
  <c r="G304"/>
  <c r="G305"/>
  <c r="H243"/>
  <c r="H241"/>
  <c r="G244"/>
  <c r="H303"/>
  <c r="H304"/>
  <c r="H305"/>
  <c r="M243"/>
  <c r="M242"/>
  <c r="M241"/>
  <c r="M244"/>
  <c r="M304"/>
  <c r="M305"/>
  <c r="M303" l="1"/>
  <c r="B31" i="44"/>
  <c r="A709" i="31"/>
  <c r="A702"/>
  <c r="A701"/>
  <c r="A700"/>
  <c r="A705"/>
  <c r="A706"/>
  <c r="A704"/>
  <c r="A703"/>
  <c r="A699"/>
  <c r="A694"/>
  <c r="A693"/>
  <c r="A692"/>
  <c r="A697"/>
  <c r="A698"/>
  <c r="A696"/>
  <c r="A695"/>
  <c r="A691"/>
  <c r="A686"/>
  <c r="A685"/>
  <c r="A684"/>
  <c r="A689"/>
  <c r="A690"/>
  <c r="A688"/>
  <c r="A687"/>
  <c r="A683"/>
  <c r="B32" i="44" l="1"/>
  <c r="P543" i="31"/>
  <c r="P544"/>
  <c r="P545"/>
  <c r="P546"/>
  <c r="P547"/>
  <c r="P548"/>
  <c r="P549"/>
  <c r="P550"/>
  <c r="P551"/>
  <c r="P552"/>
  <c r="P553"/>
  <c r="P554"/>
  <c r="P555"/>
  <c r="P556"/>
  <c r="P557"/>
  <c r="P558"/>
  <c r="P559"/>
  <c r="P560"/>
  <c r="P561"/>
  <c r="P562"/>
  <c r="P563"/>
  <c r="P564"/>
  <c r="P565"/>
  <c r="P566"/>
  <c r="P567"/>
  <c r="P568"/>
  <c r="P569"/>
  <c r="P570"/>
  <c r="P571"/>
  <c r="P572"/>
  <c r="P573"/>
  <c r="P575"/>
  <c r="P576"/>
  <c r="P577"/>
  <c r="P578"/>
  <c r="P579"/>
  <c r="P580"/>
  <c r="P581"/>
  <c r="P582"/>
  <c r="P583"/>
  <c r="P584"/>
  <c r="P585"/>
  <c r="P586"/>
  <c r="P587"/>
  <c r="P588"/>
  <c r="P589"/>
  <c r="P590"/>
  <c r="P591"/>
  <c r="P592"/>
  <c r="P593"/>
  <c r="P594"/>
  <c r="P595"/>
  <c r="P596"/>
  <c r="P597"/>
  <c r="P598"/>
  <c r="P599"/>
  <c r="P600"/>
  <c r="P601"/>
  <c r="P602"/>
  <c r="P603"/>
  <c r="P604"/>
  <c r="P605"/>
  <c r="P606"/>
  <c r="P607"/>
  <c r="P608"/>
  <c r="P609"/>
  <c r="P610"/>
  <c r="P611"/>
  <c r="P612"/>
  <c r="P613"/>
  <c r="P614"/>
  <c r="P615"/>
  <c r="P616"/>
  <c r="P617"/>
  <c r="P618"/>
  <c r="P619"/>
  <c r="P620"/>
  <c r="P621"/>
  <c r="P622"/>
  <c r="P623"/>
  <c r="P624"/>
  <c r="P625"/>
  <c r="P626"/>
  <c r="P627"/>
  <c r="P628"/>
  <c r="P629"/>
  <c r="P630"/>
  <c r="P631"/>
  <c r="P632"/>
  <c r="P633"/>
  <c r="P634"/>
  <c r="P635"/>
  <c r="P636"/>
  <c r="P637"/>
  <c r="P638"/>
  <c r="P639"/>
  <c r="P640"/>
  <c r="P641"/>
  <c r="P642"/>
  <c r="P643"/>
  <c r="P644"/>
  <c r="P645"/>
  <c r="P646"/>
  <c r="P647"/>
  <c r="P648"/>
  <c r="P649"/>
  <c r="P650"/>
  <c r="P651"/>
  <c r="P652"/>
  <c r="P653"/>
  <c r="P654"/>
  <c r="P655"/>
  <c r="P656"/>
  <c r="P657"/>
  <c r="P658"/>
  <c r="P659"/>
  <c r="P660"/>
  <c r="P661"/>
  <c r="P662"/>
  <c r="P663"/>
  <c r="P664"/>
  <c r="P665"/>
  <c r="P666"/>
  <c r="P667"/>
  <c r="P668"/>
  <c r="P669"/>
  <c r="P670"/>
  <c r="P671"/>
  <c r="P672"/>
  <c r="P673"/>
  <c r="P674"/>
  <c r="P675"/>
  <c r="P676"/>
  <c r="P677"/>
  <c r="P678"/>
  <c r="P679"/>
  <c r="P680"/>
  <c r="P681"/>
  <c r="P542"/>
  <c r="P192"/>
  <c r="P141"/>
  <c r="P142"/>
  <c r="P143"/>
  <c r="P144"/>
  <c r="P145"/>
  <c r="P146"/>
  <c r="P147"/>
  <c r="P148"/>
  <c r="P149"/>
  <c r="P150"/>
  <c r="P151"/>
  <c r="P152"/>
  <c r="P153"/>
  <c r="P154"/>
  <c r="P155"/>
  <c r="P156"/>
  <c r="P157"/>
  <c r="P158"/>
  <c r="P159"/>
  <c r="P160"/>
  <c r="P161"/>
  <c r="P162"/>
  <c r="P163"/>
  <c r="P164"/>
  <c r="P165"/>
  <c r="P166"/>
  <c r="P167"/>
  <c r="P168"/>
  <c r="P169"/>
  <c r="P170"/>
  <c r="P171"/>
  <c r="P172"/>
  <c r="P173"/>
  <c r="P174"/>
  <c r="P175"/>
  <c r="P176"/>
  <c r="P177"/>
  <c r="P178"/>
  <c r="P179"/>
  <c r="P180"/>
  <c r="P181"/>
  <c r="P182"/>
  <c r="P183"/>
  <c r="P184"/>
  <c r="P185"/>
  <c r="P186"/>
  <c r="P187"/>
  <c r="P188"/>
  <c r="P189"/>
  <c r="P190"/>
  <c r="P191"/>
  <c r="P193"/>
  <c r="P194"/>
  <c r="P195"/>
  <c r="P196"/>
  <c r="P197"/>
  <c r="P198"/>
  <c r="P199"/>
  <c r="P200"/>
  <c r="P201"/>
  <c r="P202"/>
  <c r="P203"/>
  <c r="P204"/>
  <c r="P205"/>
  <c r="P206"/>
  <c r="P207"/>
  <c r="P208"/>
  <c r="P209"/>
  <c r="P210"/>
  <c r="P211"/>
  <c r="P212"/>
  <c r="P213"/>
  <c r="P214"/>
  <c r="P215"/>
  <c r="P216"/>
  <c r="P217"/>
  <c r="P218"/>
  <c r="P219"/>
  <c r="P220"/>
  <c r="P221"/>
  <c r="P222"/>
  <c r="P223"/>
  <c r="P224"/>
  <c r="P225"/>
  <c r="P226"/>
  <c r="P227"/>
  <c r="P228"/>
  <c r="P229"/>
  <c r="P230"/>
  <c r="P231"/>
  <c r="P232"/>
  <c r="P233"/>
  <c r="P234"/>
  <c r="P235"/>
  <c r="P236"/>
  <c r="P237"/>
  <c r="P238"/>
  <c r="P239"/>
  <c r="P240"/>
  <c r="P241"/>
  <c r="P242"/>
  <c r="P243"/>
  <c r="P244"/>
  <c r="P245"/>
  <c r="P246"/>
  <c r="P247"/>
  <c r="P248"/>
  <c r="P249"/>
  <c r="P250"/>
  <c r="P251"/>
  <c r="P252"/>
  <c r="P253"/>
  <c r="P254"/>
  <c r="P255"/>
  <c r="P256"/>
  <c r="P257"/>
  <c r="P258"/>
  <c r="P259"/>
  <c r="P260"/>
  <c r="P261"/>
  <c r="P262"/>
  <c r="P263"/>
  <c r="P264"/>
  <c r="P265"/>
  <c r="P266"/>
  <c r="P267"/>
  <c r="P268"/>
  <c r="P269"/>
  <c r="P270"/>
  <c r="P271"/>
  <c r="P272"/>
  <c r="P273"/>
  <c r="P274"/>
  <c r="P275"/>
  <c r="P276"/>
  <c r="P277"/>
  <c r="P278"/>
  <c r="P279"/>
  <c r="P280"/>
  <c r="P281"/>
  <c r="P282"/>
  <c r="P283"/>
  <c r="P284"/>
  <c r="P285"/>
  <c r="P286"/>
  <c r="P287"/>
  <c r="P288"/>
  <c r="P289"/>
  <c r="P290"/>
  <c r="P291"/>
  <c r="P292"/>
  <c r="P293"/>
  <c r="P294"/>
  <c r="P295"/>
  <c r="P296"/>
  <c r="P297"/>
  <c r="P298"/>
  <c r="P299"/>
  <c r="P300"/>
  <c r="P301"/>
  <c r="P302"/>
  <c r="P303"/>
  <c r="P304"/>
  <c r="P305"/>
  <c r="P306"/>
  <c r="P307"/>
  <c r="P308"/>
  <c r="P309"/>
  <c r="P310"/>
  <c r="P311"/>
  <c r="P312"/>
  <c r="P313"/>
  <c r="P314"/>
  <c r="P315"/>
  <c r="P316"/>
  <c r="P522"/>
  <c r="P380"/>
  <c r="P384"/>
  <c r="P399"/>
  <c r="P387"/>
  <c r="P391"/>
  <c r="P395"/>
  <c r="P405"/>
  <c r="P409"/>
  <c r="P413"/>
  <c r="P417"/>
  <c r="P421"/>
  <c r="P473"/>
  <c r="P478"/>
  <c r="P483"/>
  <c r="P488"/>
  <c r="P493"/>
  <c r="P498"/>
  <c r="P503"/>
  <c r="P425"/>
  <c r="P430"/>
  <c r="P435"/>
  <c r="P458"/>
  <c r="P463"/>
  <c r="P468"/>
  <c r="P317"/>
  <c r="P318"/>
  <c r="P319"/>
  <c r="P320"/>
  <c r="P321"/>
  <c r="P322"/>
  <c r="P323"/>
  <c r="P324"/>
  <c r="P325"/>
  <c r="P326"/>
  <c r="P327"/>
  <c r="P328"/>
  <c r="P329"/>
  <c r="P330"/>
  <c r="P331"/>
  <c r="P332"/>
  <c r="P333"/>
  <c r="P334"/>
  <c r="P335"/>
  <c r="P336"/>
  <c r="P337"/>
  <c r="P338"/>
  <c r="P339"/>
  <c r="P340"/>
  <c r="P341"/>
  <c r="P342"/>
  <c r="P343"/>
  <c r="P344"/>
  <c r="P345"/>
  <c r="P346"/>
  <c r="P347"/>
  <c r="P348"/>
  <c r="P349"/>
  <c r="P350"/>
  <c r="P351"/>
  <c r="P352"/>
  <c r="P353"/>
  <c r="P516"/>
  <c r="P520"/>
  <c r="P385"/>
  <c r="P400"/>
  <c r="P388"/>
  <c r="P392"/>
  <c r="P396"/>
  <c r="P406"/>
  <c r="P422"/>
  <c r="P474"/>
  <c r="P479"/>
  <c r="P484"/>
  <c r="P489"/>
  <c r="P494"/>
  <c r="P499"/>
  <c r="P504"/>
  <c r="P381"/>
  <c r="P410"/>
  <c r="P414"/>
  <c r="P418"/>
  <c r="P490"/>
  <c r="P495"/>
  <c r="P500"/>
  <c r="P440"/>
  <c r="P445"/>
  <c r="P449"/>
  <c r="P454"/>
  <c r="P459"/>
  <c r="P464"/>
  <c r="P469"/>
  <c r="P527"/>
  <c r="P532"/>
  <c r="P537"/>
  <c r="P517"/>
  <c r="P354"/>
  <c r="P441"/>
  <c r="P446"/>
  <c r="P450"/>
  <c r="P455"/>
  <c r="P528"/>
  <c r="P533"/>
  <c r="P538"/>
  <c r="P426"/>
  <c r="P431"/>
  <c r="P436"/>
  <c r="P442"/>
  <c r="P447"/>
  <c r="P451"/>
  <c r="P456"/>
  <c r="P507"/>
  <c r="P512"/>
  <c r="P508"/>
  <c r="P513"/>
  <c r="P355"/>
  <c r="P427"/>
  <c r="P432"/>
  <c r="P437"/>
  <c r="P518"/>
  <c r="P523"/>
  <c r="P356"/>
  <c r="P357"/>
  <c r="P358"/>
  <c r="P359"/>
  <c r="P360"/>
  <c r="P361"/>
  <c r="P362"/>
  <c r="P363"/>
  <c r="P364"/>
  <c r="P443"/>
  <c r="P452"/>
  <c r="P509"/>
  <c r="P521"/>
  <c r="P365"/>
  <c r="P366"/>
  <c r="P510"/>
  <c r="P514"/>
  <c r="P524"/>
  <c r="P525"/>
  <c r="P401"/>
  <c r="P367"/>
  <c r="P368"/>
  <c r="P369"/>
  <c r="P370"/>
  <c r="P371"/>
  <c r="P372"/>
  <c r="P373"/>
  <c r="P374"/>
  <c r="P375"/>
  <c r="P376"/>
  <c r="P377"/>
  <c r="P378"/>
  <c r="P402"/>
  <c r="P428"/>
  <c r="P433"/>
  <c r="P438"/>
  <c r="P379"/>
  <c r="P403"/>
  <c r="P423"/>
  <c r="P460"/>
  <c r="P465"/>
  <c r="P470"/>
  <c r="P475"/>
  <c r="P480"/>
  <c r="P485"/>
  <c r="P529"/>
  <c r="P534"/>
  <c r="P539"/>
  <c r="P444"/>
  <c r="P448"/>
  <c r="P453"/>
  <c r="P457"/>
  <c r="P511"/>
  <c r="P515"/>
  <c r="P382"/>
  <c r="P386"/>
  <c r="P404"/>
  <c r="P389"/>
  <c r="P393"/>
  <c r="P397"/>
  <c r="P407"/>
  <c r="P411"/>
  <c r="P415"/>
  <c r="P419"/>
  <c r="P424"/>
  <c r="P461"/>
  <c r="P466"/>
  <c r="P471"/>
  <c r="P476"/>
  <c r="P481"/>
  <c r="P486"/>
  <c r="P491"/>
  <c r="P496"/>
  <c r="P501"/>
  <c r="P505"/>
  <c r="P519"/>
  <c r="P526"/>
  <c r="P530"/>
  <c r="P535"/>
  <c r="P540"/>
  <c r="P462"/>
  <c r="P467"/>
  <c r="P472"/>
  <c r="P383"/>
  <c r="P390"/>
  <c r="P394"/>
  <c r="P398"/>
  <c r="P408"/>
  <c r="P412"/>
  <c r="P416"/>
  <c r="P420"/>
  <c r="P477"/>
  <c r="P482"/>
  <c r="P487"/>
  <c r="P492"/>
  <c r="P497"/>
  <c r="P502"/>
  <c r="P506"/>
  <c r="P429"/>
  <c r="P434"/>
  <c r="P439"/>
  <c r="P531"/>
  <c r="P536"/>
  <c r="P541"/>
  <c r="P135"/>
  <c r="P136"/>
  <c r="P137"/>
  <c r="P138"/>
  <c r="P139"/>
  <c r="P140"/>
  <c r="P3"/>
  <c r="P4"/>
  <c r="P5"/>
  <c r="P6"/>
  <c r="P7"/>
  <c r="P8"/>
  <c r="P9"/>
  <c r="P10"/>
  <c r="P11"/>
  <c r="P12"/>
  <c r="P13"/>
  <c r="P14"/>
  <c r="P15"/>
  <c r="P16"/>
  <c r="P17"/>
  <c r="P18"/>
  <c r="P19"/>
  <c r="P20"/>
  <c r="P21"/>
  <c r="P22"/>
  <c r="P23"/>
  <c r="P24"/>
  <c r="P25"/>
  <c r="P26"/>
  <c r="P27"/>
  <c r="P28"/>
  <c r="P29"/>
  <c r="P30"/>
  <c r="P31"/>
  <c r="P32"/>
  <c r="P33"/>
  <c r="P34"/>
  <c r="P35"/>
  <c r="P36"/>
  <c r="P37"/>
  <c r="P38"/>
  <c r="P39"/>
  <c r="P40"/>
  <c r="P41"/>
  <c r="P42"/>
  <c r="P43"/>
  <c r="P44"/>
  <c r="P45"/>
  <c r="P46"/>
  <c r="P47"/>
  <c r="P48"/>
  <c r="P49"/>
  <c r="P50"/>
  <c r="P51"/>
  <c r="P52"/>
  <c r="P53"/>
  <c r="P54"/>
  <c r="P55"/>
  <c r="P56"/>
  <c r="P57"/>
  <c r="P58"/>
  <c r="P59"/>
  <c r="P60"/>
  <c r="P61"/>
  <c r="P62"/>
  <c r="P63"/>
  <c r="P64"/>
  <c r="P65"/>
  <c r="P66"/>
  <c r="P67"/>
  <c r="P68"/>
  <c r="P69"/>
  <c r="P70"/>
  <c r="P71"/>
  <c r="P72"/>
  <c r="P73"/>
  <c r="P74"/>
  <c r="P75"/>
  <c r="P76"/>
  <c r="P77"/>
  <c r="P78"/>
  <c r="P79"/>
  <c r="P80"/>
  <c r="P81"/>
  <c r="P82"/>
  <c r="P83"/>
  <c r="P84"/>
  <c r="P85"/>
  <c r="P86"/>
  <c r="P87"/>
  <c r="P88"/>
  <c r="P89"/>
  <c r="P90"/>
  <c r="P91"/>
  <c r="P92"/>
  <c r="P93"/>
  <c r="P94"/>
  <c r="P95"/>
  <c r="P96"/>
  <c r="P97"/>
  <c r="P98"/>
  <c r="P99"/>
  <c r="P100"/>
  <c r="P101"/>
  <c r="P102"/>
  <c r="P103"/>
  <c r="P104"/>
  <c r="P105"/>
  <c r="P106"/>
  <c r="P107"/>
  <c r="P108"/>
  <c r="P109"/>
  <c r="P110"/>
  <c r="P111"/>
  <c r="P112"/>
  <c r="P113"/>
  <c r="P114"/>
  <c r="P115"/>
  <c r="P116"/>
  <c r="P117"/>
  <c r="P118"/>
  <c r="P119"/>
  <c r="P120"/>
  <c r="P121"/>
  <c r="P122"/>
  <c r="P123"/>
  <c r="P124"/>
  <c r="P125"/>
  <c r="P126"/>
  <c r="P127"/>
  <c r="P128"/>
  <c r="P129"/>
  <c r="P130"/>
  <c r="P131"/>
  <c r="P132"/>
  <c r="P133"/>
  <c r="P134"/>
  <c r="P2"/>
  <c r="B33" i="44" l="1"/>
  <c r="B137" i="38"/>
  <c r="B136"/>
  <c r="B135"/>
  <c r="B134"/>
  <c r="B133"/>
  <c r="B132"/>
  <c r="B131"/>
  <c r="B130"/>
  <c r="B129"/>
  <c r="B128"/>
  <c r="B127"/>
  <c r="B126"/>
  <c r="B125"/>
  <c r="B124"/>
  <c r="B123"/>
  <c r="B122"/>
  <c r="B121"/>
  <c r="B120"/>
  <c r="B119"/>
  <c r="B118"/>
  <c r="B117"/>
  <c r="B116"/>
  <c r="B115"/>
  <c r="B114"/>
  <c r="B113"/>
  <c r="B112"/>
  <c r="B111"/>
  <c r="B110"/>
  <c r="B109"/>
  <c r="B108"/>
  <c r="B107"/>
  <c r="B106"/>
  <c r="B105"/>
  <c r="B104"/>
  <c r="B103"/>
  <c r="B102"/>
  <c r="B101"/>
  <c r="B100"/>
  <c r="B99"/>
  <c r="B98"/>
  <c r="B97"/>
  <c r="B96"/>
  <c r="B95"/>
  <c r="B94"/>
  <c r="B93"/>
  <c r="B92"/>
  <c r="B91"/>
  <c r="B90"/>
  <c r="B89"/>
  <c r="B88"/>
  <c r="B87"/>
  <c r="B86"/>
  <c r="B85"/>
  <c r="B84"/>
  <c r="B83"/>
  <c r="B82"/>
  <c r="B81"/>
  <c r="B80"/>
  <c r="B79"/>
  <c r="B78"/>
  <c r="B77"/>
  <c r="B76"/>
  <c r="B75"/>
  <c r="B74"/>
  <c r="B73"/>
  <c r="B72"/>
  <c r="B71"/>
  <c r="B70"/>
  <c r="B69"/>
  <c r="B68"/>
  <c r="B67"/>
  <c r="B66"/>
  <c r="B65"/>
  <c r="B64"/>
  <c r="B63"/>
  <c r="B62"/>
  <c r="B61"/>
  <c r="B60"/>
  <c r="B59"/>
  <c r="B58"/>
  <c r="B57"/>
  <c r="B56"/>
  <c r="B55"/>
  <c r="B54"/>
  <c r="B53"/>
  <c r="B52"/>
  <c r="B51"/>
  <c r="B50"/>
  <c r="B49"/>
  <c r="B48"/>
  <c r="B47"/>
  <c r="B46"/>
  <c r="B45"/>
  <c r="B44"/>
  <c r="B43"/>
  <c r="B42"/>
  <c r="B41"/>
  <c r="B40"/>
  <c r="B39"/>
  <c r="B38"/>
  <c r="D8"/>
  <c r="D13" s="1"/>
  <c r="B37"/>
  <c r="B36"/>
  <c r="B35"/>
  <c r="B34"/>
  <c r="B33"/>
  <c r="B32"/>
  <c r="B31"/>
  <c r="B30"/>
  <c r="B29"/>
  <c r="B28"/>
  <c r="B27"/>
  <c r="B26"/>
  <c r="B25"/>
  <c r="B24"/>
  <c r="B23"/>
  <c r="B22"/>
  <c r="B21"/>
  <c r="B20"/>
  <c r="B19"/>
  <c r="B18"/>
  <c r="B17"/>
  <c r="B16"/>
  <c r="B15"/>
  <c r="B14"/>
  <c r="B13"/>
  <c r="D4"/>
  <c r="D5" s="1"/>
  <c r="D6" s="1"/>
  <c r="D7" s="1"/>
  <c r="C4"/>
  <c r="C5" s="1"/>
  <c r="C6" s="1"/>
  <c r="C7" s="1"/>
  <c r="C8" s="1"/>
  <c r="C9" s="1"/>
  <c r="C10" s="1"/>
  <c r="C11" s="1"/>
  <c r="C12" s="1"/>
  <c r="C13" s="1"/>
  <c r="C14" s="1"/>
  <c r="C15" s="1"/>
  <c r="C16" s="1"/>
  <c r="C17" s="1"/>
  <c r="C18" s="1"/>
  <c r="C19" s="1"/>
  <c r="C20" s="1"/>
  <c r="C21" s="1"/>
  <c r="C22" s="1"/>
  <c r="C23" s="1"/>
  <c r="C24" s="1"/>
  <c r="C25" s="1"/>
  <c r="C26" s="1"/>
  <c r="C27" s="1"/>
  <c r="C28" s="1"/>
  <c r="C29" s="1"/>
  <c r="C30" s="1"/>
  <c r="C31" s="1"/>
  <c r="C32" s="1"/>
  <c r="C33" s="1"/>
  <c r="C34" s="1"/>
  <c r="C35" s="1"/>
  <c r="C36" s="1"/>
  <c r="C37" s="1"/>
  <c r="C38" s="1"/>
  <c r="C39" s="1"/>
  <c r="C40" s="1"/>
  <c r="C41" s="1"/>
  <c r="C42" s="1"/>
  <c r="C43" s="1"/>
  <c r="C44" s="1"/>
  <c r="C45" s="1"/>
  <c r="C46" s="1"/>
  <c r="C47" s="1"/>
  <c r="C48" s="1"/>
  <c r="C49" s="1"/>
  <c r="C50" s="1"/>
  <c r="C51" s="1"/>
  <c r="C52" s="1"/>
  <c r="C53" s="1"/>
  <c r="C54" s="1"/>
  <c r="C55" s="1"/>
  <c r="C56" s="1"/>
  <c r="C57" s="1"/>
  <c r="C58" s="1"/>
  <c r="C59" s="1"/>
  <c r="C60" s="1"/>
  <c r="C61" s="1"/>
  <c r="C62" s="1"/>
  <c r="C63" s="1"/>
  <c r="C64" s="1"/>
  <c r="C65" s="1"/>
  <c r="C66" s="1"/>
  <c r="C67" s="1"/>
  <c r="C68" s="1"/>
  <c r="C69" s="1"/>
  <c r="C70" s="1"/>
  <c r="C71" s="1"/>
  <c r="C72" s="1"/>
  <c r="C73" s="1"/>
  <c r="C74" s="1"/>
  <c r="C75" s="1"/>
  <c r="C76" s="1"/>
  <c r="C77" s="1"/>
  <c r="C78" s="1"/>
  <c r="C79" s="1"/>
  <c r="C80" s="1"/>
  <c r="C81" s="1"/>
  <c r="C82" s="1"/>
  <c r="C83" s="1"/>
  <c r="C84" s="1"/>
  <c r="C85" s="1"/>
  <c r="C86" s="1"/>
  <c r="C87" s="1"/>
  <c r="C88" s="1"/>
  <c r="C89" s="1"/>
  <c r="C90" s="1"/>
  <c r="C91" s="1"/>
  <c r="C92" s="1"/>
  <c r="C93" s="1"/>
  <c r="C94" s="1"/>
  <c r="C95" s="1"/>
  <c r="C96" s="1"/>
  <c r="C97" s="1"/>
  <c r="C98" s="1"/>
  <c r="C99" s="1"/>
  <c r="C100" s="1"/>
  <c r="C101" s="1"/>
  <c r="C102" s="1"/>
  <c r="C103" s="1"/>
  <c r="C104" s="1"/>
  <c r="C105" s="1"/>
  <c r="C106" s="1"/>
  <c r="C107" s="1"/>
  <c r="C108" s="1"/>
  <c r="C109" s="1"/>
  <c r="C110" s="1"/>
  <c r="C111" s="1"/>
  <c r="C112" s="1"/>
  <c r="C113" s="1"/>
  <c r="C114" s="1"/>
  <c r="C115" s="1"/>
  <c r="C116" s="1"/>
  <c r="C117" s="1"/>
  <c r="C118" s="1"/>
  <c r="C119" s="1"/>
  <c r="C120" s="1"/>
  <c r="C121" s="1"/>
  <c r="C122" s="1"/>
  <c r="C123" s="1"/>
  <c r="C124" s="1"/>
  <c r="C125" s="1"/>
  <c r="C126" s="1"/>
  <c r="C127" s="1"/>
  <c r="C128" s="1"/>
  <c r="C129" s="1"/>
  <c r="C130" s="1"/>
  <c r="C131" s="1"/>
  <c r="C132" s="1"/>
  <c r="C133" s="1"/>
  <c r="C134" s="1"/>
  <c r="C135" s="1"/>
  <c r="C136" s="1"/>
  <c r="C137" s="1"/>
  <c r="C138" s="1"/>
  <c r="C139" s="1"/>
  <c r="C140" s="1"/>
  <c r="C141" s="1"/>
  <c r="C142" s="1"/>
  <c r="C143" s="1"/>
  <c r="C144" s="1"/>
  <c r="C145" s="1"/>
  <c r="C146" s="1"/>
  <c r="C147" s="1"/>
  <c r="C148" s="1"/>
  <c r="C149" s="1"/>
  <c r="C150" s="1"/>
  <c r="C151" s="1"/>
  <c r="C152" s="1"/>
  <c r="B4"/>
  <c r="B5"/>
  <c r="B6"/>
  <c r="B7"/>
  <c r="B8"/>
  <c r="B9"/>
  <c r="B10"/>
  <c r="B11"/>
  <c r="B12"/>
  <c r="B3"/>
  <c r="A3" s="1"/>
  <c r="A8" l="1"/>
  <c r="A4"/>
  <c r="D9"/>
  <c r="D10" s="1"/>
  <c r="D11" s="1"/>
  <c r="D12" s="1"/>
  <c r="A12" s="1"/>
  <c r="D18"/>
  <c r="A18" s="1"/>
  <c r="D14"/>
  <c r="D15" s="1"/>
  <c r="A15" s="1"/>
  <c r="A5"/>
  <c r="A13"/>
  <c r="B34" i="44"/>
  <c r="A6" i="38"/>
  <c r="A7"/>
  <c r="BF1" i="11"/>
  <c r="BE53"/>
  <c r="BE122"/>
  <c r="BE34"/>
  <c r="BE104"/>
  <c r="BE72"/>
  <c r="F76" i="42"/>
  <c r="G77"/>
  <c r="F77"/>
  <c r="AL72" i="11"/>
  <c r="AH72"/>
  <c r="AG72"/>
  <c r="G85" i="42"/>
  <c r="F85"/>
  <c r="G86"/>
  <c r="F86"/>
  <c r="B91" i="11"/>
  <c r="A91" s="1"/>
  <c r="AL104"/>
  <c r="AH104"/>
  <c r="AG104"/>
  <c r="G84" i="42"/>
  <c r="F84"/>
  <c r="G79"/>
  <c r="F79"/>
  <c r="AL34" i="11"/>
  <c r="AH34"/>
  <c r="AG34"/>
  <c r="G82" i="42"/>
  <c r="F82"/>
  <c r="G81"/>
  <c r="F81"/>
  <c r="G83"/>
  <c r="F83"/>
  <c r="G75"/>
  <c r="F75"/>
  <c r="G78"/>
  <c r="F78"/>
  <c r="B30" i="11"/>
  <c r="B117"/>
  <c r="B112"/>
  <c r="G28" i="42"/>
  <c r="F28"/>
  <c r="G26"/>
  <c r="F26"/>
  <c r="G33"/>
  <c r="F33"/>
  <c r="AL122" i="11"/>
  <c r="AH122"/>
  <c r="AG122"/>
  <c r="G34" i="42"/>
  <c r="F34"/>
  <c r="AL53" i="11"/>
  <c r="AH53"/>
  <c r="AG53"/>
  <c r="G30" i="42"/>
  <c r="F30"/>
  <c r="B53" i="11"/>
  <c r="B105"/>
  <c r="G27" i="42"/>
  <c r="F27"/>
  <c r="G32"/>
  <c r="F32"/>
  <c r="G31"/>
  <c r="F31"/>
  <c r="H240"/>
  <c r="G240"/>
  <c r="F240"/>
  <c r="B33" i="11"/>
  <c r="G25" i="42"/>
  <c r="F25"/>
  <c r="G24"/>
  <c r="F24"/>
  <c r="B24" i="11"/>
  <c r="B14"/>
  <c r="G29" i="42"/>
  <c r="F29"/>
  <c r="A543" i="31"/>
  <c r="A544"/>
  <c r="A545"/>
  <c r="A546"/>
  <c r="A547"/>
  <c r="A548"/>
  <c r="A549"/>
  <c r="A550"/>
  <c r="A551"/>
  <c r="A552"/>
  <c r="A553"/>
  <c r="A554"/>
  <c r="A555"/>
  <c r="A556"/>
  <c r="A557"/>
  <c r="A558"/>
  <c r="A559"/>
  <c r="A560"/>
  <c r="A561"/>
  <c r="A562"/>
  <c r="A563"/>
  <c r="A564"/>
  <c r="A565"/>
  <c r="A566"/>
  <c r="A567"/>
  <c r="A568"/>
  <c r="A569"/>
  <c r="A570"/>
  <c r="A571"/>
  <c r="A572"/>
  <c r="A573"/>
  <c r="A575"/>
  <c r="A576"/>
  <c r="A577"/>
  <c r="A578"/>
  <c r="A579"/>
  <c r="A580"/>
  <c r="A581"/>
  <c r="A582"/>
  <c r="A583"/>
  <c r="A584"/>
  <c r="A585"/>
  <c r="A586"/>
  <c r="A587"/>
  <c r="A588"/>
  <c r="A589"/>
  <c r="A590"/>
  <c r="A591"/>
  <c r="A592"/>
  <c r="A593"/>
  <c r="A594"/>
  <c r="A595"/>
  <c r="A596"/>
  <c r="A597"/>
  <c r="A598"/>
  <c r="A599"/>
  <c r="A600"/>
  <c r="A601"/>
  <c r="A602"/>
  <c r="A603"/>
  <c r="A604"/>
  <c r="A605"/>
  <c r="A606"/>
  <c r="A607"/>
  <c r="A608"/>
  <c r="A609"/>
  <c r="A610"/>
  <c r="A611"/>
  <c r="A612"/>
  <c r="A613"/>
  <c r="A614"/>
  <c r="A615"/>
  <c r="A616"/>
  <c r="A617"/>
  <c r="A618"/>
  <c r="A619"/>
  <c r="A620"/>
  <c r="A621"/>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542"/>
  <c r="A24" i="11" l="1"/>
  <c r="A14"/>
  <c r="A33"/>
  <c r="A105"/>
  <c r="A53"/>
  <c r="A117"/>
  <c r="A112"/>
  <c r="A30"/>
  <c r="BF26"/>
  <c r="BF45"/>
  <c r="BF15"/>
  <c r="BF21"/>
  <c r="BF23"/>
  <c r="BF123"/>
  <c r="BF89"/>
  <c r="BF31"/>
  <c r="BF32"/>
  <c r="BF109"/>
  <c r="BF94"/>
  <c r="BF107"/>
  <c r="A10" i="38"/>
  <c r="A11"/>
  <c r="A9"/>
  <c r="D16"/>
  <c r="D17" s="1"/>
  <c r="A17" s="1"/>
  <c r="A14"/>
  <c r="D19"/>
  <c r="D23"/>
  <c r="H34" i="42"/>
  <c r="H33"/>
  <c r="H28"/>
  <c r="G76"/>
  <c r="F20"/>
  <c r="G21"/>
  <c r="F22"/>
  <c r="F23"/>
  <c r="G74"/>
  <c r="F21"/>
  <c r="F17"/>
  <c r="G20"/>
  <c r="F18"/>
  <c r="G22"/>
  <c r="G23"/>
  <c r="F19"/>
  <c r="F74"/>
  <c r="G17"/>
  <c r="G18"/>
  <c r="H22"/>
  <c r="H23"/>
  <c r="G19"/>
  <c r="B35" i="44"/>
  <c r="B125" i="11"/>
  <c r="B55"/>
  <c r="A55" s="1"/>
  <c r="B35"/>
  <c r="B67"/>
  <c r="B104"/>
  <c r="B72"/>
  <c r="B111"/>
  <c r="B75"/>
  <c r="A75" s="1"/>
  <c r="B122"/>
  <c r="B118"/>
  <c r="B83"/>
  <c r="A83" i="56" s="1"/>
  <c r="B84" i="11"/>
  <c r="B34"/>
  <c r="H29" i="42"/>
  <c r="H17"/>
  <c r="H32"/>
  <c r="H27"/>
  <c r="H30"/>
  <c r="H21"/>
  <c r="H81"/>
  <c r="H82"/>
  <c r="H79"/>
  <c r="H84"/>
  <c r="H74"/>
  <c r="H86"/>
  <c r="H85"/>
  <c r="H77"/>
  <c r="H76"/>
  <c r="H24"/>
  <c r="H25"/>
  <c r="H31"/>
  <c r="H20"/>
  <c r="H18"/>
  <c r="H26"/>
  <c r="H19"/>
  <c r="H78"/>
  <c r="H75"/>
  <c r="H83"/>
  <c r="M28"/>
  <c r="BF104" i="11"/>
  <c r="BF122"/>
  <c r="BF53"/>
  <c r="BF72"/>
  <c r="BF34"/>
  <c r="BG1"/>
  <c r="M25" i="42"/>
  <c r="M240"/>
  <c r="M31"/>
  <c r="M32"/>
  <c r="M27"/>
  <c r="M30"/>
  <c r="M34"/>
  <c r="M33"/>
  <c r="M26"/>
  <c r="M78"/>
  <c r="M75"/>
  <c r="M83"/>
  <c r="M81"/>
  <c r="M82"/>
  <c r="M79"/>
  <c r="M84"/>
  <c r="M86"/>
  <c r="M85"/>
  <c r="M77"/>
  <c r="M76"/>
  <c r="M29"/>
  <c r="A34" i="11" l="1"/>
  <c r="A83"/>
  <c r="A122"/>
  <c r="A111"/>
  <c r="A104"/>
  <c r="A35"/>
  <c r="A84"/>
  <c r="A118"/>
  <c r="A72"/>
  <c r="A67"/>
  <c r="BG26"/>
  <c r="BG45"/>
  <c r="BG21"/>
  <c r="BG15"/>
  <c r="BG23"/>
  <c r="BG123"/>
  <c r="BG31"/>
  <c r="BG107"/>
  <c r="BG32"/>
  <c r="BG109"/>
  <c r="BG94"/>
  <c r="BG89"/>
  <c r="A16" i="38"/>
  <c r="D24"/>
  <c r="D28"/>
  <c r="A23"/>
  <c r="D20"/>
  <c r="A19"/>
  <c r="M74" i="42"/>
  <c r="M24"/>
  <c r="M21"/>
  <c r="M23"/>
  <c r="M18"/>
  <c r="M20"/>
  <c r="M19"/>
  <c r="M17"/>
  <c r="M22"/>
  <c r="B36" i="44"/>
  <c r="BH1" i="11"/>
  <c r="BG53"/>
  <c r="BG122"/>
  <c r="BG34"/>
  <c r="BG104"/>
  <c r="BG72"/>
  <c r="BH26" l="1"/>
  <c r="BH45"/>
  <c r="BH15"/>
  <c r="BH21"/>
  <c r="BH23"/>
  <c r="BH123"/>
  <c r="BH31"/>
  <c r="BH94"/>
  <c r="BH32"/>
  <c r="BH109"/>
  <c r="BH89"/>
  <c r="BH107"/>
  <c r="D21" i="38"/>
  <c r="A20"/>
  <c r="D33"/>
  <c r="D29"/>
  <c r="A28"/>
  <c r="D25"/>
  <c r="A24"/>
  <c r="B37" i="44"/>
  <c r="BH34" i="11"/>
  <c r="BH104"/>
  <c r="BH72"/>
  <c r="BH53"/>
  <c r="BI1"/>
  <c r="BH122"/>
  <c r="BI26" l="1"/>
  <c r="BI45"/>
  <c r="BI21"/>
  <c r="BI15"/>
  <c r="BI31"/>
  <c r="BI94"/>
  <c r="BI109"/>
  <c r="BI123"/>
  <c r="BI89"/>
  <c r="BI23"/>
  <c r="BI32"/>
  <c r="BI107"/>
  <c r="D26" i="38"/>
  <c r="A25"/>
  <c r="D30"/>
  <c r="A29"/>
  <c r="D34"/>
  <c r="D38"/>
  <c r="A33"/>
  <c r="D22"/>
  <c r="A22" s="1"/>
  <c r="A21"/>
  <c r="B38" i="44"/>
  <c r="BI122" i="11"/>
  <c r="BJ1"/>
  <c r="BI34"/>
  <c r="BI53"/>
  <c r="BI104"/>
  <c r="BI72"/>
  <c r="BJ26" l="1"/>
  <c r="BJ45"/>
  <c r="BJ15"/>
  <c r="BJ21"/>
  <c r="BJ123"/>
  <c r="BJ23"/>
  <c r="BJ89"/>
  <c r="BJ32"/>
  <c r="BJ109"/>
  <c r="BJ31"/>
  <c r="BJ107"/>
  <c r="BJ94"/>
  <c r="D43" i="38"/>
  <c r="D39"/>
  <c r="A38"/>
  <c r="D35"/>
  <c r="A34"/>
  <c r="D31"/>
  <c r="A30"/>
  <c r="A26"/>
  <c r="D27"/>
  <c r="A27" s="1"/>
  <c r="B39" i="44"/>
  <c r="BK1" i="11"/>
  <c r="BJ122"/>
  <c r="BJ34"/>
  <c r="BJ104"/>
  <c r="BJ72"/>
  <c r="BJ53"/>
  <c r="BK26" l="1"/>
  <c r="BK45"/>
  <c r="BK15"/>
  <c r="BK21"/>
  <c r="BK123"/>
  <c r="BK23"/>
  <c r="BK31"/>
  <c r="BK94"/>
  <c r="BK32"/>
  <c r="BK89"/>
  <c r="BK109"/>
  <c r="BK107"/>
  <c r="D32" i="38"/>
  <c r="A32" s="1"/>
  <c r="A31"/>
  <c r="D36"/>
  <c r="A35"/>
  <c r="D40"/>
  <c r="A39"/>
  <c r="D44"/>
  <c r="D48"/>
  <c r="A43"/>
  <c r="B40" i="44"/>
  <c r="BK53" i="11"/>
  <c r="BK72"/>
  <c r="BK122"/>
  <c r="BL1"/>
  <c r="BK104"/>
  <c r="BK34"/>
  <c r="BL26" l="1"/>
  <c r="BL45"/>
  <c r="BL15"/>
  <c r="BL21"/>
  <c r="BL109"/>
  <c r="BL123"/>
  <c r="BL89"/>
  <c r="BL94"/>
  <c r="BL107"/>
  <c r="BL31"/>
  <c r="BL32"/>
  <c r="BL23"/>
  <c r="D53" i="38"/>
  <c r="A48"/>
  <c r="D49"/>
  <c r="D45"/>
  <c r="A44"/>
  <c r="A40"/>
  <c r="D41"/>
  <c r="D37"/>
  <c r="A37" s="1"/>
  <c r="A36"/>
  <c r="B41" i="44"/>
  <c r="BM1" i="11"/>
  <c r="BL122"/>
  <c r="BL34"/>
  <c r="BL104"/>
  <c r="BL53"/>
  <c r="BL72"/>
  <c r="BM26" l="1"/>
  <c r="BM45"/>
  <c r="BM21"/>
  <c r="BM15"/>
  <c r="BM23"/>
  <c r="BM94"/>
  <c r="BM123"/>
  <c r="BM31"/>
  <c r="BM109"/>
  <c r="BM89"/>
  <c r="BM32"/>
  <c r="BM107"/>
  <c r="A45" i="38"/>
  <c r="D46"/>
  <c r="D42"/>
  <c r="A42" s="1"/>
  <c r="A41"/>
  <c r="A49"/>
  <c r="D50"/>
  <c r="D54"/>
  <c r="D58"/>
  <c r="A53"/>
  <c r="B42" i="44"/>
  <c r="BM122" i="11"/>
  <c r="BN1"/>
  <c r="BM34"/>
  <c r="BM53"/>
  <c r="BM104"/>
  <c r="BM72"/>
  <c r="BN26" l="1"/>
  <c r="BN45"/>
  <c r="BN15"/>
  <c r="BN21"/>
  <c r="BN123"/>
  <c r="BN89"/>
  <c r="BN31"/>
  <c r="BN32"/>
  <c r="BN109"/>
  <c r="BN94"/>
  <c r="BN23"/>
  <c r="BN107"/>
  <c r="D55" i="38"/>
  <c r="A54"/>
  <c r="D63"/>
  <c r="A58"/>
  <c r="D59"/>
  <c r="A50"/>
  <c r="D51"/>
  <c r="D47"/>
  <c r="A47" s="1"/>
  <c r="A46"/>
  <c r="B43" i="44"/>
  <c r="BO1" i="11"/>
  <c r="BN122"/>
  <c r="BN34"/>
  <c r="BN104"/>
  <c r="BN53"/>
  <c r="BN72"/>
  <c r="BO26" l="1"/>
  <c r="BO45"/>
  <c r="BO15"/>
  <c r="BO21"/>
  <c r="BO123"/>
  <c r="BO23"/>
  <c r="BO107"/>
  <c r="BO94"/>
  <c r="BO89"/>
  <c r="BO109"/>
  <c r="BO31"/>
  <c r="BO32"/>
  <c r="A51" i="38"/>
  <c r="D52"/>
  <c r="A52" s="1"/>
  <c r="D60"/>
  <c r="A59"/>
  <c r="D68"/>
  <c r="D64"/>
  <c r="A63"/>
  <c r="A55"/>
  <c r="D56"/>
  <c r="B44" i="44"/>
  <c r="BO122" i="11"/>
  <c r="BP1"/>
  <c r="BO104"/>
  <c r="BO34"/>
  <c r="BO53"/>
  <c r="BO72"/>
  <c r="BP26" l="1"/>
  <c r="BP45"/>
  <c r="BP21"/>
  <c r="BP15"/>
  <c r="BP123"/>
  <c r="BP23"/>
  <c r="BP31"/>
  <c r="BP32"/>
  <c r="BP94"/>
  <c r="BP109"/>
  <c r="BP107"/>
  <c r="BP89"/>
  <c r="D65" i="38"/>
  <c r="A64"/>
  <c r="D57"/>
  <c r="A57" s="1"/>
  <c r="A56"/>
  <c r="D73"/>
  <c r="A68"/>
  <c r="D69"/>
  <c r="D61"/>
  <c r="A60"/>
  <c r="B45" i="44"/>
  <c r="BQ1" i="11"/>
  <c r="BP122"/>
  <c r="BP53"/>
  <c r="BP34"/>
  <c r="BP72"/>
  <c r="BP104"/>
  <c r="BQ26" l="1"/>
  <c r="BQ45"/>
  <c r="BQ21"/>
  <c r="BQ15"/>
  <c r="BQ94"/>
  <c r="BQ109"/>
  <c r="BQ89"/>
  <c r="BQ32"/>
  <c r="BQ123"/>
  <c r="BQ23"/>
  <c r="BQ107"/>
  <c r="BQ31"/>
  <c r="D62" i="38"/>
  <c r="A62" s="1"/>
  <c r="A61"/>
  <c r="D70"/>
  <c r="A69"/>
  <c r="D78"/>
  <c r="D74"/>
  <c r="A73"/>
  <c r="A65"/>
  <c r="D66"/>
  <c r="B46" i="44"/>
  <c r="BQ53" i="11"/>
  <c r="BQ72"/>
  <c r="BQ122"/>
  <c r="BR1"/>
  <c r="BQ104"/>
  <c r="BQ34"/>
  <c r="BR26" l="1"/>
  <c r="BR45"/>
  <c r="BR21"/>
  <c r="BR15"/>
  <c r="BR89"/>
  <c r="BR123"/>
  <c r="BR23"/>
  <c r="BR31"/>
  <c r="BR94"/>
  <c r="BR32"/>
  <c r="BR107"/>
  <c r="BR109"/>
  <c r="D75" i="38"/>
  <c r="A74"/>
  <c r="D67"/>
  <c r="A67" s="1"/>
  <c r="A66"/>
  <c r="D79"/>
  <c r="D83"/>
  <c r="A78"/>
  <c r="D71"/>
  <c r="A70"/>
  <c r="B47" i="44"/>
  <c r="BS1" i="11"/>
  <c r="BR122"/>
  <c r="BR104"/>
  <c r="BR34"/>
  <c r="BR72"/>
  <c r="BR53"/>
  <c r="BS26" l="1"/>
  <c r="BS45"/>
  <c r="BS21"/>
  <c r="BS15"/>
  <c r="BS23"/>
  <c r="BS123"/>
  <c r="BS32"/>
  <c r="BS109"/>
  <c r="BS94"/>
  <c r="BS89"/>
  <c r="BS31"/>
  <c r="BS107"/>
  <c r="D72" i="38"/>
  <c r="A72" s="1"/>
  <c r="A71"/>
  <c r="D88"/>
  <c r="A83"/>
  <c r="D84"/>
  <c r="D80"/>
  <c r="A79"/>
  <c r="D76"/>
  <c r="A75"/>
  <c r="B48" i="44"/>
  <c r="BS53" i="11"/>
  <c r="BS72"/>
  <c r="BS122"/>
  <c r="BT1"/>
  <c r="BS104"/>
  <c r="BS34"/>
  <c r="BT26" l="1"/>
  <c r="BT45"/>
  <c r="BT15"/>
  <c r="BT21"/>
  <c r="BT23"/>
  <c r="BT123"/>
  <c r="BT32"/>
  <c r="BT31"/>
  <c r="BT94"/>
  <c r="BT109"/>
  <c r="BT89"/>
  <c r="BT107"/>
  <c r="D77" i="38"/>
  <c r="A77" s="1"/>
  <c r="A76"/>
  <c r="D81"/>
  <c r="A80"/>
  <c r="A84"/>
  <c r="D85"/>
  <c r="D93"/>
  <c r="A88"/>
  <c r="D89"/>
  <c r="B49" i="44"/>
  <c r="BT104" i="11"/>
  <c r="BT53"/>
  <c r="BT34"/>
  <c r="BT72"/>
  <c r="BU1"/>
  <c r="BT122"/>
  <c r="BU26" l="1"/>
  <c r="BU45"/>
  <c r="BU21"/>
  <c r="BU15"/>
  <c r="BU123"/>
  <c r="BU23"/>
  <c r="BU109"/>
  <c r="BU31"/>
  <c r="BU94"/>
  <c r="BU32"/>
  <c r="BU89"/>
  <c r="BU107"/>
  <c r="D86" i="38"/>
  <c r="A85"/>
  <c r="A89"/>
  <c r="D90"/>
  <c r="D98"/>
  <c r="A93"/>
  <c r="D94"/>
  <c r="A81"/>
  <c r="D82"/>
  <c r="A82" s="1"/>
  <c r="B50" i="44"/>
  <c r="BU122" i="11"/>
  <c r="BV1"/>
  <c r="BU104"/>
  <c r="BU34"/>
  <c r="BU53"/>
  <c r="BU72"/>
  <c r="BV26" l="1"/>
  <c r="BV45"/>
  <c r="BV21"/>
  <c r="BV15"/>
  <c r="BV31"/>
  <c r="BV89"/>
  <c r="BV32"/>
  <c r="BV94"/>
  <c r="BV109"/>
  <c r="BV23"/>
  <c r="BV123"/>
  <c r="BV107"/>
  <c r="D91" i="38"/>
  <c r="A90"/>
  <c r="A94"/>
  <c r="D95"/>
  <c r="D103"/>
  <c r="A98"/>
  <c r="D99"/>
  <c r="D87"/>
  <c r="A87" s="1"/>
  <c r="A86"/>
  <c r="B51" i="44"/>
  <c r="BW1" i="11"/>
  <c r="BV122"/>
  <c r="BV104"/>
  <c r="BV53"/>
  <c r="BV34"/>
  <c r="BV72"/>
  <c r="BW26" l="1"/>
  <c r="BW45"/>
  <c r="BW21"/>
  <c r="BW15"/>
  <c r="BW123"/>
  <c r="BW107"/>
  <c r="BW94"/>
  <c r="BW109"/>
  <c r="BW89"/>
  <c r="BW23"/>
  <c r="BW31"/>
  <c r="BW32"/>
  <c r="D96" i="38"/>
  <c r="A95"/>
  <c r="D100"/>
  <c r="A99"/>
  <c r="D104"/>
  <c r="D108"/>
  <c r="A103"/>
  <c r="D92"/>
  <c r="A92" s="1"/>
  <c r="A91"/>
  <c r="B52" i="44"/>
  <c r="BW122" i="11"/>
  <c r="BW34"/>
  <c r="BW53"/>
  <c r="BW104"/>
  <c r="BW72"/>
  <c r="D113" i="38" l="1"/>
  <c r="A108"/>
  <c r="D109"/>
  <c r="D105"/>
  <c r="A104"/>
  <c r="A100"/>
  <c r="D101"/>
  <c r="D97"/>
  <c r="A97" s="1"/>
  <c r="A96"/>
  <c r="B53" i="44"/>
  <c r="A27" i="36"/>
  <c r="A28" s="1"/>
  <c r="A29" s="1"/>
  <c r="A30" s="1"/>
  <c r="A31" s="1"/>
  <c r="A32" s="1"/>
  <c r="A33" s="1"/>
  <c r="A34" s="1"/>
  <c r="D106" i="38" l="1"/>
  <c r="A105"/>
  <c r="D102"/>
  <c r="A102" s="1"/>
  <c r="A101"/>
  <c r="D110"/>
  <c r="A109"/>
  <c r="D118"/>
  <c r="D114"/>
  <c r="A113"/>
  <c r="B54" i="44"/>
  <c r="G212" i="42"/>
  <c r="F212"/>
  <c r="G213"/>
  <c r="F213"/>
  <c r="B17" i="11"/>
  <c r="G211" i="42"/>
  <c r="F211"/>
  <c r="G215"/>
  <c r="F215"/>
  <c r="G216"/>
  <c r="F216"/>
  <c r="G214"/>
  <c r="F214"/>
  <c r="G171"/>
  <c r="F171"/>
  <c r="B98" i="11"/>
  <c r="A98" i="56" s="1"/>
  <c r="B10" i="11"/>
  <c r="A98" l="1"/>
  <c r="A10"/>
  <c r="D115" i="38"/>
  <c r="A114"/>
  <c r="D119"/>
  <c r="D123"/>
  <c r="A118"/>
  <c r="D111"/>
  <c r="A110"/>
  <c r="D107"/>
  <c r="A107" s="1"/>
  <c r="A106"/>
  <c r="H214" i="42"/>
  <c r="H215"/>
  <c r="H211"/>
  <c r="H212"/>
  <c r="G164"/>
  <c r="G207"/>
  <c r="G167"/>
  <c r="F164"/>
  <c r="F207"/>
  <c r="F208"/>
  <c r="G208"/>
  <c r="F163"/>
  <c r="F165"/>
  <c r="H207"/>
  <c r="H208"/>
  <c r="G210"/>
  <c r="G163"/>
  <c r="G165"/>
  <c r="G209"/>
  <c r="B55" i="44"/>
  <c r="B20" i="11"/>
  <c r="B119"/>
  <c r="B80"/>
  <c r="B68"/>
  <c r="B116"/>
  <c r="B82"/>
  <c r="A82" s="1"/>
  <c r="B90"/>
  <c r="B97"/>
  <c r="B51"/>
  <c r="B79"/>
  <c r="B99"/>
  <c r="B69"/>
  <c r="B61"/>
  <c r="F167" i="42"/>
  <c r="A17" i="11"/>
  <c r="F209" i="42"/>
  <c r="F210"/>
  <c r="H163"/>
  <c r="M171"/>
  <c r="H171"/>
  <c r="H165"/>
  <c r="H167"/>
  <c r="H164"/>
  <c r="M216"/>
  <c r="H216"/>
  <c r="M213"/>
  <c r="H213"/>
  <c r="H209"/>
  <c r="H210"/>
  <c r="M211"/>
  <c r="M212"/>
  <c r="M214"/>
  <c r="M215"/>
  <c r="G169"/>
  <c r="F169"/>
  <c r="B47" i="11"/>
  <c r="A47" s="1"/>
  <c r="B92"/>
  <c r="A92" s="1"/>
  <c r="G170" i="42"/>
  <c r="F170"/>
  <c r="G168"/>
  <c r="F168"/>
  <c r="G131"/>
  <c r="F131"/>
  <c r="B29" i="11"/>
  <c r="A68" l="1"/>
  <c r="A80"/>
  <c r="A119"/>
  <c r="A69"/>
  <c r="A79"/>
  <c r="A97"/>
  <c r="A29"/>
  <c r="A61"/>
  <c r="A99"/>
  <c r="A51"/>
  <c r="A90"/>
  <c r="A116"/>
  <c r="A20"/>
  <c r="D112" i="38"/>
  <c r="A112" s="1"/>
  <c r="A111"/>
  <c r="D128"/>
  <c r="D124"/>
  <c r="A123"/>
  <c r="D120"/>
  <c r="A119"/>
  <c r="D116"/>
  <c r="A115"/>
  <c r="G122" i="42"/>
  <c r="F162"/>
  <c r="M209"/>
  <c r="M167"/>
  <c r="G119"/>
  <c r="G166"/>
  <c r="G162"/>
  <c r="M208"/>
  <c r="M207"/>
  <c r="F122"/>
  <c r="F119"/>
  <c r="M210"/>
  <c r="M164"/>
  <c r="M165"/>
  <c r="M163"/>
  <c r="B56" i="44"/>
  <c r="B54" i="11"/>
  <c r="B110"/>
  <c r="B81"/>
  <c r="A81" i="56" s="1"/>
  <c r="B121" i="11"/>
  <c r="F166" i="42"/>
  <c r="H122"/>
  <c r="H119"/>
  <c r="H166"/>
  <c r="H162"/>
  <c r="M131"/>
  <c r="H131"/>
  <c r="M168"/>
  <c r="H168"/>
  <c r="M170"/>
  <c r="H170"/>
  <c r="M169"/>
  <c r="H169"/>
  <c r="AM1" i="11"/>
  <c r="AM18" s="1"/>
  <c r="G130" i="42"/>
  <c r="F130"/>
  <c r="G132"/>
  <c r="F132"/>
  <c r="G128"/>
  <c r="F128"/>
  <c r="G133"/>
  <c r="G129"/>
  <c r="F129"/>
  <c r="G127"/>
  <c r="F127"/>
  <c r="G109"/>
  <c r="F109"/>
  <c r="G110"/>
  <c r="F110"/>
  <c r="A3" i="31"/>
  <c r="R3" s="1"/>
  <c r="A4"/>
  <c r="A5"/>
  <c r="A6"/>
  <c r="A7"/>
  <c r="A8"/>
  <c r="A9"/>
  <c r="A10"/>
  <c r="A11"/>
  <c r="A12"/>
  <c r="A13"/>
  <c r="A14"/>
  <c r="A15"/>
  <c r="A16"/>
  <c r="A17"/>
  <c r="A18"/>
  <c r="A19"/>
  <c r="A20"/>
  <c r="A21"/>
  <c r="A22"/>
  <c r="A23"/>
  <c r="A24"/>
  <c r="A25"/>
  <c r="A26"/>
  <c r="A27"/>
  <c r="A28"/>
  <c r="A29"/>
  <c r="A30"/>
  <c r="A31"/>
  <c r="A32"/>
  <c r="A33"/>
  <c r="A34"/>
  <c r="A35"/>
  <c r="A36"/>
  <c r="A37"/>
  <c r="A38"/>
  <c r="A39"/>
  <c r="R39" s="1"/>
  <c r="A40"/>
  <c r="A41"/>
  <c r="A42"/>
  <c r="A43"/>
  <c r="A44"/>
  <c r="A45"/>
  <c r="A46"/>
  <c r="A47"/>
  <c r="A48"/>
  <c r="A49"/>
  <c r="A50"/>
  <c r="A51"/>
  <c r="A52"/>
  <c r="A53"/>
  <c r="A54"/>
  <c r="A55"/>
  <c r="A56"/>
  <c r="A57"/>
  <c r="A58"/>
  <c r="A59"/>
  <c r="A60"/>
  <c r="A61"/>
  <c r="A62"/>
  <c r="A63"/>
  <c r="A64"/>
  <c r="A65"/>
  <c r="A66"/>
  <c r="A67"/>
  <c r="A68"/>
  <c r="A69"/>
  <c r="A70"/>
  <c r="A71"/>
  <c r="A72"/>
  <c r="A77"/>
  <c r="A78"/>
  <c r="A79"/>
  <c r="A80"/>
  <c r="A81"/>
  <c r="A82"/>
  <c r="A83"/>
  <c r="A84"/>
  <c r="A85"/>
  <c r="A86"/>
  <c r="A87"/>
  <c r="A88"/>
  <c r="A89"/>
  <c r="R89" s="1"/>
  <c r="A90"/>
  <c r="A91"/>
  <c r="R91" s="1"/>
  <c r="A92"/>
  <c r="A93"/>
  <c r="A94"/>
  <c r="A95"/>
  <c r="A96"/>
  <c r="A97"/>
  <c r="R97" s="1"/>
  <c r="A98"/>
  <c r="A99"/>
  <c r="A100"/>
  <c r="A101"/>
  <c r="A102"/>
  <c r="A103"/>
  <c r="A104"/>
  <c r="A105"/>
  <c r="A106"/>
  <c r="A107"/>
  <c r="A108"/>
  <c r="A109"/>
  <c r="A110"/>
  <c r="A111"/>
  <c r="A112"/>
  <c r="A113"/>
  <c r="A114"/>
  <c r="A115"/>
  <c r="A116"/>
  <c r="A117"/>
  <c r="A118"/>
  <c r="A119"/>
  <c r="A120"/>
  <c r="A121"/>
  <c r="A122"/>
  <c r="A123"/>
  <c r="R123" s="1"/>
  <c r="A124"/>
  <c r="A125"/>
  <c r="R125" s="1"/>
  <c r="A126"/>
  <c r="A127"/>
  <c r="A128"/>
  <c r="A129"/>
  <c r="A130"/>
  <c r="A131"/>
  <c r="A132"/>
  <c r="A133"/>
  <c r="R133" s="1"/>
  <c r="A134"/>
  <c r="A135"/>
  <c r="A136"/>
  <c r="A137"/>
  <c r="A138"/>
  <c r="A139"/>
  <c r="A140"/>
  <c r="A141"/>
  <c r="A142"/>
  <c r="A143"/>
  <c r="R143" s="1"/>
  <c r="A144"/>
  <c r="A145"/>
  <c r="A146"/>
  <c r="A147"/>
  <c r="R147" s="1"/>
  <c r="A148"/>
  <c r="A149"/>
  <c r="R149" s="1"/>
  <c r="A150"/>
  <c r="A151"/>
  <c r="A152"/>
  <c r="A153"/>
  <c r="A154"/>
  <c r="A155"/>
  <c r="A156"/>
  <c r="A157"/>
  <c r="A158"/>
  <c r="A159"/>
  <c r="R159" s="1"/>
  <c r="A160"/>
  <c r="A161"/>
  <c r="R161" s="1"/>
  <c r="A162"/>
  <c r="A163"/>
  <c r="A164"/>
  <c r="A165"/>
  <c r="A166"/>
  <c r="A167"/>
  <c r="A168"/>
  <c r="A169"/>
  <c r="R169" s="1"/>
  <c r="A170"/>
  <c r="A171"/>
  <c r="R171" s="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9"/>
  <c r="A300"/>
  <c r="A306"/>
  <c r="A307"/>
  <c r="A308"/>
  <c r="A309"/>
  <c r="A310"/>
  <c r="A311"/>
  <c r="A312"/>
  <c r="A313"/>
  <c r="A314"/>
  <c r="A315"/>
  <c r="A316"/>
  <c r="A522"/>
  <c r="A380"/>
  <c r="A384"/>
  <c r="A399"/>
  <c r="A387"/>
  <c r="A391"/>
  <c r="A395"/>
  <c r="A405"/>
  <c r="A409"/>
  <c r="A413"/>
  <c r="A417"/>
  <c r="A421"/>
  <c r="A488"/>
  <c r="A493"/>
  <c r="A498"/>
  <c r="A503"/>
  <c r="A425"/>
  <c r="A430"/>
  <c r="A458"/>
  <c r="A463"/>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353"/>
  <c r="A520"/>
  <c r="A385"/>
  <c r="A400"/>
  <c r="A388"/>
  <c r="A392"/>
  <c r="A396"/>
  <c r="A406"/>
  <c r="A422"/>
  <c r="A474"/>
  <c r="A479"/>
  <c r="A484"/>
  <c r="A489"/>
  <c r="A494"/>
  <c r="A499"/>
  <c r="A504"/>
  <c r="A381"/>
  <c r="A410"/>
  <c r="A414"/>
  <c r="A418"/>
  <c r="A490"/>
  <c r="A495"/>
  <c r="A500"/>
  <c r="A445"/>
  <c r="A449"/>
  <c r="A454"/>
  <c r="A459"/>
  <c r="A464"/>
  <c r="A469"/>
  <c r="A527"/>
  <c r="A532"/>
  <c r="A537"/>
  <c r="A517"/>
  <c r="A354"/>
  <c r="A441"/>
  <c r="A446"/>
  <c r="A450"/>
  <c r="A455"/>
  <c r="A528"/>
  <c r="A533"/>
  <c r="A538"/>
  <c r="A426"/>
  <c r="A431"/>
  <c r="A442"/>
  <c r="A447"/>
  <c r="A451"/>
  <c r="A456"/>
  <c r="A512"/>
  <c r="A508"/>
  <c r="A355"/>
  <c r="A427"/>
  <c r="A518"/>
  <c r="A523"/>
  <c r="A356"/>
  <c r="A357"/>
  <c r="A358"/>
  <c r="A359"/>
  <c r="A360"/>
  <c r="A361"/>
  <c r="A362"/>
  <c r="A363"/>
  <c r="A364"/>
  <c r="A443"/>
  <c r="A452"/>
  <c r="A509"/>
  <c r="A521"/>
  <c r="A365"/>
  <c r="A366"/>
  <c r="A510"/>
  <c r="A514"/>
  <c r="A524"/>
  <c r="A525"/>
  <c r="A401"/>
  <c r="A367"/>
  <c r="A368"/>
  <c r="A369"/>
  <c r="A370"/>
  <c r="A371"/>
  <c r="A372"/>
  <c r="A373"/>
  <c r="A374"/>
  <c r="A375"/>
  <c r="A376"/>
  <c r="A377"/>
  <c r="A378"/>
  <c r="A402"/>
  <c r="A428"/>
  <c r="A379"/>
  <c r="A403"/>
  <c r="A423"/>
  <c r="A460"/>
  <c r="A465"/>
  <c r="A470"/>
  <c r="A475"/>
  <c r="A480"/>
  <c r="A529"/>
  <c r="A534"/>
  <c r="A539"/>
  <c r="A444"/>
  <c r="A448"/>
  <c r="A453"/>
  <c r="A457"/>
  <c r="A511"/>
  <c r="A382"/>
  <c r="A386"/>
  <c r="A404"/>
  <c r="A389"/>
  <c r="A393"/>
  <c r="A397"/>
  <c r="A407"/>
  <c r="A411"/>
  <c r="A415"/>
  <c r="A419"/>
  <c r="A424"/>
  <c r="A461"/>
  <c r="A466"/>
  <c r="A471"/>
  <c r="A476"/>
  <c r="A481"/>
  <c r="A486"/>
  <c r="A491"/>
  <c r="A496"/>
  <c r="A501"/>
  <c r="A519"/>
  <c r="A526"/>
  <c r="A530"/>
  <c r="A535"/>
  <c r="A540"/>
  <c r="A462"/>
  <c r="A467"/>
  <c r="A472"/>
  <c r="A383"/>
  <c r="A390"/>
  <c r="A394"/>
  <c r="A398"/>
  <c r="A408"/>
  <c r="A412"/>
  <c r="A416"/>
  <c r="A420"/>
  <c r="A477"/>
  <c r="A482"/>
  <c r="A487"/>
  <c r="A492"/>
  <c r="A497"/>
  <c r="A502"/>
  <c r="A506"/>
  <c r="A429"/>
  <c r="A531"/>
  <c r="A536"/>
  <c r="A541"/>
  <c r="A2"/>
  <c r="A121" i="11" l="1"/>
  <c r="A110"/>
  <c r="A81"/>
  <c r="A54"/>
  <c r="AJ18"/>
  <c r="AJ26"/>
  <c r="AM26"/>
  <c r="AM43"/>
  <c r="AM45"/>
  <c r="AM44"/>
  <c r="AM46"/>
  <c r="AM15"/>
  <c r="AM21"/>
  <c r="Q47"/>
  <c r="Q99"/>
  <c r="Q17"/>
  <c r="Q118"/>
  <c r="Q61"/>
  <c r="Q18"/>
  <c r="AI18" s="1"/>
  <c r="Q30"/>
  <c r="Q55"/>
  <c r="Q13"/>
  <c r="Q124"/>
  <c r="Q72"/>
  <c r="Q51"/>
  <c r="Q11"/>
  <c r="Q97"/>
  <c r="Q74"/>
  <c r="Q117"/>
  <c r="Q69"/>
  <c r="Q66"/>
  <c r="Q98"/>
  <c r="Q79"/>
  <c r="Q29"/>
  <c r="Q113"/>
  <c r="Q57"/>
  <c r="Q88"/>
  <c r="Q111"/>
  <c r="Q77"/>
  <c r="Q10"/>
  <c r="Q105"/>
  <c r="Q24"/>
  <c r="Q68"/>
  <c r="Q34"/>
  <c r="Q80"/>
  <c r="Q104"/>
  <c r="Q67"/>
  <c r="Q60"/>
  <c r="Q108"/>
  <c r="Q119"/>
  <c r="Q106"/>
  <c r="Q81"/>
  <c r="Q33"/>
  <c r="Q52"/>
  <c r="Q100"/>
  <c r="Q116"/>
  <c r="Q70"/>
  <c r="Q110"/>
  <c r="Q112"/>
  <c r="Q115"/>
  <c r="AM123"/>
  <c r="AM23"/>
  <c r="AM94"/>
  <c r="AM89"/>
  <c r="AM31"/>
  <c r="AM32"/>
  <c r="AM109"/>
  <c r="AM107"/>
  <c r="Q53"/>
  <c r="Q84"/>
  <c r="Q91"/>
  <c r="Q90"/>
  <c r="Q92"/>
  <c r="Q121"/>
  <c r="Q14"/>
  <c r="Q35"/>
  <c r="Q82"/>
  <c r="Q75"/>
  <c r="Q83"/>
  <c r="Q56"/>
  <c r="Q64"/>
  <c r="Q54"/>
  <c r="D117" i="38"/>
  <c r="A117" s="1"/>
  <c r="A116"/>
  <c r="A120"/>
  <c r="D121"/>
  <c r="D125"/>
  <c r="A124"/>
  <c r="D129"/>
  <c r="D133"/>
  <c r="A128"/>
  <c r="H109" i="42"/>
  <c r="H110"/>
  <c r="G105"/>
  <c r="G126"/>
  <c r="G125"/>
  <c r="F108"/>
  <c r="F105"/>
  <c r="G120"/>
  <c r="F121"/>
  <c r="H120"/>
  <c r="H123"/>
  <c r="H107"/>
  <c r="M166"/>
  <c r="M119"/>
  <c r="G108"/>
  <c r="G121"/>
  <c r="G107"/>
  <c r="F126"/>
  <c r="F125"/>
  <c r="F124"/>
  <c r="F118"/>
  <c r="F123"/>
  <c r="M162"/>
  <c r="M122"/>
  <c r="G124"/>
  <c r="G118"/>
  <c r="G123"/>
  <c r="F120"/>
  <c r="H105"/>
  <c r="B57" i="44"/>
  <c r="S2" i="31"/>
  <c r="Q264"/>
  <c r="S264"/>
  <c r="R264"/>
  <c r="S262"/>
  <c r="R262"/>
  <c r="Q262"/>
  <c r="Q260"/>
  <c r="S260"/>
  <c r="R260"/>
  <c r="S258"/>
  <c r="R258"/>
  <c r="Q258"/>
  <c r="Q256"/>
  <c r="S256"/>
  <c r="R256"/>
  <c r="S254"/>
  <c r="R254"/>
  <c r="Q254"/>
  <c r="Q252"/>
  <c r="S252"/>
  <c r="R252"/>
  <c r="S250"/>
  <c r="R250"/>
  <c r="Q250"/>
  <c r="Q248"/>
  <c r="S248"/>
  <c r="R248"/>
  <c r="S246"/>
  <c r="R246"/>
  <c r="Q246"/>
  <c r="Q244"/>
  <c r="S244"/>
  <c r="R244"/>
  <c r="Q242"/>
  <c r="S242"/>
  <c r="R242"/>
  <c r="Q240"/>
  <c r="S240"/>
  <c r="R240"/>
  <c r="Q238"/>
  <c r="S238"/>
  <c r="R238"/>
  <c r="S236"/>
  <c r="R236"/>
  <c r="Q236"/>
  <c r="Q234"/>
  <c r="S234"/>
  <c r="R234"/>
  <c r="S232"/>
  <c r="R232"/>
  <c r="Q232"/>
  <c r="Q230"/>
  <c r="S230"/>
  <c r="R230"/>
  <c r="Q228"/>
  <c r="S228"/>
  <c r="R228"/>
  <c r="Q226"/>
  <c r="S226"/>
  <c r="R226"/>
  <c r="Q224"/>
  <c r="S224"/>
  <c r="R224"/>
  <c r="Q222"/>
  <c r="S222"/>
  <c r="R222"/>
  <c r="Q220"/>
  <c r="S220"/>
  <c r="R220"/>
  <c r="Q218"/>
  <c r="S218"/>
  <c r="R218"/>
  <c r="Q216"/>
  <c r="S216"/>
  <c r="R216"/>
  <c r="Q214"/>
  <c r="S214"/>
  <c r="R214"/>
  <c r="Q212"/>
  <c r="S212"/>
  <c r="R212"/>
  <c r="Q210"/>
  <c r="S210"/>
  <c r="R210"/>
  <c r="Q208"/>
  <c r="S208"/>
  <c r="R208"/>
  <c r="Q206"/>
  <c r="S206"/>
  <c r="R206"/>
  <c r="Q204"/>
  <c r="S204"/>
  <c r="R204"/>
  <c r="Q202"/>
  <c r="S202"/>
  <c r="R202"/>
  <c r="Q200"/>
  <c r="S200"/>
  <c r="R200"/>
  <c r="Q198"/>
  <c r="S198"/>
  <c r="R198"/>
  <c r="Q196"/>
  <c r="S196"/>
  <c r="R196"/>
  <c r="Q194"/>
  <c r="S194"/>
  <c r="R194"/>
  <c r="Q192"/>
  <c r="S192"/>
  <c r="R192"/>
  <c r="S190"/>
  <c r="Q190"/>
  <c r="R190"/>
  <c r="S188"/>
  <c r="Q188"/>
  <c r="R188"/>
  <c r="S186"/>
  <c r="Q186"/>
  <c r="R186"/>
  <c r="S184"/>
  <c r="Q184"/>
  <c r="R184"/>
  <c r="S182"/>
  <c r="Q182"/>
  <c r="R182"/>
  <c r="S180"/>
  <c r="Q180"/>
  <c r="R180"/>
  <c r="S178"/>
  <c r="Q178"/>
  <c r="R178"/>
  <c r="S176"/>
  <c r="Q176"/>
  <c r="R176"/>
  <c r="Q168"/>
  <c r="S168"/>
  <c r="Q166"/>
  <c r="S166"/>
  <c r="Q164"/>
  <c r="S164"/>
  <c r="Q162"/>
  <c r="S162"/>
  <c r="Q160"/>
  <c r="S160"/>
  <c r="Q158"/>
  <c r="S158"/>
  <c r="Q156"/>
  <c r="S156"/>
  <c r="Q154"/>
  <c r="S154"/>
  <c r="Q152"/>
  <c r="S152"/>
  <c r="Q150"/>
  <c r="S150"/>
  <c r="Q148"/>
  <c r="S148"/>
  <c r="Q146"/>
  <c r="S146"/>
  <c r="Q144"/>
  <c r="S144"/>
  <c r="Q142"/>
  <c r="S142"/>
  <c r="Q140"/>
  <c r="S140"/>
  <c r="S138"/>
  <c r="R138"/>
  <c r="Q138"/>
  <c r="Q136"/>
  <c r="R136"/>
  <c r="S136"/>
  <c r="S134"/>
  <c r="Q134"/>
  <c r="S132"/>
  <c r="Q132"/>
  <c r="S130"/>
  <c r="Q130"/>
  <c r="S128"/>
  <c r="Q128"/>
  <c r="S126"/>
  <c r="Q126"/>
  <c r="S124"/>
  <c r="Q124"/>
  <c r="S122"/>
  <c r="Q122"/>
  <c r="S120"/>
  <c r="Q120"/>
  <c r="S118"/>
  <c r="Q118"/>
  <c r="S116"/>
  <c r="Q116"/>
  <c r="S114"/>
  <c r="Q114"/>
  <c r="S112"/>
  <c r="Q112"/>
  <c r="S110"/>
  <c r="Q110"/>
  <c r="S108"/>
  <c r="Q108"/>
  <c r="S106"/>
  <c r="Q106"/>
  <c r="R104"/>
  <c r="R102"/>
  <c r="Q100"/>
  <c r="S100"/>
  <c r="R100"/>
  <c r="Q98"/>
  <c r="S98"/>
  <c r="Q96"/>
  <c r="S96"/>
  <c r="Q94"/>
  <c r="S94"/>
  <c r="Q92"/>
  <c r="S92"/>
  <c r="Q90"/>
  <c r="S90"/>
  <c r="Q88"/>
  <c r="S88"/>
  <c r="Q86"/>
  <c r="S86"/>
  <c r="Q84"/>
  <c r="S84"/>
  <c r="Q82"/>
  <c r="S82"/>
  <c r="Q80"/>
  <c r="S80"/>
  <c r="Q78"/>
  <c r="S78"/>
  <c r="Q76"/>
  <c r="S76"/>
  <c r="Q74"/>
  <c r="S74"/>
  <c r="Q72"/>
  <c r="S72"/>
  <c r="Q70"/>
  <c r="S70"/>
  <c r="Q68"/>
  <c r="S68"/>
  <c r="Q66"/>
  <c r="S66"/>
  <c r="Q64"/>
  <c r="S64"/>
  <c r="Q62"/>
  <c r="S62"/>
  <c r="Q60"/>
  <c r="S60"/>
  <c r="Q58"/>
  <c r="S58"/>
  <c r="Q56"/>
  <c r="S56"/>
  <c r="Q54"/>
  <c r="S54"/>
  <c r="Q52"/>
  <c r="S52"/>
  <c r="Q50"/>
  <c r="S50"/>
  <c r="Q48"/>
  <c r="S48"/>
  <c r="Q46"/>
  <c r="S46"/>
  <c r="Q44"/>
  <c r="S44"/>
  <c r="Q42"/>
  <c r="S42"/>
  <c r="Q40"/>
  <c r="S40"/>
  <c r="Q38"/>
  <c r="S38"/>
  <c r="Q36"/>
  <c r="S36"/>
  <c r="Q34"/>
  <c r="S34"/>
  <c r="Q32"/>
  <c r="S32"/>
  <c r="Q30"/>
  <c r="S30"/>
  <c r="Q28"/>
  <c r="S28"/>
  <c r="S26"/>
  <c r="Q26"/>
  <c r="S24"/>
  <c r="Q24"/>
  <c r="S22"/>
  <c r="Q22"/>
  <c r="S20"/>
  <c r="Q20"/>
  <c r="S18"/>
  <c r="Q18"/>
  <c r="S16"/>
  <c r="Q16"/>
  <c r="S14"/>
  <c r="Q14"/>
  <c r="S12"/>
  <c r="Q12"/>
  <c r="S10"/>
  <c r="Q10"/>
  <c r="S8"/>
  <c r="Q8"/>
  <c r="S6"/>
  <c r="Q6"/>
  <c r="S4"/>
  <c r="Q4"/>
  <c r="R8"/>
  <c r="R16"/>
  <c r="R153"/>
  <c r="R34"/>
  <c r="R35"/>
  <c r="R36"/>
  <c r="R37"/>
  <c r="R164"/>
  <c r="R162"/>
  <c r="R152"/>
  <c r="R150"/>
  <c r="R140"/>
  <c r="R92"/>
  <c r="R130"/>
  <c r="R128"/>
  <c r="R122"/>
  <c r="R168"/>
  <c r="R170"/>
  <c r="R156"/>
  <c r="R158"/>
  <c r="R94"/>
  <c r="R144"/>
  <c r="R146"/>
  <c r="R88"/>
  <c r="S263"/>
  <c r="R263"/>
  <c r="Q263"/>
  <c r="R261"/>
  <c r="Q261"/>
  <c r="S261"/>
  <c r="S259"/>
  <c r="R259"/>
  <c r="Q259"/>
  <c r="R257"/>
  <c r="Q257"/>
  <c r="S257"/>
  <c r="S255"/>
  <c r="R255"/>
  <c r="Q255"/>
  <c r="R253"/>
  <c r="Q253"/>
  <c r="S253"/>
  <c r="S251"/>
  <c r="R251"/>
  <c r="Q251"/>
  <c r="R249"/>
  <c r="Q249"/>
  <c r="S249"/>
  <c r="S247"/>
  <c r="R247"/>
  <c r="Q247"/>
  <c r="R245"/>
  <c r="Q245"/>
  <c r="S245"/>
  <c r="Q243"/>
  <c r="S243"/>
  <c r="R243"/>
  <c r="Q241"/>
  <c r="S241"/>
  <c r="R241"/>
  <c r="Q239"/>
  <c r="S239"/>
  <c r="R239"/>
  <c r="S237"/>
  <c r="R237"/>
  <c r="Q237"/>
  <c r="R235"/>
  <c r="Q235"/>
  <c r="S235"/>
  <c r="S233"/>
  <c r="R233"/>
  <c r="Q233"/>
  <c r="R231"/>
  <c r="Q231"/>
  <c r="S231"/>
  <c r="Q229"/>
  <c r="S229"/>
  <c r="R229"/>
  <c r="Q227"/>
  <c r="S227"/>
  <c r="R227"/>
  <c r="Q225"/>
  <c r="S225"/>
  <c r="R225"/>
  <c r="Q223"/>
  <c r="S223"/>
  <c r="R223"/>
  <c r="Q221"/>
  <c r="S221"/>
  <c r="R221"/>
  <c r="Q219"/>
  <c r="S219"/>
  <c r="R219"/>
  <c r="Q217"/>
  <c r="S217"/>
  <c r="R217"/>
  <c r="Q215"/>
  <c r="S215"/>
  <c r="R215"/>
  <c r="Q213"/>
  <c r="S213"/>
  <c r="R213"/>
  <c r="Q211"/>
  <c r="S211"/>
  <c r="R211"/>
  <c r="Q209"/>
  <c r="S209"/>
  <c r="R209"/>
  <c r="Q207"/>
  <c r="S207"/>
  <c r="R207"/>
  <c r="Q205"/>
  <c r="S205"/>
  <c r="R205"/>
  <c r="Q203"/>
  <c r="S203"/>
  <c r="R203"/>
  <c r="Q201"/>
  <c r="S201"/>
  <c r="R201"/>
  <c r="Q199"/>
  <c r="S199"/>
  <c r="R199"/>
  <c r="Q197"/>
  <c r="S197"/>
  <c r="R197"/>
  <c r="Q195"/>
  <c r="S195"/>
  <c r="R195"/>
  <c r="Q193"/>
  <c r="S193"/>
  <c r="R193"/>
  <c r="Q191"/>
  <c r="S191"/>
  <c r="R191"/>
  <c r="Q189"/>
  <c r="S189"/>
  <c r="R189"/>
  <c r="Q187"/>
  <c r="S187"/>
  <c r="R187"/>
  <c r="Q185"/>
  <c r="S185"/>
  <c r="R185"/>
  <c r="Q183"/>
  <c r="S183"/>
  <c r="R183"/>
  <c r="Q181"/>
  <c r="S181"/>
  <c r="R181"/>
  <c r="Q179"/>
  <c r="S179"/>
  <c r="R179"/>
  <c r="Q177"/>
  <c r="S177"/>
  <c r="R177"/>
  <c r="Q167"/>
  <c r="S167"/>
  <c r="Q165"/>
  <c r="S165"/>
  <c r="Q163"/>
  <c r="S163"/>
  <c r="Q161"/>
  <c r="S161"/>
  <c r="Q159"/>
  <c r="S159"/>
  <c r="Q157"/>
  <c r="S157"/>
  <c r="Q155"/>
  <c r="S155"/>
  <c r="Q153"/>
  <c r="S153"/>
  <c r="Q151"/>
  <c r="S151"/>
  <c r="Q149"/>
  <c r="S149"/>
  <c r="Q147"/>
  <c r="S147"/>
  <c r="Q145"/>
  <c r="S145"/>
  <c r="Q143"/>
  <c r="S143"/>
  <c r="Q141"/>
  <c r="S141"/>
  <c r="Q139"/>
  <c r="R139"/>
  <c r="S139"/>
  <c r="R137"/>
  <c r="S137"/>
  <c r="Q137"/>
  <c r="Q135"/>
  <c r="S135"/>
  <c r="R135"/>
  <c r="Q133"/>
  <c r="S133"/>
  <c r="Q131"/>
  <c r="S131"/>
  <c r="Q129"/>
  <c r="S129"/>
  <c r="Q127"/>
  <c r="S127"/>
  <c r="Q125"/>
  <c r="S125"/>
  <c r="Q123"/>
  <c r="S123"/>
  <c r="Q121"/>
  <c r="S121"/>
  <c r="Q119"/>
  <c r="S119"/>
  <c r="Q117"/>
  <c r="S117"/>
  <c r="Q115"/>
  <c r="S115"/>
  <c r="Q113"/>
  <c r="S113"/>
  <c r="Q111"/>
  <c r="S111"/>
  <c r="Q109"/>
  <c r="S109"/>
  <c r="Q107"/>
  <c r="S107"/>
  <c r="R105"/>
  <c r="Q105"/>
  <c r="S105"/>
  <c r="R103"/>
  <c r="R101"/>
  <c r="Q101"/>
  <c r="S101"/>
  <c r="S99"/>
  <c r="Q99"/>
  <c r="S97"/>
  <c r="Q97"/>
  <c r="S95"/>
  <c r="Q95"/>
  <c r="S93"/>
  <c r="Q93"/>
  <c r="S91"/>
  <c r="Q91"/>
  <c r="S89"/>
  <c r="Q89"/>
  <c r="S87"/>
  <c r="Q87"/>
  <c r="S85"/>
  <c r="Q85"/>
  <c r="S83"/>
  <c r="Q83"/>
  <c r="S81"/>
  <c r="Q81"/>
  <c r="S79"/>
  <c r="Q79"/>
  <c r="S77"/>
  <c r="Q77"/>
  <c r="S75"/>
  <c r="Q75"/>
  <c r="S73"/>
  <c r="Q73"/>
  <c r="S71"/>
  <c r="Q71"/>
  <c r="S69"/>
  <c r="Q69"/>
  <c r="S67"/>
  <c r="Q67"/>
  <c r="S65"/>
  <c r="Q65"/>
  <c r="S63"/>
  <c r="Q63"/>
  <c r="S61"/>
  <c r="Q61"/>
  <c r="S59"/>
  <c r="Q59"/>
  <c r="S57"/>
  <c r="Q57"/>
  <c r="S55"/>
  <c r="Q55"/>
  <c r="S53"/>
  <c r="Q53"/>
  <c r="S51"/>
  <c r="Q51"/>
  <c r="S49"/>
  <c r="Q49"/>
  <c r="S47"/>
  <c r="Q47"/>
  <c r="S45"/>
  <c r="Q45"/>
  <c r="S43"/>
  <c r="Q43"/>
  <c r="S41"/>
  <c r="Q41"/>
  <c r="S39"/>
  <c r="Q39"/>
  <c r="S37"/>
  <c r="Q37"/>
  <c r="S35"/>
  <c r="Q35"/>
  <c r="S33"/>
  <c r="Q33"/>
  <c r="S31"/>
  <c r="Q31"/>
  <c r="S29"/>
  <c r="Q29"/>
  <c r="S27"/>
  <c r="Q27"/>
  <c r="S25"/>
  <c r="Q25"/>
  <c r="S23"/>
  <c r="Q23"/>
  <c r="S21"/>
  <c r="Q21"/>
  <c r="S19"/>
  <c r="Q19"/>
  <c r="S17"/>
  <c r="Q17"/>
  <c r="S15"/>
  <c r="Q15"/>
  <c r="S13"/>
  <c r="Q13"/>
  <c r="S11"/>
  <c r="Q11"/>
  <c r="S9"/>
  <c r="Q9"/>
  <c r="S7"/>
  <c r="Q7"/>
  <c r="S5"/>
  <c r="Q5"/>
  <c r="S3"/>
  <c r="Q3"/>
  <c r="R17"/>
  <c r="R40"/>
  <c r="R99"/>
  <c r="R30"/>
  <c r="R47"/>
  <c r="R33"/>
  <c r="R106"/>
  <c r="R108"/>
  <c r="R165"/>
  <c r="R166"/>
  <c r="R163"/>
  <c r="R38"/>
  <c r="R141"/>
  <c r="R93"/>
  <c r="R90"/>
  <c r="R132"/>
  <c r="R134"/>
  <c r="R131"/>
  <c r="R124"/>
  <c r="R126"/>
  <c r="R127"/>
  <c r="R172"/>
  <c r="R173"/>
  <c r="R174"/>
  <c r="R175"/>
  <c r="R167"/>
  <c r="R160"/>
  <c r="R157"/>
  <c r="R154"/>
  <c r="R155"/>
  <c r="R96"/>
  <c r="R98"/>
  <c r="R95"/>
  <c r="R151"/>
  <c r="R148"/>
  <c r="R145"/>
  <c r="R142"/>
  <c r="R129"/>
  <c r="R5"/>
  <c r="R4"/>
  <c r="R7"/>
  <c r="R6"/>
  <c r="R9"/>
  <c r="R10"/>
  <c r="R12"/>
  <c r="R11"/>
  <c r="R13"/>
  <c r="R14"/>
  <c r="R15"/>
  <c r="R63"/>
  <c r="R62"/>
  <c r="R67"/>
  <c r="R66"/>
  <c r="R65"/>
  <c r="R64"/>
  <c r="R68"/>
  <c r="R71"/>
  <c r="R70"/>
  <c r="R69"/>
  <c r="R73"/>
  <c r="R72"/>
  <c r="R111"/>
  <c r="R112"/>
  <c r="R114"/>
  <c r="R113"/>
  <c r="R85"/>
  <c r="R84"/>
  <c r="R87"/>
  <c r="R86"/>
  <c r="R19"/>
  <c r="R18"/>
  <c r="R21"/>
  <c r="R20"/>
  <c r="R25"/>
  <c r="R24"/>
  <c r="R23"/>
  <c r="R27"/>
  <c r="R22"/>
  <c r="R26"/>
  <c r="R29"/>
  <c r="R28"/>
  <c r="R31"/>
  <c r="R32"/>
  <c r="R43"/>
  <c r="R42"/>
  <c r="R46"/>
  <c r="R41"/>
  <c r="R45"/>
  <c r="R44"/>
  <c r="R51"/>
  <c r="R50"/>
  <c r="R49"/>
  <c r="R48"/>
  <c r="R55"/>
  <c r="R59"/>
  <c r="R54"/>
  <c r="R58"/>
  <c r="R53"/>
  <c r="R57"/>
  <c r="R61"/>
  <c r="R52"/>
  <c r="R56"/>
  <c r="R60"/>
  <c r="R107"/>
  <c r="R110"/>
  <c r="R109"/>
  <c r="R75"/>
  <c r="R74"/>
  <c r="R78"/>
  <c r="R77"/>
  <c r="R76"/>
  <c r="R79"/>
  <c r="R83"/>
  <c r="R82"/>
  <c r="R81"/>
  <c r="R80"/>
  <c r="R115"/>
  <c r="R119"/>
  <c r="R118"/>
  <c r="R117"/>
  <c r="R121"/>
  <c r="R116"/>
  <c r="R120"/>
  <c r="F107" i="42"/>
  <c r="F133"/>
  <c r="M132"/>
  <c r="H132"/>
  <c r="M133"/>
  <c r="H133"/>
  <c r="M129"/>
  <c r="H129"/>
  <c r="M127"/>
  <c r="H127"/>
  <c r="H108"/>
  <c r="H106"/>
  <c r="H121"/>
  <c r="M130"/>
  <c r="H130"/>
  <c r="M128"/>
  <c r="H128"/>
  <c r="H118"/>
  <c r="H124"/>
  <c r="H125"/>
  <c r="H126"/>
  <c r="AM72" i="11"/>
  <c r="AM104"/>
  <c r="AM34"/>
  <c r="AM53"/>
  <c r="AM122"/>
  <c r="M109" i="42"/>
  <c r="M110"/>
  <c r="AN1" i="11"/>
  <c r="AN18" s="1"/>
  <c r="B74"/>
  <c r="B115"/>
  <c r="B100"/>
  <c r="B120"/>
  <c r="B66"/>
  <c r="B64"/>
  <c r="B50"/>
  <c r="B56"/>
  <c r="B11"/>
  <c r="B70"/>
  <c r="A70" s="1"/>
  <c r="A14" i="53" l="1"/>
  <c r="A100" i="11"/>
  <c r="A11"/>
  <c r="A66"/>
  <c r="A74"/>
  <c r="A56"/>
  <c r="A64"/>
  <c r="AJ44"/>
  <c r="Q44"/>
  <c r="AI44" s="1"/>
  <c r="AJ43"/>
  <c r="Q43"/>
  <c r="AI43" s="1"/>
  <c r="Q46"/>
  <c r="AI46" s="1"/>
  <c r="AJ46"/>
  <c r="Q45"/>
  <c r="AI45" s="1"/>
  <c r="AJ45"/>
  <c r="AN26"/>
  <c r="AN43"/>
  <c r="AN45"/>
  <c r="AN44"/>
  <c r="AN46"/>
  <c r="AN21"/>
  <c r="AN15"/>
  <c r="Q21"/>
  <c r="AI21" s="1"/>
  <c r="AJ21"/>
  <c r="AJ94"/>
  <c r="Q94"/>
  <c r="AI94" s="1"/>
  <c r="AJ32"/>
  <c r="Q32"/>
  <c r="AI32" s="1"/>
  <c r="Q123"/>
  <c r="AI123" s="1"/>
  <c r="AJ123"/>
  <c r="AJ15"/>
  <c r="Q15"/>
  <c r="AI15" s="1"/>
  <c r="AJ89"/>
  <c r="Q89"/>
  <c r="AI89" s="1"/>
  <c r="Q109"/>
  <c r="Q31"/>
  <c r="AI31" s="1"/>
  <c r="AJ31"/>
  <c r="Q107"/>
  <c r="AI107" s="1"/>
  <c r="AJ107"/>
  <c r="AJ23"/>
  <c r="Q23"/>
  <c r="AI23" s="1"/>
  <c r="AN109"/>
  <c r="AN123"/>
  <c r="AN32"/>
  <c r="AN89"/>
  <c r="AN23"/>
  <c r="AN94"/>
  <c r="AN31"/>
  <c r="AN107"/>
  <c r="L29" i="42"/>
  <c r="L33"/>
  <c r="L85"/>
  <c r="L30"/>
  <c r="L81"/>
  <c r="L129"/>
  <c r="L84"/>
  <c r="L82"/>
  <c r="L86"/>
  <c r="L83"/>
  <c r="L34"/>
  <c r="Q122" i="11"/>
  <c r="AI117" s="1"/>
  <c r="L214" i="42"/>
  <c r="N137"/>
  <c r="L110"/>
  <c r="L213"/>
  <c r="L212"/>
  <c r="L127"/>
  <c r="L132"/>
  <c r="L31"/>
  <c r="L32"/>
  <c r="L215"/>
  <c r="L109"/>
  <c r="L216"/>
  <c r="D138" i="38"/>
  <c r="D134"/>
  <c r="A133"/>
  <c r="D122"/>
  <c r="A122" s="1"/>
  <c r="A121"/>
  <c r="D130"/>
  <c r="A129"/>
  <c r="A125"/>
  <c r="D126"/>
  <c r="L75" i="42"/>
  <c r="L24"/>
  <c r="L79"/>
  <c r="L168"/>
  <c r="L77"/>
  <c r="L19"/>
  <c r="L164"/>
  <c r="L121"/>
  <c r="L76"/>
  <c r="L80"/>
  <c r="L163"/>
  <c r="L123"/>
  <c r="L107"/>
  <c r="L25"/>
  <c r="L20"/>
  <c r="L18"/>
  <c r="L22"/>
  <c r="L26"/>
  <c r="L74"/>
  <c r="L167"/>
  <c r="L120"/>
  <c r="L108"/>
  <c r="L207"/>
  <c r="L122"/>
  <c r="L118"/>
  <c r="L209"/>
  <c r="L105"/>
  <c r="L17"/>
  <c r="L27"/>
  <c r="L21"/>
  <c r="L23"/>
  <c r="L78"/>
  <c r="M118"/>
  <c r="M108"/>
  <c r="M107"/>
  <c r="M120"/>
  <c r="M105"/>
  <c r="M123"/>
  <c r="M126"/>
  <c r="M121"/>
  <c r="M125"/>
  <c r="M124"/>
  <c r="M106"/>
  <c r="B58" i="44"/>
  <c r="L211" i="42"/>
  <c r="L208"/>
  <c r="L165"/>
  <c r="L126"/>
  <c r="L124"/>
  <c r="L210"/>
  <c r="L162"/>
  <c r="L171"/>
  <c r="L241"/>
  <c r="L305"/>
  <c r="N244"/>
  <c r="L244"/>
  <c r="L106"/>
  <c r="L169"/>
  <c r="L128"/>
  <c r="L131"/>
  <c r="L130"/>
  <c r="L166"/>
  <c r="L170"/>
  <c r="L133"/>
  <c r="L119"/>
  <c r="L125"/>
  <c r="L28"/>
  <c r="L243"/>
  <c r="L242"/>
  <c r="L303"/>
  <c r="L240"/>
  <c r="L304"/>
  <c r="N208"/>
  <c r="AN72" i="11"/>
  <c r="AN34"/>
  <c r="AN104"/>
  <c r="AN122"/>
  <c r="AN53"/>
  <c r="AJ53"/>
  <c r="AJ34"/>
  <c r="AJ122"/>
  <c r="AJ104"/>
  <c r="AJ72"/>
  <c r="AO1"/>
  <c r="AO18" s="1"/>
  <c r="AO26" l="1"/>
  <c r="AO43"/>
  <c r="AO45"/>
  <c r="AO44"/>
  <c r="AO46"/>
  <c r="N41" i="42"/>
  <c r="N151"/>
  <c r="N49"/>
  <c r="N48"/>
  <c r="N67"/>
  <c r="N216"/>
  <c r="AO21" i="11"/>
  <c r="AO15"/>
  <c r="AP1"/>
  <c r="AP18" s="1"/>
  <c r="AO123"/>
  <c r="AO23"/>
  <c r="AO89"/>
  <c r="AO32"/>
  <c r="AO107"/>
  <c r="AO94"/>
  <c r="AO109"/>
  <c r="AO31"/>
  <c r="A130" i="38"/>
  <c r="D131"/>
  <c r="D135"/>
  <c r="A134"/>
  <c r="D127"/>
  <c r="A127" s="1"/>
  <c r="A126"/>
  <c r="D143"/>
  <c r="D139"/>
  <c r="A138"/>
  <c r="N121" i="42"/>
  <c r="N209"/>
  <c r="N241"/>
  <c r="N304"/>
  <c r="N242"/>
  <c r="N28"/>
  <c r="N210"/>
  <c r="B59" i="44"/>
  <c r="N74" i="42"/>
  <c r="N118"/>
  <c r="N17"/>
  <c r="N240"/>
  <c r="N303"/>
  <c r="N243"/>
  <c r="N305"/>
  <c r="N168"/>
  <c r="N127"/>
  <c r="N128"/>
  <c r="N81"/>
  <c r="N78"/>
  <c r="N19"/>
  <c r="N23"/>
  <c r="N33"/>
  <c r="N21"/>
  <c r="N77"/>
  <c r="N27"/>
  <c r="N79"/>
  <c r="AI34" i="11"/>
  <c r="N82" i="42"/>
  <c r="N83"/>
  <c r="N26"/>
  <c r="N22"/>
  <c r="N29"/>
  <c r="N18"/>
  <c r="N20"/>
  <c r="N31"/>
  <c r="N24"/>
  <c r="N75"/>
  <c r="N32"/>
  <c r="N25"/>
  <c r="N165"/>
  <c r="N167"/>
  <c r="N119"/>
  <c r="N122"/>
  <c r="N166"/>
  <c r="N130"/>
  <c r="N109"/>
  <c r="N207"/>
  <c r="N80"/>
  <c r="N125"/>
  <c r="N120"/>
  <c r="N129"/>
  <c r="N132"/>
  <c r="N214"/>
  <c r="N215"/>
  <c r="N213"/>
  <c r="N212"/>
  <c r="N123"/>
  <c r="N163"/>
  <c r="N164"/>
  <c r="N108"/>
  <c r="N211"/>
  <c r="N76"/>
  <c r="AI72" i="11"/>
  <c r="N85" i="42"/>
  <c r="AI104" i="11"/>
  <c r="N84" i="42"/>
  <c r="AI122" i="11"/>
  <c r="N34" i="42"/>
  <c r="N86"/>
  <c r="AI53" i="11"/>
  <c r="N30" i="42"/>
  <c r="N171"/>
  <c r="N162"/>
  <c r="N126"/>
  <c r="N131"/>
  <c r="N105"/>
  <c r="N133"/>
  <c r="N169"/>
  <c r="N124"/>
  <c r="N107"/>
  <c r="N170"/>
  <c r="N110"/>
  <c r="AO72" i="11"/>
  <c r="AO104"/>
  <c r="AO34"/>
  <c r="AO53"/>
  <c r="AO122"/>
  <c r="AP72"/>
  <c r="AQ1"/>
  <c r="AQ18" s="1"/>
  <c r="AP122" l="1"/>
  <c r="AQ26"/>
  <c r="AP26"/>
  <c r="AQ43"/>
  <c r="AP43"/>
  <c r="AQ45"/>
  <c r="AQ44"/>
  <c r="AP45"/>
  <c r="AP44"/>
  <c r="AQ46"/>
  <c r="AP46"/>
  <c r="AP53"/>
  <c r="AP34"/>
  <c r="AP104"/>
  <c r="AQ21"/>
  <c r="AQ15"/>
  <c r="AP15"/>
  <c r="AP21"/>
  <c r="AP109"/>
  <c r="AP94"/>
  <c r="AP23"/>
  <c r="AP123"/>
  <c r="AP89"/>
  <c r="AP31"/>
  <c r="AP32"/>
  <c r="AP107"/>
  <c r="AQ123"/>
  <c r="AQ23"/>
  <c r="AQ31"/>
  <c r="AQ32"/>
  <c r="AQ109"/>
  <c r="AQ94"/>
  <c r="AQ107"/>
  <c r="AQ89"/>
  <c r="D140" i="38"/>
  <c r="A139"/>
  <c r="D132"/>
  <c r="A132" s="1"/>
  <c r="A131"/>
  <c r="D148"/>
  <c r="A143"/>
  <c r="D144"/>
  <c r="D136"/>
  <c r="A135"/>
  <c r="B60" i="44"/>
  <c r="AQ72" i="11"/>
  <c r="AQ104"/>
  <c r="AQ34"/>
  <c r="AQ53"/>
  <c r="AQ122"/>
  <c r="AR1"/>
  <c r="AR18" s="1"/>
  <c r="AR26" l="1"/>
  <c r="AR43"/>
  <c r="AR45"/>
  <c r="AR44"/>
  <c r="AR46"/>
  <c r="AR15"/>
  <c r="AR21"/>
  <c r="AR23"/>
  <c r="AR109"/>
  <c r="AR89"/>
  <c r="AR107"/>
  <c r="AR31"/>
  <c r="AR32"/>
  <c r="AR94"/>
  <c r="AR123"/>
  <c r="D137" i="38"/>
  <c r="A137" s="1"/>
  <c r="A136"/>
  <c r="A144"/>
  <c r="D145"/>
  <c r="D149"/>
  <c r="A148"/>
  <c r="A140"/>
  <c r="D141"/>
  <c r="B61" i="44"/>
  <c r="R2" i="31"/>
  <c r="AR72" i="11"/>
  <c r="AR34"/>
  <c r="AR104"/>
  <c r="AR122"/>
  <c r="AR53"/>
  <c r="AS1"/>
  <c r="AS18" s="1"/>
  <c r="AS26" l="1"/>
  <c r="AS43"/>
  <c r="AS45"/>
  <c r="AS44"/>
  <c r="AS46"/>
  <c r="AS21"/>
  <c r="AS15"/>
  <c r="AS32"/>
  <c r="AS31"/>
  <c r="AS94"/>
  <c r="AS109"/>
  <c r="AS123"/>
  <c r="AS89"/>
  <c r="AS23"/>
  <c r="AS107"/>
  <c r="D142" i="38"/>
  <c r="A142" s="1"/>
  <c r="A141"/>
  <c r="D146"/>
  <c r="A145"/>
  <c r="A149"/>
  <c r="D150"/>
  <c r="B62" i="44"/>
  <c r="N106" i="42"/>
  <c r="AS72" i="11"/>
  <c r="AS104"/>
  <c r="AS34"/>
  <c r="AS53"/>
  <c r="AS122"/>
  <c r="AT1"/>
  <c r="AT18" s="1"/>
  <c r="AT26" l="1"/>
  <c r="AT43"/>
  <c r="AT45"/>
  <c r="AT44"/>
  <c r="AT46"/>
  <c r="AT15"/>
  <c r="AT21"/>
  <c r="AT109"/>
  <c r="AT89"/>
  <c r="AT94"/>
  <c r="AT32"/>
  <c r="AT123"/>
  <c r="AT23"/>
  <c r="AT31"/>
  <c r="AT107"/>
  <c r="A150" i="38"/>
  <c r="D151"/>
  <c r="D147"/>
  <c r="A147" s="1"/>
  <c r="A146"/>
  <c r="B63" i="44"/>
  <c r="AT72" i="11"/>
  <c r="AT34"/>
  <c r="AT104"/>
  <c r="AT122"/>
  <c r="AT53"/>
  <c r="AU1"/>
  <c r="AU18" s="1"/>
  <c r="AU26" l="1"/>
  <c r="AU43"/>
  <c r="AU45"/>
  <c r="AU44"/>
  <c r="AU46"/>
  <c r="AU15"/>
  <c r="AU21"/>
  <c r="AU23"/>
  <c r="AU123"/>
  <c r="AU94"/>
  <c r="AU31"/>
  <c r="AU32"/>
  <c r="AU109"/>
  <c r="AU89"/>
  <c r="AU107"/>
  <c r="A151" i="38"/>
  <c r="D152"/>
  <c r="A152" s="1"/>
  <c r="B64" i="44"/>
  <c r="AU72" i="11"/>
  <c r="AU104"/>
  <c r="AU34"/>
  <c r="AU53"/>
  <c r="AU122"/>
  <c r="AV1"/>
  <c r="AV18" s="1"/>
  <c r="AV26" l="1"/>
  <c r="AV43"/>
  <c r="AV45"/>
  <c r="AV44"/>
  <c r="AV46"/>
  <c r="AV15"/>
  <c r="AV21"/>
  <c r="AV23"/>
  <c r="AV123"/>
  <c r="AV109"/>
  <c r="AV89"/>
  <c r="AV32"/>
  <c r="AV31"/>
  <c r="AV94"/>
  <c r="AV107"/>
  <c r="B65" i="44"/>
  <c r="AV72" i="11"/>
  <c r="AV34"/>
  <c r="AV104"/>
  <c r="AV122"/>
  <c r="AV53"/>
  <c r="AW1"/>
  <c r="AW18" s="1"/>
  <c r="AW26" l="1"/>
  <c r="AW43"/>
  <c r="AW45"/>
  <c r="AW44"/>
  <c r="AW46"/>
  <c r="AW21"/>
  <c r="AW15"/>
  <c r="AW123"/>
  <c r="AW23"/>
  <c r="AW89"/>
  <c r="AW32"/>
  <c r="AW109"/>
  <c r="AW94"/>
  <c r="AW31"/>
  <c r="AW107"/>
  <c r="B66" i="44"/>
  <c r="AW72" i="11"/>
  <c r="AW104"/>
  <c r="AW34"/>
  <c r="AW53"/>
  <c r="AW122"/>
  <c r="AX1"/>
  <c r="AX18" s="1"/>
  <c r="AX26" l="1"/>
  <c r="AX43"/>
  <c r="AX45"/>
  <c r="AX44"/>
  <c r="AX46"/>
  <c r="AX15"/>
  <c r="AX21"/>
  <c r="AX89"/>
  <c r="AX94"/>
  <c r="AX23"/>
  <c r="AX123"/>
  <c r="AX31"/>
  <c r="AX32"/>
  <c r="AX109"/>
  <c r="AX107"/>
  <c r="B67" i="44"/>
  <c r="AX72" i="11"/>
  <c r="AX34"/>
  <c r="AX104"/>
  <c r="AX122"/>
  <c r="AX53"/>
  <c r="AY1"/>
  <c r="AY18" s="1"/>
  <c r="AY26" l="1"/>
  <c r="AY43"/>
  <c r="AY45"/>
  <c r="AY44"/>
  <c r="AY46"/>
  <c r="AY21"/>
  <c r="AY15"/>
  <c r="AY123"/>
  <c r="AY23"/>
  <c r="AY107"/>
  <c r="AY31"/>
  <c r="AY94"/>
  <c r="AY89"/>
  <c r="AY109"/>
  <c r="AY32"/>
  <c r="B68" i="44"/>
  <c r="AY72" i="11"/>
  <c r="AY104"/>
  <c r="AY34"/>
  <c r="AY53"/>
  <c r="AY122"/>
  <c r="AZ1"/>
  <c r="AZ18" s="1"/>
  <c r="Q2" i="31"/>
  <c r="AZ26" i="11" l="1"/>
  <c r="AZ43"/>
  <c r="AZ45"/>
  <c r="AZ44"/>
  <c r="AZ46"/>
  <c r="AZ15"/>
  <c r="AZ21"/>
  <c r="AZ109"/>
  <c r="AZ123"/>
  <c r="AZ31"/>
  <c r="AZ89"/>
  <c r="AZ32"/>
  <c r="AZ23"/>
  <c r="AZ107"/>
  <c r="AZ94"/>
  <c r="F106" i="42"/>
  <c r="G106"/>
  <c r="B69" i="44"/>
  <c r="AZ72" i="11"/>
  <c r="AZ34"/>
  <c r="AZ104"/>
  <c r="AZ122"/>
  <c r="AZ53"/>
  <c r="BA1"/>
  <c r="BA18" s="1"/>
  <c r="BA26" l="1"/>
  <c r="BA43"/>
  <c r="BA45"/>
  <c r="BA44"/>
  <c r="BA46"/>
  <c r="BA21"/>
  <c r="BA15"/>
  <c r="BA31"/>
  <c r="BA94"/>
  <c r="BA109"/>
  <c r="BA123"/>
  <c r="BA89"/>
  <c r="BA23"/>
  <c r="BA32"/>
  <c r="BA107"/>
  <c r="B70" i="44"/>
  <c r="BA72" i="11"/>
  <c r="BA104"/>
  <c r="BA34"/>
  <c r="BA53"/>
  <c r="BA122"/>
  <c r="BB1"/>
  <c r="BB18" s="1"/>
  <c r="BB26" l="1"/>
  <c r="BB43"/>
  <c r="BB45"/>
  <c r="BB44"/>
  <c r="BB46"/>
  <c r="BB21"/>
  <c r="BB15"/>
  <c r="BB123"/>
  <c r="BB23"/>
  <c r="BB32"/>
  <c r="BB31"/>
  <c r="BB94"/>
  <c r="BB109"/>
  <c r="BB107"/>
  <c r="BB89"/>
  <c r="B71" i="44"/>
  <c r="BB72" i="11"/>
  <c r="BB34"/>
  <c r="BB104"/>
  <c r="BB122"/>
  <c r="BB53"/>
  <c r="BC1"/>
  <c r="BC18" s="1"/>
  <c r="BC26" l="1"/>
  <c r="BC43"/>
  <c r="BC45"/>
  <c r="BC44"/>
  <c r="BC46"/>
  <c r="BC15"/>
  <c r="BC21"/>
  <c r="BC23"/>
  <c r="BC89"/>
  <c r="BC31"/>
  <c r="BC32"/>
  <c r="BC94"/>
  <c r="BC123"/>
  <c r="BC109"/>
  <c r="BC107"/>
  <c r="B72" i="44"/>
  <c r="BC72" i="11"/>
  <c r="BC104"/>
  <c r="BC34"/>
  <c r="BC53"/>
  <c r="BC122"/>
  <c r="BD1"/>
  <c r="BD18" s="1"/>
  <c r="BD26" l="1"/>
  <c r="BD43"/>
  <c r="BD45"/>
  <c r="BD44"/>
  <c r="BD46"/>
  <c r="BD15"/>
  <c r="BD21"/>
  <c r="BD123"/>
  <c r="BD23"/>
  <c r="BD89"/>
  <c r="BD32"/>
  <c r="BD107"/>
  <c r="BD109"/>
  <c r="BD31"/>
  <c r="BD94"/>
  <c r="B73" i="44"/>
  <c r="BD72" i="11"/>
  <c r="BD34"/>
  <c r="BD104"/>
  <c r="BD122"/>
  <c r="BD53"/>
  <c r="B74" i="44" l="1"/>
  <c r="B75" l="1"/>
  <c r="B76" l="1"/>
  <c r="B77" l="1"/>
  <c r="B78" l="1"/>
  <c r="B79" l="1"/>
  <c r="B80" l="1"/>
  <c r="B81" l="1"/>
  <c r="B82" l="1"/>
  <c r="B83" l="1"/>
  <c r="B84" l="1"/>
  <c r="B85" l="1"/>
  <c r="B86" l="1"/>
  <c r="B87" l="1"/>
  <c r="B88" l="1"/>
  <c r="B89" l="1"/>
  <c r="B90" l="1"/>
  <c r="B91" l="1"/>
  <c r="B92" l="1"/>
  <c r="B93" l="1"/>
  <c r="B94" l="1"/>
  <c r="B95" l="1"/>
  <c r="B96" l="1"/>
  <c r="B97" l="1"/>
  <c r="B98" l="1"/>
  <c r="B99" l="1"/>
  <c r="B100" l="1"/>
  <c r="B101" l="1"/>
  <c r="B102" l="1"/>
  <c r="B103" l="1"/>
  <c r="B104" l="1"/>
  <c r="B105" l="1"/>
  <c r="B106" l="1"/>
  <c r="B107" l="1"/>
  <c r="B108" l="1"/>
  <c r="B109" l="1"/>
  <c r="B110" l="1"/>
  <c r="B111" l="1"/>
  <c r="B112" l="1"/>
  <c r="B113" l="1"/>
  <c r="B114" l="1"/>
  <c r="B115" l="1"/>
  <c r="B116" l="1"/>
  <c r="B117" l="1"/>
  <c r="B118" l="1"/>
  <c r="B119" l="1"/>
  <c r="B120" l="1"/>
  <c r="B121" l="1"/>
  <c r="B122" l="1"/>
  <c r="B123" l="1"/>
  <c r="B124" l="1"/>
  <c r="B125" l="1"/>
  <c r="B126" l="1"/>
  <c r="B127" l="1"/>
  <c r="B128" l="1"/>
  <c r="B129" l="1"/>
  <c r="B130" l="1"/>
  <c r="B131" l="1"/>
  <c r="B132" l="1"/>
  <c r="B133" l="1"/>
  <c r="B134" l="1"/>
  <c r="B135" l="1"/>
  <c r="B136" l="1"/>
  <c r="B137" l="1"/>
  <c r="B138" l="1"/>
  <c r="B139" l="1"/>
  <c r="B140" l="1"/>
  <c r="B141" l="1"/>
  <c r="B142" l="1"/>
  <c r="B143" l="1"/>
  <c r="B144" l="1"/>
  <c r="B145" l="1"/>
  <c r="B146" l="1"/>
  <c r="B147" l="1"/>
  <c r="B148" l="1"/>
  <c r="B149" l="1"/>
  <c r="B150" l="1"/>
  <c r="B151" l="1"/>
  <c r="B152" l="1"/>
  <c r="B153" l="1"/>
  <c r="B154" l="1"/>
  <c r="B155" l="1"/>
  <c r="B156" l="1"/>
  <c r="B157" l="1"/>
  <c r="B158" l="1"/>
  <c r="B159" l="1"/>
  <c r="B160" l="1"/>
  <c r="B161" l="1"/>
  <c r="B162" l="1"/>
  <c r="B163" l="1"/>
  <c r="B164" l="1"/>
  <c r="B165" l="1"/>
  <c r="B166" l="1"/>
  <c r="B167" l="1"/>
  <c r="B168" l="1"/>
  <c r="B169" l="1"/>
  <c r="B170" l="1"/>
  <c r="B171" l="1"/>
  <c r="B172" l="1"/>
  <c r="B173" l="1"/>
  <c r="B174" l="1"/>
  <c r="B175" l="1"/>
  <c r="B176" l="1"/>
  <c r="B177" l="1"/>
  <c r="B178" l="1"/>
  <c r="B179" l="1"/>
  <c r="B180" l="1"/>
  <c r="B181" l="1"/>
  <c r="B182" l="1"/>
  <c r="B183" l="1"/>
  <c r="B184" l="1"/>
  <c r="B185" l="1"/>
  <c r="B186" l="1"/>
  <c r="B187" l="1"/>
  <c r="B188" l="1"/>
  <c r="B189" l="1"/>
  <c r="B190" l="1"/>
  <c r="B191" l="1"/>
  <c r="B192" l="1"/>
  <c r="B193" l="1"/>
  <c r="B194" l="1"/>
  <c r="B195" l="1"/>
  <c r="B196" l="1"/>
  <c r="B197" l="1"/>
  <c r="B198" l="1"/>
  <c r="B199" l="1"/>
  <c r="B200" l="1"/>
  <c r="B201" l="1"/>
  <c r="B202" l="1"/>
  <c r="B203" l="1"/>
  <c r="B204" l="1"/>
  <c r="B205" l="1"/>
  <c r="B206" l="1"/>
  <c r="B207" l="1"/>
  <c r="B208" l="1"/>
  <c r="B209" l="1"/>
  <c r="B210" l="1"/>
  <c r="B211" l="1"/>
  <c r="B212" l="1"/>
  <c r="B213" l="1"/>
  <c r="B214" l="1"/>
  <c r="B215" l="1"/>
  <c r="B216" l="1"/>
  <c r="B217" l="1"/>
  <c r="B218" l="1"/>
  <c r="B219" l="1"/>
  <c r="B220" l="1"/>
  <c r="B221" l="1"/>
  <c r="B222" l="1"/>
  <c r="B223" l="1"/>
  <c r="B224" l="1"/>
  <c r="B225" l="1"/>
  <c r="B226" l="1"/>
  <c r="B227" l="1"/>
  <c r="B228" l="1"/>
  <c r="B229" l="1"/>
  <c r="B230" l="1"/>
  <c r="B231" l="1"/>
  <c r="B232" s="1"/>
  <c r="B233" l="1"/>
  <c r="B234" l="1"/>
  <c r="B235" l="1"/>
  <c r="B236" l="1"/>
  <c r="B237" l="1"/>
  <c r="B238" l="1"/>
  <c r="B239" l="1"/>
  <c r="B240" l="1"/>
  <c r="B241" l="1"/>
  <c r="B242" l="1"/>
  <c r="B243" l="1"/>
  <c r="B244" l="1"/>
  <c r="B245" l="1"/>
  <c r="B246" l="1"/>
  <c r="B247" l="1"/>
  <c r="B248" l="1"/>
  <c r="B249" l="1"/>
  <c r="B250" l="1"/>
  <c r="B251" s="1"/>
  <c r="B252" l="1"/>
  <c r="B253" l="1"/>
  <c r="B254" l="1"/>
  <c r="B255" l="1"/>
  <c r="B256" l="1"/>
  <c r="B257" l="1"/>
  <c r="B258" l="1"/>
  <c r="B259" l="1"/>
  <c r="B260" l="1"/>
  <c r="B261" s="1"/>
  <c r="B262" l="1"/>
  <c r="B263" l="1"/>
  <c r="B264" l="1"/>
  <c r="B265" l="1"/>
  <c r="B266" l="1"/>
  <c r="B267" l="1"/>
  <c r="B268" l="1"/>
  <c r="B269" l="1"/>
  <c r="B270" l="1"/>
  <c r="B271" l="1"/>
  <c r="B272" l="1"/>
  <c r="B273" l="1"/>
  <c r="B274" l="1"/>
  <c r="B275" l="1"/>
  <c r="B276" l="1"/>
  <c r="B277" l="1"/>
  <c r="B278" l="1"/>
  <c r="B279" l="1"/>
  <c r="B280" l="1"/>
  <c r="B281" l="1"/>
  <c r="B282" l="1"/>
  <c r="B283" l="1"/>
  <c r="B284" l="1"/>
  <c r="B285" l="1"/>
  <c r="B286" l="1"/>
  <c r="B287" l="1"/>
  <c r="B288" l="1"/>
  <c r="B289" l="1"/>
  <c r="B290" l="1"/>
  <c r="B291" l="1"/>
  <c r="B292" l="1"/>
  <c r="B293" l="1"/>
  <c r="B294" l="1"/>
  <c r="B295" l="1"/>
  <c r="B296" l="1"/>
  <c r="B297" l="1"/>
  <c r="B298" l="1"/>
  <c r="B299" l="1"/>
  <c r="A35" i="36" l="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367" s="1"/>
  <c r="A368" s="1"/>
  <c r="A369" s="1"/>
  <c r="A370" s="1"/>
  <c r="A371" s="1"/>
  <c r="A372" s="1"/>
  <c r="A373" s="1"/>
  <c r="A374" s="1"/>
  <c r="A375" s="1"/>
  <c r="A376" s="1"/>
  <c r="A377" s="1"/>
  <c r="A378" s="1"/>
  <c r="A379" s="1"/>
  <c r="A380" s="1"/>
  <c r="A381" s="1"/>
  <c r="A382" s="1"/>
  <c r="A383" s="1"/>
  <c r="A384" s="1"/>
  <c r="A385" s="1"/>
  <c r="A386" s="1"/>
  <c r="A387" s="1"/>
  <c r="A388" s="1"/>
  <c r="A389" s="1"/>
  <c r="A390" s="1"/>
  <c r="A391" s="1"/>
  <c r="A392" s="1"/>
  <c r="A393" s="1"/>
  <c r="A394" s="1"/>
  <c r="A395" s="1"/>
  <c r="A396" s="1"/>
  <c r="A397" s="1"/>
  <c r="A398" s="1"/>
  <c r="A399" s="1"/>
  <c r="A400" s="1"/>
  <c r="A401" s="1"/>
  <c r="A402" s="1"/>
  <c r="A403" s="1"/>
  <c r="A404" s="1"/>
  <c r="A405" s="1"/>
  <c r="A406" s="1"/>
  <c r="A407" s="1"/>
  <c r="A408" s="1"/>
  <c r="A409" s="1"/>
  <c r="A410" s="1"/>
  <c r="A411" s="1"/>
  <c r="A412" s="1"/>
  <c r="A413" s="1"/>
  <c r="A414" s="1"/>
  <c r="A415" s="1"/>
  <c r="A416" s="1"/>
  <c r="A417" s="1"/>
  <c r="A418" s="1"/>
  <c r="A419" s="1"/>
  <c r="A420" s="1"/>
  <c r="A421" s="1"/>
  <c r="A422" s="1"/>
  <c r="A423" s="1"/>
  <c r="A424" s="1"/>
  <c r="A425" s="1"/>
  <c r="A426" s="1"/>
  <c r="A427" s="1"/>
  <c r="A428" s="1"/>
  <c r="A429" s="1"/>
  <c r="A430" s="1"/>
  <c r="A431" s="1"/>
  <c r="A432" s="1"/>
  <c r="A433" s="1"/>
  <c r="A434" s="1"/>
  <c r="A435" s="1"/>
  <c r="A436" s="1"/>
  <c r="A437" s="1"/>
  <c r="A438" s="1"/>
  <c r="A439" s="1"/>
  <c r="A440" s="1"/>
  <c r="A441" s="1"/>
  <c r="A442" s="1"/>
  <c r="A443" s="1"/>
  <c r="A444" s="1"/>
  <c r="A445" s="1"/>
  <c r="A446" s="1"/>
  <c r="A447" s="1"/>
  <c r="A448" s="1"/>
  <c r="A449" s="1"/>
  <c r="A450" s="1"/>
  <c r="A451" s="1"/>
  <c r="A452" s="1"/>
  <c r="A453" s="1"/>
  <c r="A454" s="1"/>
  <c r="A455" s="1"/>
  <c r="A456" s="1"/>
  <c r="A457" s="1"/>
  <c r="A458" s="1"/>
  <c r="A459" s="1"/>
  <c r="A460" s="1"/>
  <c r="A461" s="1"/>
  <c r="A462" s="1"/>
  <c r="A463" s="1"/>
  <c r="A464" s="1"/>
  <c r="A465" s="1"/>
  <c r="A466" s="1"/>
  <c r="A467" s="1"/>
  <c r="A468" s="1"/>
  <c r="A469" s="1"/>
  <c r="A470" s="1"/>
  <c r="A471" s="1"/>
  <c r="A472" s="1"/>
  <c r="A473" s="1"/>
  <c r="A474" s="1"/>
  <c r="A475" s="1"/>
  <c r="A476" s="1"/>
  <c r="A477" s="1"/>
  <c r="A478" s="1"/>
  <c r="A479" s="1"/>
  <c r="A480" s="1"/>
  <c r="A481" s="1"/>
  <c r="A482" s="1"/>
  <c r="A483" s="1"/>
  <c r="A484" s="1"/>
  <c r="A485" s="1"/>
  <c r="A486" s="1"/>
  <c r="A487" s="1"/>
  <c r="A488" s="1"/>
  <c r="A489" s="1"/>
  <c r="A490" s="1"/>
  <c r="A491" s="1"/>
  <c r="A492" s="1"/>
  <c r="A493" s="1"/>
  <c r="A494" s="1"/>
  <c r="A495" s="1"/>
  <c r="A496" s="1"/>
  <c r="A497" s="1"/>
  <c r="A498" s="1"/>
  <c r="A499" s="1"/>
  <c r="A500" s="1"/>
  <c r="A501" s="1"/>
  <c r="A502" s="1"/>
  <c r="A503" s="1"/>
  <c r="A504" s="1"/>
  <c r="A505" s="1"/>
  <c r="A506" s="1"/>
  <c r="A507" s="1"/>
  <c r="A508" s="1"/>
  <c r="A509" s="1"/>
  <c r="A510" s="1"/>
  <c r="A511" s="1"/>
  <c r="A512" s="1"/>
  <c r="A513" s="1"/>
  <c r="A514" s="1"/>
  <c r="A515" s="1"/>
  <c r="A516" s="1"/>
  <c r="A517" s="1"/>
  <c r="A518" s="1"/>
  <c r="A519" s="1"/>
  <c r="A520" s="1"/>
  <c r="A521" s="1"/>
  <c r="A522" s="1"/>
  <c r="A523" s="1"/>
  <c r="A524" s="1"/>
  <c r="A525" s="1"/>
  <c r="A526" s="1"/>
  <c r="A527" s="1"/>
  <c r="A528" s="1"/>
  <c r="A529" s="1"/>
  <c r="A530" s="1"/>
  <c r="A531" s="1"/>
  <c r="A532" s="1"/>
  <c r="A533" s="1"/>
  <c r="A534" s="1"/>
  <c r="A535" s="1"/>
  <c r="A536" s="1"/>
  <c r="A537" s="1"/>
  <c r="A538" s="1"/>
  <c r="A539" s="1"/>
  <c r="A540" s="1"/>
  <c r="A541" s="1"/>
  <c r="A542" s="1"/>
  <c r="A543" s="1"/>
  <c r="A544" s="1"/>
  <c r="A545" s="1"/>
  <c r="A546" s="1"/>
  <c r="A547" s="1"/>
  <c r="A548" s="1"/>
  <c r="A549" s="1"/>
  <c r="A550" s="1"/>
  <c r="A551" s="1"/>
  <c r="A552" s="1"/>
  <c r="A553" s="1"/>
  <c r="A554" s="1"/>
  <c r="A555" s="1"/>
  <c r="A556" s="1"/>
  <c r="A557" s="1"/>
  <c r="A558" s="1"/>
  <c r="A559" s="1"/>
  <c r="A560" s="1"/>
  <c r="A561" s="1"/>
  <c r="A562" s="1"/>
  <c r="A563" s="1"/>
  <c r="A564" s="1"/>
  <c r="A565" s="1"/>
  <c r="A566" s="1"/>
  <c r="A567" s="1"/>
  <c r="A568" s="1"/>
  <c r="A569" s="1"/>
  <c r="A570" s="1"/>
  <c r="A571" s="1"/>
  <c r="A572" s="1"/>
  <c r="A573" s="1"/>
  <c r="A574" s="1"/>
  <c r="A575" s="1"/>
  <c r="A576" s="1"/>
  <c r="A577" s="1"/>
  <c r="A578" s="1"/>
  <c r="A579" s="1"/>
  <c r="A580" s="1"/>
  <c r="A581" s="1"/>
  <c r="A582" s="1"/>
  <c r="A583" s="1"/>
  <c r="A584" s="1"/>
  <c r="A585" s="1"/>
  <c r="A586" s="1"/>
  <c r="A587" s="1"/>
  <c r="A588" s="1"/>
  <c r="A589" s="1"/>
  <c r="A590" s="1"/>
  <c r="A591" s="1"/>
  <c r="A592" s="1"/>
  <c r="A593" s="1"/>
  <c r="A594" s="1"/>
  <c r="A595" s="1"/>
  <c r="A596" s="1"/>
  <c r="A597" s="1"/>
  <c r="A598" s="1"/>
  <c r="A599" s="1"/>
  <c r="A600" s="1"/>
  <c r="A601" s="1"/>
  <c r="A602" s="1"/>
  <c r="A603" s="1"/>
  <c r="A604" s="1"/>
  <c r="A605" s="1"/>
  <c r="A606" s="1"/>
  <c r="A607" s="1"/>
  <c r="A608" s="1"/>
  <c r="A609" s="1"/>
  <c r="A610" s="1"/>
  <c r="A611" s="1"/>
  <c r="A612" s="1"/>
  <c r="A613" s="1"/>
  <c r="A614" s="1"/>
  <c r="A615" s="1"/>
  <c r="A616" s="1"/>
  <c r="A617" s="1"/>
  <c r="A618" s="1"/>
  <c r="A619" s="1"/>
  <c r="A620" s="1"/>
  <c r="A621" s="1"/>
  <c r="A622" s="1"/>
  <c r="A623" s="1"/>
  <c r="A624" s="1"/>
  <c r="A625" s="1"/>
  <c r="A626" s="1"/>
  <c r="A627" s="1"/>
  <c r="A628" s="1"/>
  <c r="A629" s="1"/>
  <c r="A630" s="1"/>
  <c r="A631" s="1"/>
  <c r="A632" s="1"/>
  <c r="A633" s="1"/>
  <c r="A6"/>
  <c r="A7" s="1"/>
  <c r="A8" s="1"/>
  <c r="A9" s="1"/>
  <c r="A10" s="1"/>
  <c r="A11" s="1"/>
  <c r="A12" s="1"/>
  <c r="A13" s="1"/>
  <c r="A14" s="1"/>
  <c r="A15" s="1"/>
  <c r="A16" s="1"/>
  <c r="A17" s="1"/>
  <c r="A18" s="1"/>
  <c r="A19" s="1"/>
  <c r="A20" s="1"/>
  <c r="A21" s="1"/>
  <c r="A22" s="1"/>
  <c r="A23" s="1"/>
  <c r="A24" s="1"/>
  <c r="A25" s="1"/>
  <c r="AC8" i="44" l="1"/>
  <c r="AC261"/>
  <c r="AC298"/>
  <c r="AC296"/>
  <c r="AC294"/>
  <c r="AC293"/>
  <c r="AC290"/>
  <c r="AC288"/>
  <c r="AC287"/>
  <c r="AC284"/>
  <c r="AC283"/>
  <c r="AC280"/>
  <c r="AC279"/>
  <c r="AC276"/>
  <c r="AC275"/>
  <c r="AC272"/>
  <c r="AC271"/>
  <c r="AC268"/>
  <c r="AC267"/>
  <c r="AC264"/>
  <c r="AC263"/>
  <c r="AC259"/>
  <c r="AC258"/>
  <c r="AC255"/>
  <c r="AC254"/>
  <c r="AC250"/>
  <c r="AC246"/>
  <c r="AC245"/>
  <c r="AC242"/>
  <c r="AC241"/>
  <c r="AC237"/>
  <c r="AC233"/>
  <c r="AC230"/>
  <c r="AC231"/>
  <c r="AC251"/>
  <c r="AC228"/>
  <c r="AC226"/>
  <c r="AC225"/>
  <c r="AC222"/>
  <c r="AC221"/>
  <c r="AC218"/>
  <c r="AC217"/>
  <c r="AC214"/>
  <c r="AC213"/>
  <c r="AC210"/>
  <c r="AC209"/>
  <c r="AC206"/>
  <c r="AC205"/>
  <c r="AC202"/>
  <c r="AC201"/>
  <c r="AC198"/>
  <c r="AC197"/>
  <c r="AC194"/>
  <c r="AC193"/>
  <c r="AC190"/>
  <c r="AC189"/>
  <c r="AC186"/>
  <c r="AC185"/>
  <c r="AC182"/>
  <c r="AC181"/>
  <c r="AC178"/>
  <c r="AC177"/>
  <c r="AC174"/>
  <c r="AC173"/>
  <c r="AC170"/>
  <c r="AC169"/>
  <c r="AC166"/>
  <c r="AC165"/>
  <c r="AC162"/>
  <c r="AC161"/>
  <c r="AC158"/>
  <c r="AC157"/>
  <c r="AC154"/>
  <c r="AC153"/>
  <c r="AC150"/>
  <c r="AC149"/>
  <c r="AC146"/>
  <c r="AC145"/>
  <c r="AC142"/>
  <c r="AC141"/>
  <c r="AC138"/>
  <c r="AC137"/>
  <c r="AC134"/>
  <c r="AC133"/>
  <c r="AC130"/>
  <c r="AC129"/>
  <c r="AC126"/>
  <c r="AC125"/>
  <c r="AC122"/>
  <c r="AC121"/>
  <c r="AC118"/>
  <c r="AC117"/>
  <c r="AC114"/>
  <c r="AC113"/>
  <c r="AC110"/>
  <c r="AC109"/>
  <c r="AC105"/>
  <c r="AC106"/>
  <c r="AC102"/>
  <c r="AC99"/>
  <c r="AC98"/>
  <c r="AC95"/>
  <c r="AC93"/>
  <c r="AC56"/>
  <c r="AC91"/>
  <c r="AC20"/>
  <c r="AC45"/>
  <c r="AC38"/>
  <c r="AC58"/>
  <c r="AC55"/>
  <c r="AC32"/>
  <c r="AC48"/>
  <c r="AC44"/>
  <c r="AC50"/>
  <c r="AC53"/>
  <c r="AC16"/>
  <c r="AC28"/>
  <c r="AC29"/>
  <c r="AC47"/>
  <c r="AC90"/>
  <c r="AC40"/>
  <c r="AC42"/>
  <c r="AC46"/>
  <c r="AC57"/>
  <c r="AC25"/>
  <c r="AC33"/>
  <c r="AC30"/>
  <c r="AC60"/>
  <c r="AC61"/>
  <c r="AC74"/>
  <c r="AC87"/>
  <c r="AC84"/>
  <c r="AC81"/>
  <c r="AC78"/>
  <c r="AC72"/>
  <c r="AC69"/>
  <c r="AC66"/>
  <c r="AC63"/>
  <c r="AC76"/>
  <c r="AC70"/>
  <c r="AC67"/>
  <c r="AC64"/>
  <c r="AC299"/>
  <c r="AC297"/>
  <c r="AC295"/>
  <c r="AC292"/>
  <c r="AC289"/>
  <c r="AC286"/>
  <c r="AC285"/>
  <c r="AC282"/>
  <c r="AC281"/>
  <c r="AC278"/>
  <c r="AC277"/>
  <c r="AC274"/>
  <c r="AC273"/>
  <c r="AC270"/>
  <c r="AC269"/>
  <c r="AC266"/>
  <c r="AC265"/>
  <c r="AC262"/>
  <c r="AC260"/>
  <c r="AC257"/>
  <c r="AC256"/>
  <c r="AC253"/>
  <c r="AC252"/>
  <c r="AC248"/>
  <c r="AC247"/>
  <c r="AC244"/>
  <c r="AC243"/>
  <c r="AC240"/>
  <c r="AC239"/>
  <c r="AC236"/>
  <c r="AC235"/>
  <c r="AC234"/>
  <c r="AC232"/>
  <c r="AC229"/>
  <c r="AC227"/>
  <c r="AC224"/>
  <c r="AC223"/>
  <c r="AC220"/>
  <c r="AC219"/>
  <c r="AC216"/>
  <c r="AC212"/>
  <c r="AC211"/>
  <c r="AC208"/>
  <c r="AC207"/>
  <c r="AC204"/>
  <c r="AC203"/>
  <c r="AC200"/>
  <c r="AC199"/>
  <c r="AC196"/>
  <c r="AC195"/>
  <c r="AC192"/>
  <c r="AC191"/>
  <c r="AC188"/>
  <c r="AC187"/>
  <c r="AC184"/>
  <c r="AC183"/>
  <c r="AC180"/>
  <c r="AC179"/>
  <c r="AC176"/>
  <c r="AC172"/>
  <c r="AC171"/>
  <c r="AC168"/>
  <c r="AC167"/>
  <c r="AC164"/>
  <c r="AC163"/>
  <c r="AC160"/>
  <c r="AC159"/>
  <c r="AC156"/>
  <c r="AC155"/>
  <c r="AC152"/>
  <c r="AC151"/>
  <c r="AC148"/>
  <c r="AC147"/>
  <c r="AC144"/>
  <c r="AC143"/>
  <c r="AC140"/>
  <c r="AC139"/>
  <c r="AC136"/>
  <c r="AC135"/>
  <c r="AC132"/>
  <c r="AC131"/>
  <c r="AC128"/>
  <c r="AC127"/>
  <c r="AC124"/>
  <c r="AC123"/>
  <c r="AC120"/>
  <c r="AC119"/>
  <c r="AC116"/>
  <c r="AC115"/>
  <c r="AC112"/>
  <c r="AC111"/>
  <c r="AC108"/>
  <c r="AC107"/>
  <c r="AC104"/>
  <c r="AC103"/>
  <c r="AC101"/>
  <c r="AC100"/>
  <c r="AC96"/>
  <c r="AC97"/>
  <c r="AC94"/>
  <c r="AC24"/>
  <c r="AC51"/>
  <c r="AC21"/>
  <c r="AC22"/>
  <c r="AC23"/>
  <c r="AC92"/>
  <c r="AC59"/>
  <c r="AC31"/>
  <c r="AC49"/>
  <c r="AC39"/>
  <c r="AC17"/>
  <c r="AC19"/>
  <c r="AC43"/>
  <c r="AC26"/>
  <c r="AC27"/>
  <c r="AC52"/>
  <c r="AC36"/>
  <c r="AC15"/>
  <c r="AC37"/>
  <c r="AC54"/>
  <c r="AC35"/>
  <c r="AC18"/>
  <c r="AC41"/>
  <c r="AC34"/>
  <c r="AC89"/>
  <c r="AC77"/>
  <c r="AC71"/>
  <c r="AC68"/>
  <c r="AC65"/>
  <c r="AC62"/>
  <c r="AC75"/>
  <c r="AC88"/>
  <c r="AC85"/>
  <c r="AC82"/>
  <c r="AC79"/>
  <c r="AC73"/>
  <c r="AC86"/>
  <c r="AC83"/>
  <c r="AC80"/>
  <c r="AC14"/>
  <c r="AC13"/>
  <c r="AC12"/>
  <c r="AC11"/>
  <c r="AC10"/>
  <c r="AC9"/>
  <c r="X18"/>
  <c r="D17"/>
  <c r="G18"/>
  <c r="X17"/>
  <c r="J16"/>
  <c r="E15"/>
  <c r="Y15"/>
  <c r="G16"/>
  <c r="W15"/>
  <c r="L14"/>
  <c r="I14"/>
  <c r="D14"/>
  <c r="D13"/>
  <c r="I13"/>
  <c r="C13"/>
  <c r="J12"/>
  <c r="L12"/>
  <c r="AA12"/>
  <c r="K11"/>
  <c r="AA11"/>
  <c r="X11"/>
  <c r="D12"/>
  <c r="AB10"/>
  <c r="X10"/>
  <c r="W9"/>
  <c r="L10"/>
  <c r="Y9"/>
  <c r="D10"/>
  <c r="AA9"/>
  <c r="G8"/>
  <c r="I8"/>
  <c r="L8"/>
  <c r="R309" i="31"/>
  <c r="R289"/>
  <c r="R311"/>
  <c r="S267"/>
  <c r="Q273"/>
  <c r="Q281"/>
  <c r="Q289"/>
  <c r="Q297"/>
  <c r="Q305"/>
  <c r="S387"/>
  <c r="AB77" i="44"/>
  <c r="AB68"/>
  <c r="AB62"/>
  <c r="AB88"/>
  <c r="AB82"/>
  <c r="AB73"/>
  <c r="AB83"/>
  <c r="W18"/>
  <c r="L17"/>
  <c r="I17"/>
  <c r="I18"/>
  <c r="C16"/>
  <c r="W16"/>
  <c r="J15"/>
  <c r="C15"/>
  <c r="G15"/>
  <c r="K16"/>
  <c r="C14"/>
  <c r="J14"/>
  <c r="K14"/>
  <c r="K13"/>
  <c r="AA13"/>
  <c r="G13"/>
  <c r="E12"/>
  <c r="X12"/>
  <c r="I11"/>
  <c r="Y11"/>
  <c r="D11"/>
  <c r="J11"/>
  <c r="AB11"/>
  <c r="W10"/>
  <c r="J10"/>
  <c r="I9"/>
  <c r="D9"/>
  <c r="E9"/>
  <c r="C8"/>
  <c r="Y261"/>
  <c r="R293" i="31"/>
  <c r="Q269"/>
  <c r="G17" i="44"/>
  <c r="E17"/>
  <c r="C18"/>
  <c r="Y16"/>
  <c r="X16"/>
  <c r="K15"/>
  <c r="L16"/>
  <c r="L15"/>
  <c r="D15"/>
  <c r="X14"/>
  <c r="Y14"/>
  <c r="G14"/>
  <c r="J13"/>
  <c r="E13"/>
  <c r="L13"/>
  <c r="AB12"/>
  <c r="Y12"/>
  <c r="G12"/>
  <c r="E11"/>
  <c r="W11"/>
  <c r="C12"/>
  <c r="K10"/>
  <c r="AA10"/>
  <c r="Y10"/>
  <c r="G9"/>
  <c r="AB9"/>
  <c r="J9"/>
  <c r="C9"/>
  <c r="X8"/>
  <c r="W8"/>
  <c r="J8"/>
  <c r="W261"/>
  <c r="R277" i="31"/>
  <c r="R294"/>
  <c r="Q265"/>
  <c r="Q271"/>
  <c r="Q277"/>
  <c r="Q285"/>
  <c r="Q293"/>
  <c r="Q301"/>
  <c r="Q309"/>
  <c r="AB89" i="44"/>
  <c r="AB71"/>
  <c r="AB65"/>
  <c r="AB75"/>
  <c r="AB85"/>
  <c r="AB79"/>
  <c r="AB86"/>
  <c r="AB80"/>
  <c r="D18"/>
  <c r="L18"/>
  <c r="E18"/>
  <c r="C17"/>
  <c r="I16"/>
  <c r="D16"/>
  <c r="I15"/>
  <c r="X15"/>
  <c r="E16"/>
  <c r="E14"/>
  <c r="AB14"/>
  <c r="W14"/>
  <c r="W13"/>
  <c r="Y13"/>
  <c r="X13"/>
  <c r="AB13"/>
  <c r="K12"/>
  <c r="I12"/>
  <c r="W12"/>
  <c r="L11"/>
  <c r="G11"/>
  <c r="C11"/>
  <c r="C10"/>
  <c r="I10"/>
  <c r="E10"/>
  <c r="G10"/>
  <c r="X9"/>
  <c r="Y8"/>
  <c r="AA8"/>
  <c r="R276" i="31"/>
  <c r="R312"/>
  <c r="Q275"/>
  <c r="Q291"/>
  <c r="Q307"/>
  <c r="R387"/>
  <c r="Q283"/>
  <c r="R417"/>
  <c r="S493"/>
  <c r="S430"/>
  <c r="R318"/>
  <c r="R324"/>
  <c r="Q328"/>
  <c r="R334"/>
  <c r="R340"/>
  <c r="Q344"/>
  <c r="R350"/>
  <c r="R385"/>
  <c r="S396"/>
  <c r="R414"/>
  <c r="Q464"/>
  <c r="R354"/>
  <c r="S455"/>
  <c r="Q436"/>
  <c r="R512"/>
  <c r="S427"/>
  <c r="S357"/>
  <c r="R363"/>
  <c r="R370"/>
  <c r="Q428"/>
  <c r="R460"/>
  <c r="Q448"/>
  <c r="L9" i="44"/>
  <c r="K8"/>
  <c r="R307" i="31"/>
  <c r="R302"/>
  <c r="S271"/>
  <c r="Q287"/>
  <c r="Q303"/>
  <c r="S384"/>
  <c r="Q409"/>
  <c r="Q483"/>
  <c r="R430"/>
  <c r="R322"/>
  <c r="R328"/>
  <c r="Q332"/>
  <c r="R338"/>
  <c r="R344"/>
  <c r="Q348"/>
  <c r="R396"/>
  <c r="R381"/>
  <c r="R500"/>
  <c r="S454"/>
  <c r="S537"/>
  <c r="R455"/>
  <c r="S426"/>
  <c r="Q456"/>
  <c r="R427"/>
  <c r="S361"/>
  <c r="R509"/>
  <c r="Q368"/>
  <c r="R374"/>
  <c r="S403"/>
  <c r="R480"/>
  <c r="Q539"/>
  <c r="R397"/>
  <c r="S419"/>
  <c r="S457"/>
  <c r="R419"/>
  <c r="R491"/>
  <c r="R408"/>
  <c r="R541"/>
  <c r="R286"/>
  <c r="Q299"/>
  <c r="S409"/>
  <c r="R503"/>
  <c r="R468"/>
  <c r="Q320"/>
  <c r="R326"/>
  <c r="R332"/>
  <c r="Q336"/>
  <c r="R342"/>
  <c r="R348"/>
  <c r="Q352"/>
  <c r="Q388"/>
  <c r="R479"/>
  <c r="S499"/>
  <c r="R454"/>
  <c r="Q527"/>
  <c r="Q446"/>
  <c r="R426"/>
  <c r="S447"/>
  <c r="R523"/>
  <c r="Q359"/>
  <c r="Q443"/>
  <c r="R510"/>
  <c r="Q401"/>
  <c r="R378"/>
  <c r="S438"/>
  <c r="R539"/>
  <c r="K9" i="44"/>
  <c r="D8"/>
  <c r="E8"/>
  <c r="R287" i="31"/>
  <c r="Q267"/>
  <c r="Q279"/>
  <c r="Q295"/>
  <c r="Q311"/>
  <c r="Q395"/>
  <c r="R473"/>
  <c r="Q493"/>
  <c r="Q458"/>
  <c r="R320"/>
  <c r="Q324"/>
  <c r="R330"/>
  <c r="R336"/>
  <c r="Q340"/>
  <c r="R346"/>
  <c r="R352"/>
  <c r="Q385"/>
  <c r="Q422"/>
  <c r="R499"/>
  <c r="S414"/>
  <c r="Q445"/>
  <c r="R527"/>
  <c r="S354"/>
  <c r="S533"/>
  <c r="R447"/>
  <c r="Q437"/>
  <c r="R359"/>
  <c r="Q363"/>
  <c r="S365"/>
  <c r="R401"/>
  <c r="S370"/>
  <c r="R438"/>
  <c r="S460"/>
  <c r="S529"/>
  <c r="R457"/>
  <c r="Q386"/>
  <c r="Q411"/>
  <c r="R471"/>
  <c r="S389"/>
  <c r="R540"/>
  <c r="S383"/>
  <c r="Q416"/>
  <c r="R497"/>
  <c r="S434"/>
  <c r="R304"/>
  <c r="R296"/>
  <c r="R268"/>
  <c r="Q272"/>
  <c r="Q280"/>
  <c r="Q288"/>
  <c r="Q296"/>
  <c r="Q304"/>
  <c r="Q312"/>
  <c r="R399"/>
  <c r="R405"/>
  <c r="R425"/>
  <c r="S463"/>
  <c r="Q321"/>
  <c r="Q327"/>
  <c r="S331"/>
  <c r="Q337"/>
  <c r="Q343"/>
  <c r="S347"/>
  <c r="Q353"/>
  <c r="R392"/>
  <c r="S495"/>
  <c r="S449"/>
  <c r="S532"/>
  <c r="R450"/>
  <c r="Q538"/>
  <c r="Q451"/>
  <c r="R355"/>
  <c r="Q360"/>
  <c r="R452"/>
  <c r="S366"/>
  <c r="S367"/>
  <c r="R373"/>
  <c r="R475"/>
  <c r="Q534"/>
  <c r="R393"/>
  <c r="Q415"/>
  <c r="R505"/>
  <c r="Q535"/>
  <c r="Q390"/>
  <c r="R420"/>
  <c r="S492"/>
  <c r="Q439"/>
  <c r="R299"/>
  <c r="R305"/>
  <c r="R275"/>
  <c r="R288"/>
  <c r="R314"/>
  <c r="S269"/>
  <c r="S275"/>
  <c r="S283"/>
  <c r="S291"/>
  <c r="S299"/>
  <c r="S307"/>
  <c r="Q387"/>
  <c r="S417"/>
  <c r="R483"/>
  <c r="Q430"/>
  <c r="Q318"/>
  <c r="S322"/>
  <c r="S328"/>
  <c r="Q334"/>
  <c r="S338"/>
  <c r="S344"/>
  <c r="Q350"/>
  <c r="Q516"/>
  <c r="Q396"/>
  <c r="R489"/>
  <c r="R386"/>
  <c r="Q461"/>
  <c r="S530"/>
  <c r="R383"/>
  <c r="S408"/>
  <c r="R434"/>
  <c r="Q541"/>
  <c r="R292"/>
  <c r="Q268"/>
  <c r="Q274"/>
  <c r="Q282"/>
  <c r="Q290"/>
  <c r="Q298"/>
  <c r="Q306"/>
  <c r="Q399"/>
  <c r="S413"/>
  <c r="S425"/>
  <c r="Q317"/>
  <c r="Q323"/>
  <c r="S327"/>
  <c r="Q333"/>
  <c r="Q339"/>
  <c r="S343"/>
  <c r="Q349"/>
  <c r="R520"/>
  <c r="Q392"/>
  <c r="S410"/>
  <c r="R495"/>
  <c r="Q459"/>
  <c r="R517"/>
  <c r="S450"/>
  <c r="Q431"/>
  <c r="R507"/>
  <c r="Q355"/>
  <c r="Q356"/>
  <c r="R362"/>
  <c r="S452"/>
  <c r="R369"/>
  <c r="S402"/>
  <c r="R423"/>
  <c r="Q444"/>
  <c r="R382"/>
  <c r="Q393"/>
  <c r="Q424"/>
  <c r="R486"/>
  <c r="Q505"/>
  <c r="Q462"/>
  <c r="R398"/>
  <c r="Q420"/>
  <c r="R536"/>
  <c r="R313"/>
  <c r="R273"/>
  <c r="R278"/>
  <c r="R295"/>
  <c r="S265"/>
  <c r="R269"/>
  <c r="S277"/>
  <c r="S285"/>
  <c r="S293"/>
  <c r="S301"/>
  <c r="S309"/>
  <c r="S395"/>
  <c r="Q417"/>
  <c r="R493"/>
  <c r="R458"/>
  <c r="S318"/>
  <c r="S324"/>
  <c r="Q330"/>
  <c r="S334"/>
  <c r="S340"/>
  <c r="Q346"/>
  <c r="S350"/>
  <c r="S385"/>
  <c r="R422"/>
  <c r="R464"/>
  <c r="Q537"/>
  <c r="Q455"/>
  <c r="R436"/>
  <c r="S456"/>
  <c r="Q427"/>
  <c r="R357"/>
  <c r="Q361"/>
  <c r="R270"/>
  <c r="Q276"/>
  <c r="Q284"/>
  <c r="Q292"/>
  <c r="Q300"/>
  <c r="Q308"/>
  <c r="Q316"/>
  <c r="R391"/>
  <c r="Q421"/>
  <c r="Q435"/>
  <c r="Q319"/>
  <c r="S323"/>
  <c r="Q329"/>
  <c r="Q335"/>
  <c r="S339"/>
  <c r="Q345"/>
  <c r="Q351"/>
  <c r="Q406"/>
  <c r="R494"/>
  <c r="Q410"/>
  <c r="Q440"/>
  <c r="R469"/>
  <c r="S528"/>
  <c r="R442"/>
  <c r="Q507"/>
  <c r="Q432"/>
  <c r="R358"/>
  <c r="S362"/>
  <c r="R525"/>
  <c r="Q369"/>
  <c r="R433"/>
  <c r="S423"/>
  <c r="R453"/>
  <c r="Q382"/>
  <c r="S407"/>
  <c r="R466"/>
  <c r="R472"/>
  <c r="S398"/>
  <c r="R429"/>
  <c r="Q536"/>
  <c r="R279"/>
  <c r="R310"/>
  <c r="R280"/>
  <c r="R297"/>
  <c r="R265"/>
  <c r="R271"/>
  <c r="S279"/>
  <c r="S287"/>
  <c r="S295"/>
  <c r="S303"/>
  <c r="S311"/>
  <c r="R384"/>
  <c r="R395"/>
  <c r="Q473"/>
  <c r="S458"/>
  <c r="S320"/>
  <c r="Q326"/>
  <c r="S330"/>
  <c r="S336"/>
  <c r="Q342"/>
  <c r="S346"/>
  <c r="S352"/>
  <c r="R388"/>
  <c r="S422"/>
  <c r="Q499"/>
  <c r="Q397"/>
  <c r="R519"/>
  <c r="Q540"/>
  <c r="S394"/>
  <c r="R477"/>
  <c r="Q497"/>
  <c r="S531"/>
  <c r="R274"/>
  <c r="R266"/>
  <c r="R272"/>
  <c r="Q278"/>
  <c r="Q286"/>
  <c r="Q294"/>
  <c r="Q302"/>
  <c r="Q310"/>
  <c r="R380"/>
  <c r="S405"/>
  <c r="R421"/>
  <c r="R498"/>
  <c r="R463"/>
  <c r="S319"/>
  <c r="Q325"/>
  <c r="Q331"/>
  <c r="S335"/>
  <c r="Q341"/>
  <c r="Q347"/>
  <c r="S351"/>
  <c r="S400"/>
  <c r="R474"/>
  <c r="Q494"/>
  <c r="R418"/>
  <c r="R449"/>
  <c r="Q441"/>
  <c r="R538"/>
  <c r="S442"/>
  <c r="R518"/>
  <c r="S358"/>
  <c r="Q364"/>
  <c r="R366"/>
  <c r="R377"/>
  <c r="S433"/>
  <c r="R534"/>
  <c r="S453"/>
  <c r="S404"/>
  <c r="R415"/>
  <c r="Q496"/>
  <c r="R535"/>
  <c r="S412"/>
  <c r="R492"/>
  <c r="S429"/>
  <c r="R281"/>
  <c r="R291"/>
  <c r="R308"/>
  <c r="R290"/>
  <c r="R300"/>
  <c r="R267"/>
  <c r="S273"/>
  <c r="S281"/>
  <c r="S289"/>
  <c r="S297"/>
  <c r="S305"/>
  <c r="Q384"/>
  <c r="R409"/>
  <c r="Q468"/>
  <c r="Q322"/>
  <c r="S326"/>
  <c r="S332"/>
  <c r="Q338"/>
  <c r="S342"/>
  <c r="S348"/>
  <c r="R516"/>
  <c r="S388"/>
  <c r="R490"/>
  <c r="S445"/>
  <c r="S527"/>
  <c r="R446"/>
  <c r="Q533"/>
  <c r="Q447"/>
  <c r="R513"/>
  <c r="S437"/>
  <c r="S359"/>
  <c r="R443"/>
  <c r="R524"/>
  <c r="S368"/>
  <c r="R428"/>
  <c r="Q403"/>
  <c r="R448"/>
  <c r="Q515"/>
  <c r="S397"/>
  <c r="R461"/>
  <c r="R467"/>
  <c r="Q394"/>
  <c r="R506"/>
  <c r="Q531"/>
  <c r="R284"/>
  <c r="S266"/>
  <c r="S272"/>
  <c r="S280"/>
  <c r="S288"/>
  <c r="S296"/>
  <c r="S304"/>
  <c r="S312"/>
  <c r="Q405"/>
  <c r="R478"/>
  <c r="S498"/>
  <c r="Q463"/>
  <c r="S321"/>
  <c r="R325"/>
  <c r="R331"/>
  <c r="S337"/>
  <c r="R341"/>
  <c r="R347"/>
  <c r="S353"/>
  <c r="Q400"/>
  <c r="R504"/>
  <c r="Q418"/>
  <c r="Q449"/>
  <c r="R532"/>
  <c r="S441"/>
  <c r="S538"/>
  <c r="R451"/>
  <c r="R360"/>
  <c r="S364"/>
  <c r="Q366"/>
  <c r="R367"/>
  <c r="R379"/>
  <c r="S534"/>
  <c r="R511"/>
  <c r="Q404"/>
  <c r="S415"/>
  <c r="R476"/>
  <c r="S496"/>
  <c r="S535"/>
  <c r="R390"/>
  <c r="Q412"/>
  <c r="Q492"/>
  <c r="R439"/>
  <c r="R303"/>
  <c r="R315"/>
  <c r="R668"/>
  <c r="R638"/>
  <c r="R616"/>
  <c r="R610"/>
  <c r="R600"/>
  <c r="Q454"/>
  <c r="R537"/>
  <c r="S446"/>
  <c r="Q426"/>
  <c r="R456"/>
  <c r="Q513"/>
  <c r="R361"/>
  <c r="S443"/>
  <c r="R368"/>
  <c r="R403"/>
  <c r="S539"/>
  <c r="R515"/>
  <c r="Q389"/>
  <c r="Q419"/>
  <c r="R481"/>
  <c r="S540"/>
  <c r="R394"/>
  <c r="S416"/>
  <c r="S497"/>
  <c r="R531"/>
  <c r="R282"/>
  <c r="Q266"/>
  <c r="S270"/>
  <c r="S278"/>
  <c r="S286"/>
  <c r="S294"/>
  <c r="S302"/>
  <c r="S310"/>
  <c r="Q391"/>
  <c r="S421"/>
  <c r="Q498"/>
  <c r="S435"/>
  <c r="R319"/>
  <c r="S325"/>
  <c r="R329"/>
  <c r="R335"/>
  <c r="S341"/>
  <c r="R345"/>
  <c r="R351"/>
  <c r="R400"/>
  <c r="S406"/>
  <c r="S494"/>
  <c r="S418"/>
  <c r="S440"/>
  <c r="R441"/>
  <c r="Q528"/>
  <c r="Q442"/>
  <c r="R508"/>
  <c r="S432"/>
  <c r="Q358"/>
  <c r="R364"/>
  <c r="R371"/>
  <c r="Q433"/>
  <c r="R465"/>
  <c r="Q485"/>
  <c r="Q453"/>
  <c r="R404"/>
  <c r="Q407"/>
  <c r="R496"/>
  <c r="R412"/>
  <c r="Q429"/>
  <c r="R285"/>
  <c r="R301"/>
  <c r="R666"/>
  <c r="R645"/>
  <c r="R620"/>
  <c r="R615"/>
  <c r="R603"/>
  <c r="R554"/>
  <c r="R549"/>
  <c r="R548"/>
  <c r="R674"/>
  <c r="R659"/>
  <c r="Q365"/>
  <c r="S401"/>
  <c r="R372"/>
  <c r="Q438"/>
  <c r="R470"/>
  <c r="Q529"/>
  <c r="Q457"/>
  <c r="R389"/>
  <c r="S411"/>
  <c r="R501"/>
  <c r="Q530"/>
  <c r="Q383"/>
  <c r="R416"/>
  <c r="Q434"/>
  <c r="R306"/>
  <c r="R316"/>
  <c r="Q270"/>
  <c r="S276"/>
  <c r="S284"/>
  <c r="S292"/>
  <c r="S300"/>
  <c r="S308"/>
  <c r="S316"/>
  <c r="S391"/>
  <c r="R413"/>
  <c r="R488"/>
  <c r="R435"/>
  <c r="R317"/>
  <c r="R323"/>
  <c r="S329"/>
  <c r="R333"/>
  <c r="R339"/>
  <c r="S345"/>
  <c r="R349"/>
  <c r="R406"/>
  <c r="R410"/>
  <c r="R440"/>
  <c r="S459"/>
  <c r="R528"/>
  <c r="S431"/>
  <c r="R432"/>
  <c r="S356"/>
  <c r="Q362"/>
  <c r="R521"/>
  <c r="S369"/>
  <c r="R375"/>
  <c r="Q402"/>
  <c r="Q423"/>
  <c r="R485"/>
  <c r="S444"/>
  <c r="S382"/>
  <c r="R407"/>
  <c r="S424"/>
  <c r="R526"/>
  <c r="S462"/>
  <c r="Q398"/>
  <c r="R482"/>
  <c r="S536"/>
  <c r="R283"/>
  <c r="R670"/>
  <c r="R647"/>
  <c r="R635"/>
  <c r="R612"/>
  <c r="R606"/>
  <c r="Q414"/>
  <c r="R445"/>
  <c r="S464"/>
  <c r="Q354"/>
  <c r="R533"/>
  <c r="S436"/>
  <c r="R437"/>
  <c r="Q357"/>
  <c r="S363"/>
  <c r="R365"/>
  <c r="Q370"/>
  <c r="R376"/>
  <c r="S428"/>
  <c r="Q460"/>
  <c r="R529"/>
  <c r="S448"/>
  <c r="S386"/>
  <c r="R411"/>
  <c r="S461"/>
  <c r="R530"/>
  <c r="Q408"/>
  <c r="R487"/>
  <c r="S541"/>
  <c r="R298"/>
  <c r="S268"/>
  <c r="S274"/>
  <c r="S282"/>
  <c r="S290"/>
  <c r="S298"/>
  <c r="S306"/>
  <c r="S399"/>
  <c r="Q413"/>
  <c r="Q478"/>
  <c r="Q425"/>
  <c r="S317"/>
  <c r="R321"/>
  <c r="R327"/>
  <c r="S333"/>
  <c r="R337"/>
  <c r="R343"/>
  <c r="S349"/>
  <c r="R353"/>
  <c r="S392"/>
  <c r="R484"/>
  <c r="Q495"/>
  <c r="R459"/>
  <c r="Q532"/>
  <c r="Q450"/>
  <c r="R431"/>
  <c r="S451"/>
  <c r="S355"/>
  <c r="R356"/>
  <c r="S360"/>
  <c r="Q452"/>
  <c r="R514"/>
  <c r="Q367"/>
  <c r="R402"/>
  <c r="R444"/>
  <c r="S393"/>
  <c r="R424"/>
  <c r="R462"/>
  <c r="S390"/>
  <c r="S420"/>
  <c r="R502"/>
  <c r="S439"/>
  <c r="R522"/>
  <c r="R680"/>
  <c r="R650"/>
  <c r="R640"/>
  <c r="R617"/>
  <c r="R608"/>
  <c r="R571"/>
  <c r="R569"/>
  <c r="R817"/>
  <c r="R542"/>
  <c r="R657"/>
  <c r="R654"/>
  <c r="R634"/>
  <c r="R604"/>
  <c r="R594"/>
  <c r="R573"/>
  <c r="R560"/>
  <c r="R557"/>
  <c r="R648"/>
  <c r="R599"/>
  <c r="R568"/>
  <c r="R555"/>
  <c r="R624"/>
  <c r="Q544"/>
  <c r="Q552"/>
  <c r="Q560"/>
  <c r="S568"/>
  <c r="S577"/>
  <c r="S585"/>
  <c r="S593"/>
  <c r="S601"/>
  <c r="S609"/>
  <c r="S617"/>
  <c r="S625"/>
  <c r="S633"/>
  <c r="S641"/>
  <c r="S649"/>
  <c r="Q657"/>
  <c r="Q665"/>
  <c r="Q673"/>
  <c r="S681"/>
  <c r="R641"/>
  <c r="Q547"/>
  <c r="Q555"/>
  <c r="Q563"/>
  <c r="Q571"/>
  <c r="Q580"/>
  <c r="Q588"/>
  <c r="Q596"/>
  <c r="Q604"/>
  <c r="Q612"/>
  <c r="Q620"/>
  <c r="Q628"/>
  <c r="Q636"/>
  <c r="Q644"/>
  <c r="Q652"/>
  <c r="Q660"/>
  <c r="Q668"/>
  <c r="Q676"/>
  <c r="Q682"/>
  <c r="R682"/>
  <c r="R681"/>
  <c r="R669"/>
  <c r="R649"/>
  <c r="R618"/>
  <c r="R598"/>
  <c r="R584"/>
  <c r="R809"/>
  <c r="R543"/>
  <c r="R661"/>
  <c r="R627"/>
  <c r="R609"/>
  <c r="R592"/>
  <c r="R583"/>
  <c r="R565"/>
  <c r="R558"/>
  <c r="R623"/>
  <c r="S546"/>
  <c r="S554"/>
  <c r="S562"/>
  <c r="Q570"/>
  <c r="Q579"/>
  <c r="Q587"/>
  <c r="Q595"/>
  <c r="Q603"/>
  <c r="Q611"/>
  <c r="Q619"/>
  <c r="Q627"/>
  <c r="Q635"/>
  <c r="Q643"/>
  <c r="Q651"/>
  <c r="S657"/>
  <c r="S665"/>
  <c r="S673"/>
  <c r="Q681"/>
  <c r="R595"/>
  <c r="S549"/>
  <c r="S557"/>
  <c r="S565"/>
  <c r="S573"/>
  <c r="S582"/>
  <c r="S590"/>
  <c r="S598"/>
  <c r="S606"/>
  <c r="S614"/>
  <c r="S622"/>
  <c r="S630"/>
  <c r="S638"/>
  <c r="S646"/>
  <c r="S654"/>
  <c r="S662"/>
  <c r="S670"/>
  <c r="S678"/>
  <c r="S742"/>
  <c r="Q817"/>
  <c r="R706"/>
  <c r="Q702"/>
  <c r="R703"/>
  <c r="Q692"/>
  <c r="S686"/>
  <c r="R709"/>
  <c r="Q705"/>
  <c r="S697"/>
  <c r="R689"/>
  <c r="Q687"/>
  <c r="R694"/>
  <c r="R686"/>
  <c r="S690"/>
  <c r="S705"/>
  <c r="R697"/>
  <c r="Q685"/>
  <c r="S687"/>
  <c r="R819"/>
  <c r="R824"/>
  <c r="R801"/>
  <c r="S792"/>
  <c r="Q818"/>
  <c r="S740"/>
  <c r="Q782"/>
  <c r="Q708"/>
  <c r="Q803"/>
  <c r="Q729"/>
  <c r="S773"/>
  <c r="S723"/>
  <c r="Q795"/>
  <c r="S728"/>
  <c r="S769"/>
  <c r="Q715"/>
  <c r="R821"/>
  <c r="R734"/>
  <c r="R781"/>
  <c r="R748"/>
  <c r="R805"/>
  <c r="R792"/>
  <c r="R744"/>
  <c r="R721"/>
  <c r="R718"/>
  <c r="R834"/>
  <c r="R776"/>
  <c r="R823"/>
  <c r="S804"/>
  <c r="Q797"/>
  <c r="Q750"/>
  <c r="S811"/>
  <c r="S734"/>
  <c r="Q824"/>
  <c r="Q778"/>
  <c r="S791"/>
  <c r="Q721"/>
  <c r="Q796"/>
  <c r="S813"/>
  <c r="Q711"/>
  <c r="R756"/>
  <c r="Q826"/>
  <c r="Q786"/>
  <c r="R551"/>
  <c r="R742"/>
  <c r="R678"/>
  <c r="R658"/>
  <c r="R651"/>
  <c r="R630"/>
  <c r="R602"/>
  <c r="R589"/>
  <c r="R570"/>
  <c r="R561"/>
  <c r="R552"/>
  <c r="R626"/>
  <c r="R576"/>
  <c r="Q550"/>
  <c r="Q558"/>
  <c r="Q566"/>
  <c r="S575"/>
  <c r="S583"/>
  <c r="S591"/>
  <c r="S599"/>
  <c r="S607"/>
  <c r="S615"/>
  <c r="S623"/>
  <c r="S631"/>
  <c r="S639"/>
  <c r="S647"/>
  <c r="Q655"/>
  <c r="Q663"/>
  <c r="Q671"/>
  <c r="S679"/>
  <c r="R643"/>
  <c r="Q545"/>
  <c r="Q553"/>
  <c r="Q561"/>
  <c r="Q569"/>
  <c r="Q578"/>
  <c r="Q586"/>
  <c r="Q594"/>
  <c r="Q602"/>
  <c r="Q610"/>
  <c r="Q618"/>
  <c r="Q626"/>
  <c r="Q634"/>
  <c r="Q642"/>
  <c r="Q650"/>
  <c r="Q658"/>
  <c r="Q666"/>
  <c r="Q674"/>
  <c r="Q542"/>
  <c r="S809"/>
  <c r="Q742"/>
  <c r="R672"/>
  <c r="R652"/>
  <c r="R636"/>
  <c r="R601"/>
  <c r="R588"/>
  <c r="R683"/>
  <c r="R545"/>
  <c r="R673"/>
  <c r="R631"/>
  <c r="R611"/>
  <c r="R593"/>
  <c r="R581"/>
  <c r="R564"/>
  <c r="R556"/>
  <c r="R625"/>
  <c r="S544"/>
  <c r="S552"/>
  <c r="S560"/>
  <c r="Q568"/>
  <c r="Q577"/>
  <c r="Q585"/>
  <c r="Q593"/>
  <c r="Q601"/>
  <c r="Q609"/>
  <c r="Q617"/>
  <c r="Q625"/>
  <c r="Q633"/>
  <c r="Q641"/>
  <c r="Q649"/>
  <c r="S655"/>
  <c r="S663"/>
  <c r="S671"/>
  <c r="Q679"/>
  <c r="R642"/>
  <c r="S547"/>
  <c r="S555"/>
  <c r="S563"/>
  <c r="S571"/>
  <c r="S580"/>
  <c r="S588"/>
  <c r="S596"/>
  <c r="S604"/>
  <c r="S612"/>
  <c r="S620"/>
  <c r="S628"/>
  <c r="S636"/>
  <c r="S644"/>
  <c r="S652"/>
  <c r="S660"/>
  <c r="S668"/>
  <c r="S676"/>
  <c r="S683"/>
  <c r="Q683"/>
  <c r="S702"/>
  <c r="S698"/>
  <c r="S706"/>
  <c r="R692"/>
  <c r="Q695"/>
  <c r="Q690"/>
  <c r="R705"/>
  <c r="Q693"/>
  <c r="S685"/>
  <c r="R687"/>
  <c r="Q706"/>
  <c r="R695"/>
  <c r="R690"/>
  <c r="Q701"/>
  <c r="S693"/>
  <c r="R685"/>
  <c r="S688"/>
  <c r="R770"/>
  <c r="R736"/>
  <c r="R796"/>
  <c r="R732"/>
  <c r="Q793"/>
  <c r="Q743"/>
  <c r="Q812"/>
  <c r="Q735"/>
  <c r="Q776"/>
  <c r="Q707"/>
  <c r="S727"/>
  <c r="Q820"/>
  <c r="Q710"/>
  <c r="Q816"/>
  <c r="Q830"/>
  <c r="Q712"/>
  <c r="R772"/>
  <c r="R714"/>
  <c r="R838"/>
  <c r="R818"/>
  <c r="Q843"/>
  <c r="R785"/>
  <c r="R815"/>
  <c r="R715"/>
  <c r="R720"/>
  <c r="R760"/>
  <c r="R788"/>
  <c r="R763"/>
  <c r="Q801"/>
  <c r="Q799"/>
  <c r="S815"/>
  <c r="Q731"/>
  <c r="Q770"/>
  <c r="S787"/>
  <c r="R719"/>
  <c r="Q784"/>
  <c r="S808"/>
  <c r="Q741"/>
  <c r="S781"/>
  <c r="Q800"/>
  <c r="R800"/>
  <c r="R767"/>
  <c r="R830"/>
  <c r="R831"/>
  <c r="R745"/>
  <c r="R759"/>
  <c r="R751"/>
  <c r="R632"/>
  <c r="R582"/>
  <c r="R562"/>
  <c r="R633"/>
  <c r="R585"/>
  <c r="Q548"/>
  <c r="Q556"/>
  <c r="Q564"/>
  <c r="S572"/>
  <c r="S581"/>
  <c r="S589"/>
  <c r="S597"/>
  <c r="S605"/>
  <c r="S613"/>
  <c r="S621"/>
  <c r="S629"/>
  <c r="S637"/>
  <c r="S645"/>
  <c r="Q653"/>
  <c r="Q661"/>
  <c r="Q669"/>
  <c r="Q677"/>
  <c r="R663"/>
  <c r="Q543"/>
  <c r="Q551"/>
  <c r="Q559"/>
  <c r="Q567"/>
  <c r="Q576"/>
  <c r="Q584"/>
  <c r="Q592"/>
  <c r="Q600"/>
  <c r="Q608"/>
  <c r="Q616"/>
  <c r="Q624"/>
  <c r="Q632"/>
  <c r="Q640"/>
  <c r="Q648"/>
  <c r="Q656"/>
  <c r="Q664"/>
  <c r="Q672"/>
  <c r="Q680"/>
  <c r="S691"/>
  <c r="Q809"/>
  <c r="R675"/>
  <c r="R655"/>
  <c r="R637"/>
  <c r="R614"/>
  <c r="R591"/>
  <c r="R572"/>
  <c r="R547"/>
  <c r="R676"/>
  <c r="R656"/>
  <c r="R619"/>
  <c r="R605"/>
  <c r="R587"/>
  <c r="R579"/>
  <c r="R563"/>
  <c r="R629"/>
  <c r="R577"/>
  <c r="S550"/>
  <c r="S558"/>
  <c r="S566"/>
  <c r="Q575"/>
  <c r="Q583"/>
  <c r="Q591"/>
  <c r="Q599"/>
  <c r="Q607"/>
  <c r="Q615"/>
  <c r="Q623"/>
  <c r="Q631"/>
  <c r="Q639"/>
  <c r="Q647"/>
  <c r="S653"/>
  <c r="S661"/>
  <c r="S669"/>
  <c r="S677"/>
  <c r="R644"/>
  <c r="S545"/>
  <c r="S553"/>
  <c r="S561"/>
  <c r="S569"/>
  <c r="S578"/>
  <c r="S586"/>
  <c r="S594"/>
  <c r="S602"/>
  <c r="S610"/>
  <c r="S618"/>
  <c r="S626"/>
  <c r="S634"/>
  <c r="S642"/>
  <c r="S650"/>
  <c r="S658"/>
  <c r="S666"/>
  <c r="S674"/>
  <c r="S542"/>
  <c r="Q691"/>
  <c r="S682"/>
  <c r="Q694"/>
  <c r="S700"/>
  <c r="S694"/>
  <c r="S695"/>
  <c r="Q684"/>
  <c r="S701"/>
  <c r="R693"/>
  <c r="S696"/>
  <c r="Q688"/>
  <c r="Q700"/>
  <c r="R698"/>
  <c r="S684"/>
  <c r="R701"/>
  <c r="Q704"/>
  <c r="Q696"/>
  <c r="R688"/>
  <c r="R782"/>
  <c r="R710"/>
  <c r="R826"/>
  <c r="R768"/>
  <c r="Q810"/>
  <c r="S732"/>
  <c r="S775"/>
  <c r="Q788"/>
  <c r="Q717"/>
  <c r="Q798"/>
  <c r="Q814"/>
  <c r="S789"/>
  <c r="S802"/>
  <c r="S783"/>
  <c r="R783"/>
  <c r="R722"/>
  <c r="R723"/>
  <c r="R764"/>
  <c r="Q833"/>
  <c r="R790"/>
  <c r="R814"/>
  <c r="R825"/>
  <c r="R741"/>
  <c r="R730"/>
  <c r="R786"/>
  <c r="R829"/>
  <c r="R840"/>
  <c r="Q724"/>
  <c r="S819"/>
  <c r="S779"/>
  <c r="Q716"/>
  <c r="R807"/>
  <c r="S744"/>
  <c r="Q737"/>
  <c r="S777"/>
  <c r="R726"/>
  <c r="Q733"/>
  <c r="S767"/>
  <c r="Q725"/>
  <c r="R691"/>
  <c r="R544"/>
  <c r="R671"/>
  <c r="R660"/>
  <c r="R646"/>
  <c r="R628"/>
  <c r="R597"/>
  <c r="R580"/>
  <c r="R567"/>
  <c r="R559"/>
  <c r="R550"/>
  <c r="R622"/>
  <c r="Q546"/>
  <c r="Q554"/>
  <c r="Q562"/>
  <c r="S570"/>
  <c r="S579"/>
  <c r="S587"/>
  <c r="S595"/>
  <c r="S603"/>
  <c r="S611"/>
  <c r="S619"/>
  <c r="S627"/>
  <c r="S635"/>
  <c r="S643"/>
  <c r="S651"/>
  <c r="Q659"/>
  <c r="Q667"/>
  <c r="Q675"/>
  <c r="R665"/>
  <c r="R546"/>
  <c r="Q549"/>
  <c r="Q557"/>
  <c r="Q565"/>
  <c r="Q573"/>
  <c r="Q582"/>
  <c r="Q590"/>
  <c r="Q598"/>
  <c r="Q606"/>
  <c r="Q614"/>
  <c r="Q622"/>
  <c r="Q630"/>
  <c r="Q638"/>
  <c r="Q646"/>
  <c r="Q654"/>
  <c r="Q662"/>
  <c r="Q670"/>
  <c r="Q678"/>
  <c r="S699"/>
  <c r="Q699"/>
  <c r="R677"/>
  <c r="R667"/>
  <c r="R639"/>
  <c r="R613"/>
  <c r="R596"/>
  <c r="R575"/>
  <c r="R699"/>
  <c r="R679"/>
  <c r="R662"/>
  <c r="R621"/>
  <c r="R607"/>
  <c r="R590"/>
  <c r="R578"/>
  <c r="R566"/>
  <c r="R553"/>
  <c r="R586"/>
  <c r="S548"/>
  <c r="S556"/>
  <c r="S564"/>
  <c r="Q572"/>
  <c r="Q581"/>
  <c r="Q589"/>
  <c r="Q597"/>
  <c r="Q605"/>
  <c r="Q613"/>
  <c r="Q621"/>
  <c r="Q629"/>
  <c r="Q637"/>
  <c r="Q645"/>
  <c r="R653"/>
  <c r="S659"/>
  <c r="S667"/>
  <c r="S675"/>
  <c r="R664"/>
  <c r="S543"/>
  <c r="S551"/>
  <c r="S559"/>
  <c r="S567"/>
  <c r="S576"/>
  <c r="S584"/>
  <c r="S592"/>
  <c r="S600"/>
  <c r="S608"/>
  <c r="S616"/>
  <c r="S624"/>
  <c r="S632"/>
  <c r="S640"/>
  <c r="S648"/>
  <c r="S656"/>
  <c r="S664"/>
  <c r="S672"/>
  <c r="S680"/>
  <c r="S817"/>
  <c r="Q574"/>
  <c r="S703"/>
  <c r="R700"/>
  <c r="Q703"/>
  <c r="Q698"/>
  <c r="R684"/>
  <c r="Q709"/>
  <c r="S704"/>
  <c r="R696"/>
  <c r="Q689"/>
  <c r="R702"/>
  <c r="S692"/>
  <c r="Q686"/>
  <c r="S709"/>
  <c r="R704"/>
  <c r="Q697"/>
  <c r="S689"/>
  <c r="R833"/>
  <c r="R746"/>
  <c r="R762"/>
  <c r="R791"/>
  <c r="Q805"/>
  <c r="R747"/>
  <c r="S730"/>
  <c r="S785"/>
  <c r="Q718"/>
  <c r="S807"/>
  <c r="Q739"/>
  <c r="Q780"/>
  <c r="R843"/>
  <c r="S745"/>
  <c r="S738"/>
  <c r="Q772"/>
  <c r="R795"/>
  <c r="R753"/>
  <c r="R731"/>
  <c r="R771"/>
  <c r="S806"/>
  <c r="R808"/>
  <c r="R822"/>
  <c r="R749"/>
  <c r="R735"/>
  <c r="R828"/>
  <c r="R803"/>
  <c r="R766"/>
  <c r="R757"/>
  <c r="S821"/>
  <c r="S736"/>
  <c r="Q774"/>
  <c r="S713"/>
  <c r="S790"/>
  <c r="S722"/>
  <c r="S771"/>
  <c r="S720"/>
  <c r="S794"/>
  <c r="Q768"/>
  <c r="S714"/>
  <c r="R836"/>
  <c r="R799"/>
  <c r="R832"/>
  <c r="R811"/>
  <c r="R743"/>
  <c r="R724"/>
  <c r="R708"/>
  <c r="R727"/>
  <c r="R711"/>
  <c r="R780"/>
  <c r="R802"/>
  <c r="R798"/>
  <c r="R773"/>
  <c r="R740"/>
  <c r="R810"/>
  <c r="Q792"/>
  <c r="S805"/>
  <c r="Q815"/>
  <c r="Q821"/>
  <c r="S731"/>
  <c r="Q736"/>
  <c r="Q829"/>
  <c r="S770"/>
  <c r="S774"/>
  <c r="Q787"/>
  <c r="Q713"/>
  <c r="Q719"/>
  <c r="Q727"/>
  <c r="Q722"/>
  <c r="Q771"/>
  <c r="S784"/>
  <c r="Q720"/>
  <c r="R841"/>
  <c r="Q832"/>
  <c r="Q745"/>
  <c r="Q823"/>
  <c r="S741"/>
  <c r="S768"/>
  <c r="Q781"/>
  <c r="R712"/>
  <c r="S800"/>
  <c r="G261" i="44"/>
  <c r="R844" i="31"/>
  <c r="E261" i="44"/>
  <c r="AB18"/>
  <c r="AB15"/>
  <c r="AB26"/>
  <c r="AB39"/>
  <c r="AB92"/>
  <c r="AB51"/>
  <c r="AB96"/>
  <c r="AB104"/>
  <c r="AB112"/>
  <c r="AB120"/>
  <c r="AB128"/>
  <c r="AB136"/>
  <c r="AB144"/>
  <c r="AB152"/>
  <c r="AB160"/>
  <c r="AB168"/>
  <c r="AB176"/>
  <c r="AB184"/>
  <c r="AB192"/>
  <c r="AB200"/>
  <c r="AB208"/>
  <c r="AB216"/>
  <c r="AB224"/>
  <c r="AB234"/>
  <c r="AB240"/>
  <c r="AB248"/>
  <c r="AB257"/>
  <c r="AB266"/>
  <c r="AB274"/>
  <c r="AB282"/>
  <c r="AB292"/>
  <c r="AB299"/>
  <c r="G299"/>
  <c r="AA74"/>
  <c r="AA84"/>
  <c r="AA33"/>
  <c r="AA67"/>
  <c r="AA32"/>
  <c r="AA79"/>
  <c r="AA61"/>
  <c r="AA39"/>
  <c r="AA21"/>
  <c r="AA93"/>
  <c r="AA99"/>
  <c r="AA107"/>
  <c r="AA115"/>
  <c r="AA122"/>
  <c r="AA130"/>
  <c r="AA138"/>
  <c r="AA146"/>
  <c r="AA154"/>
  <c r="AA162"/>
  <c r="AA170"/>
  <c r="AA178"/>
  <c r="AA186"/>
  <c r="AA194"/>
  <c r="AA202"/>
  <c r="AA210"/>
  <c r="AA221"/>
  <c r="AA227"/>
  <c r="AA235"/>
  <c r="AA243"/>
  <c r="AA250"/>
  <c r="AA262"/>
  <c r="AA267"/>
  <c r="AA277"/>
  <c r="AA285"/>
  <c r="AA292"/>
  <c r="C299"/>
  <c r="W53"/>
  <c r="Y26"/>
  <c r="J39"/>
  <c r="Y17"/>
  <c r="I23"/>
  <c r="K19"/>
  <c r="Y30"/>
  <c r="Y35"/>
  <c r="Y53"/>
  <c r="K21"/>
  <c r="Y55"/>
  <c r="Y24"/>
  <c r="I40"/>
  <c r="K75"/>
  <c r="X80"/>
  <c r="L40"/>
  <c r="G78"/>
  <c r="I48"/>
  <c r="G76"/>
  <c r="I56"/>
  <c r="D38"/>
  <c r="L28"/>
  <c r="L49"/>
  <c r="C40"/>
  <c r="G73"/>
  <c r="E68"/>
  <c r="L66"/>
  <c r="W52"/>
  <c r="W67"/>
  <c r="J44"/>
  <c r="C69"/>
  <c r="K78"/>
  <c r="E60"/>
  <c r="Y84"/>
  <c r="Y73"/>
  <c r="E55"/>
  <c r="K45"/>
  <c r="R797" i="31"/>
  <c r="R789"/>
  <c r="R777"/>
  <c r="R813"/>
  <c r="R754"/>
  <c r="R717"/>
  <c r="R752"/>
  <c r="R707"/>
  <c r="R725"/>
  <c r="R737"/>
  <c r="R716"/>
  <c r="R806"/>
  <c r="R769"/>
  <c r="R775"/>
  <c r="R739"/>
  <c r="R750"/>
  <c r="S801"/>
  <c r="S799"/>
  <c r="S810"/>
  <c r="S818"/>
  <c r="Q732"/>
  <c r="Q740"/>
  <c r="Q831"/>
  <c r="Q775"/>
  <c r="S782"/>
  <c r="S788"/>
  <c r="S708"/>
  <c r="S719"/>
  <c r="Q790"/>
  <c r="S798"/>
  <c r="S814"/>
  <c r="S729"/>
  <c r="Q773"/>
  <c r="Q789"/>
  <c r="Q723"/>
  <c r="Q808"/>
  <c r="Q794"/>
  <c r="Q728"/>
  <c r="Q769"/>
  <c r="Q783"/>
  <c r="Q714"/>
  <c r="K62" i="44"/>
  <c r="K261"/>
  <c r="I261"/>
  <c r="X261"/>
  <c r="AB35"/>
  <c r="AB36"/>
  <c r="AB43"/>
  <c r="AB49"/>
  <c r="AB23"/>
  <c r="AB24"/>
  <c r="AB100"/>
  <c r="AB107"/>
  <c r="AB115"/>
  <c r="AB123"/>
  <c r="AB131"/>
  <c r="AB139"/>
  <c r="AB147"/>
  <c r="AB155"/>
  <c r="AB163"/>
  <c r="AB171"/>
  <c r="AB179"/>
  <c r="AB187"/>
  <c r="AB195"/>
  <c r="AB203"/>
  <c r="AB211"/>
  <c r="AB219"/>
  <c r="AB227"/>
  <c r="AB235"/>
  <c r="AB243"/>
  <c r="AB252"/>
  <c r="AB260"/>
  <c r="AB269"/>
  <c r="AB277"/>
  <c r="AB285"/>
  <c r="AB291"/>
  <c r="I299"/>
  <c r="L299"/>
  <c r="AA42"/>
  <c r="AA36"/>
  <c r="AA82"/>
  <c r="AA35"/>
  <c r="AA64"/>
  <c r="AA30"/>
  <c r="AA24"/>
  <c r="AA71"/>
  <c r="AA53"/>
  <c r="AA91"/>
  <c r="AA101"/>
  <c r="AA109"/>
  <c r="AA118"/>
  <c r="AA125"/>
  <c r="AA133"/>
  <c r="AA141"/>
  <c r="AA149"/>
  <c r="AA157"/>
  <c r="AA165"/>
  <c r="AA173"/>
  <c r="AA181"/>
  <c r="AA189"/>
  <c r="AA197"/>
  <c r="AA205"/>
  <c r="AA213"/>
  <c r="AA220"/>
  <c r="AA229"/>
  <c r="AA238"/>
  <c r="AA244"/>
  <c r="AA254"/>
  <c r="AA260"/>
  <c r="AA270"/>
  <c r="AA276"/>
  <c r="AA286"/>
  <c r="AA296"/>
  <c r="K52"/>
  <c r="Y20"/>
  <c r="J46"/>
  <c r="J23"/>
  <c r="Y28"/>
  <c r="J33"/>
  <c r="K29"/>
  <c r="W51"/>
  <c r="Y32"/>
  <c r="Y37"/>
  <c r="W54"/>
  <c r="K40"/>
  <c r="Y18"/>
  <c r="I38"/>
  <c r="I20"/>
  <c r="L39"/>
  <c r="D57"/>
  <c r="J75"/>
  <c r="K81"/>
  <c r="X42"/>
  <c r="W61"/>
  <c r="D82"/>
  <c r="I83"/>
  <c r="C26"/>
  <c r="I57"/>
  <c r="D85"/>
  <c r="J67"/>
  <c r="L56"/>
  <c r="D62"/>
  <c r="C33"/>
  <c r="J34"/>
  <c r="D39"/>
  <c r="G53"/>
  <c r="K61"/>
  <c r="I25"/>
  <c r="I62"/>
  <c r="J57"/>
  <c r="L85"/>
  <c r="C43"/>
  <c r="X87"/>
  <c r="K73"/>
  <c r="E50"/>
  <c r="J38"/>
  <c r="W73"/>
  <c r="K38"/>
  <c r="C28"/>
  <c r="J85"/>
  <c r="C86"/>
  <c r="G44"/>
  <c r="W26"/>
  <c r="E34"/>
  <c r="J71"/>
  <c r="X50"/>
  <c r="J76"/>
  <c r="I30"/>
  <c r="I26"/>
  <c r="I58"/>
  <c r="X20"/>
  <c r="G70"/>
  <c r="I80"/>
  <c r="I87"/>
  <c r="I70"/>
  <c r="G26"/>
  <c r="C82"/>
  <c r="I37"/>
  <c r="D61"/>
  <c r="K79"/>
  <c r="R728" i="31"/>
  <c r="R738"/>
  <c r="R794"/>
  <c r="R837"/>
  <c r="R793"/>
  <c r="R784"/>
  <c r="R827"/>
  <c r="R812"/>
  <c r="R842"/>
  <c r="Q806"/>
  <c r="S793"/>
  <c r="S750"/>
  <c r="Q811"/>
  <c r="Q819"/>
  <c r="Q734"/>
  <c r="S778"/>
  <c r="Q779"/>
  <c r="Q791"/>
  <c r="S716"/>
  <c r="S717"/>
  <c r="S803"/>
  <c r="S796"/>
  <c r="Q744"/>
  <c r="Q813"/>
  <c r="S737"/>
  <c r="Q777"/>
  <c r="S711"/>
  <c r="Q726"/>
  <c r="Q802"/>
  <c r="S795"/>
  <c r="S733"/>
  <c r="Q767"/>
  <c r="S786"/>
  <c r="S715"/>
  <c r="J261" i="44"/>
  <c r="L261"/>
  <c r="AB34"/>
  <c r="AB54"/>
  <c r="AB52"/>
  <c r="AB19"/>
  <c r="AB31"/>
  <c r="AB22"/>
  <c r="AB94"/>
  <c r="AB101"/>
  <c r="AB108"/>
  <c r="AB116"/>
  <c r="AB124"/>
  <c r="AB132"/>
  <c r="AB140"/>
  <c r="AB148"/>
  <c r="AB156"/>
  <c r="AB164"/>
  <c r="AB172"/>
  <c r="AB180"/>
  <c r="AB188"/>
  <c r="AB196"/>
  <c r="AB204"/>
  <c r="AB212"/>
  <c r="AB220"/>
  <c r="AB229"/>
  <c r="AB236"/>
  <c r="AB244"/>
  <c r="AB253"/>
  <c r="AB262"/>
  <c r="AB270"/>
  <c r="AB278"/>
  <c r="AB286"/>
  <c r="AB295"/>
  <c r="D299"/>
  <c r="AA73"/>
  <c r="AA75"/>
  <c r="AA44"/>
  <c r="AA50"/>
  <c r="AA76"/>
  <c r="AA15"/>
  <c r="AA62"/>
  <c r="AA56"/>
  <c r="AA38"/>
  <c r="AA85"/>
  <c r="AA94"/>
  <c r="AA102"/>
  <c r="AA110"/>
  <c r="AA119"/>
  <c r="AA126"/>
  <c r="AA134"/>
  <c r="AA142"/>
  <c r="AA150"/>
  <c r="AA158"/>
  <c r="AA166"/>
  <c r="AA174"/>
  <c r="AA182"/>
  <c r="AA190"/>
  <c r="AA198"/>
  <c r="AA206"/>
  <c r="AA214"/>
  <c r="AA224"/>
  <c r="AA232"/>
  <c r="AA236"/>
  <c r="AA246"/>
  <c r="AA255"/>
  <c r="AA264"/>
  <c r="AA271"/>
  <c r="AA279"/>
  <c r="AA288"/>
  <c r="AA295"/>
  <c r="W22"/>
  <c r="Y22"/>
  <c r="Y33"/>
  <c r="Y52"/>
  <c r="Y21"/>
  <c r="Y48"/>
  <c r="G39"/>
  <c r="Y43"/>
  <c r="K18"/>
  <c r="K17"/>
  <c r="J31"/>
  <c r="Y54"/>
  <c r="Y56"/>
  <c r="L74"/>
  <c r="D28"/>
  <c r="Y60"/>
  <c r="D54"/>
  <c r="X78"/>
  <c r="I63"/>
  <c r="I19"/>
  <c r="D81"/>
  <c r="G72"/>
  <c r="I77"/>
  <c r="W40"/>
  <c r="Y49"/>
  <c r="W74"/>
  <c r="W20"/>
  <c r="I79"/>
  <c r="D34"/>
  <c r="D86"/>
  <c r="J87"/>
  <c r="W85"/>
  <c r="I73"/>
  <c r="I81"/>
  <c r="X21"/>
  <c r="E53"/>
  <c r="E28"/>
  <c r="E71"/>
  <c r="R804" i="31"/>
  <c r="R774"/>
  <c r="R765"/>
  <c r="R820"/>
  <c r="R761"/>
  <c r="R729"/>
  <c r="R758"/>
  <c r="R713"/>
  <c r="R755"/>
  <c r="R787"/>
  <c r="R835"/>
  <c r="R779"/>
  <c r="R778"/>
  <c r="R733"/>
  <c r="R816"/>
  <c r="R839"/>
  <c r="Q804"/>
  <c r="S797"/>
  <c r="S724"/>
  <c r="S743"/>
  <c r="S812"/>
  <c r="Q730"/>
  <c r="S735"/>
  <c r="Q825"/>
  <c r="S776"/>
  <c r="Q785"/>
  <c r="S707"/>
  <c r="S718"/>
  <c r="S721"/>
  <c r="Q807"/>
  <c r="S820"/>
  <c r="S739"/>
  <c r="S780"/>
  <c r="S710"/>
  <c r="S726"/>
  <c r="S816"/>
  <c r="Q738"/>
  <c r="S772"/>
  <c r="S712"/>
  <c r="S725"/>
  <c r="D261" i="44"/>
  <c r="C261"/>
  <c r="AB41"/>
  <c r="AB37"/>
  <c r="AB27"/>
  <c r="AB17"/>
  <c r="AB59"/>
  <c r="AB21"/>
  <c r="AB97"/>
  <c r="AB103"/>
  <c r="AB111"/>
  <c r="AB119"/>
  <c r="AB127"/>
  <c r="AB135"/>
  <c r="AB143"/>
  <c r="AB151"/>
  <c r="AB159"/>
  <c r="AB167"/>
  <c r="AB175"/>
  <c r="AB183"/>
  <c r="AB191"/>
  <c r="AB199"/>
  <c r="AB207"/>
  <c r="AB215"/>
  <c r="AB223"/>
  <c r="AB232"/>
  <c r="AB239"/>
  <c r="AB247"/>
  <c r="AB256"/>
  <c r="AB265"/>
  <c r="AB273"/>
  <c r="AB281"/>
  <c r="AB289"/>
  <c r="AB297"/>
  <c r="E299"/>
  <c r="AA41"/>
  <c r="AA43"/>
  <c r="AA65"/>
  <c r="AA18"/>
  <c r="AA28"/>
  <c r="AA47"/>
  <c r="AA29"/>
  <c r="AA88"/>
  <c r="AA70"/>
  <c r="AA22"/>
  <c r="AA97"/>
  <c r="AA104"/>
  <c r="AA114"/>
  <c r="AA121"/>
  <c r="AA129"/>
  <c r="AA137"/>
  <c r="AA145"/>
  <c r="AA153"/>
  <c r="AA161"/>
  <c r="AA169"/>
  <c r="AA177"/>
  <c r="AA185"/>
  <c r="AA193"/>
  <c r="AA201"/>
  <c r="AA209"/>
  <c r="AA217"/>
  <c r="AA225"/>
  <c r="AA230"/>
  <c r="AA239"/>
  <c r="AA248"/>
  <c r="AA257"/>
  <c r="AA266"/>
  <c r="AA273"/>
  <c r="AA283"/>
  <c r="AA289"/>
  <c r="AA298"/>
  <c r="K27"/>
  <c r="W49"/>
  <c r="Y57"/>
  <c r="W39"/>
  <c r="K24"/>
  <c r="J53"/>
  <c r="G24"/>
  <c r="J40"/>
  <c r="J19"/>
  <c r="W48"/>
  <c r="G40"/>
  <c r="Y25"/>
  <c r="I24"/>
  <c r="I36"/>
  <c r="K69"/>
  <c r="D46"/>
  <c r="W71"/>
  <c r="C81"/>
  <c r="G75"/>
  <c r="I42"/>
  <c r="X32"/>
  <c r="K84"/>
  <c r="W82"/>
  <c r="I65"/>
  <c r="W87"/>
  <c r="G19"/>
  <c r="D66"/>
  <c r="I41"/>
  <c r="D42"/>
  <c r="G66"/>
  <c r="G80"/>
  <c r="J61"/>
  <c r="D75"/>
  <c r="C62"/>
  <c r="J41"/>
  <c r="G71"/>
  <c r="X29"/>
  <c r="X79"/>
  <c r="G28"/>
  <c r="E47"/>
  <c r="D77"/>
  <c r="Y46"/>
  <c r="K48"/>
  <c r="L22"/>
  <c r="X68"/>
  <c r="I46"/>
  <c r="L81"/>
  <c r="K85"/>
  <c r="W33"/>
  <c r="L47"/>
  <c r="C88"/>
  <c r="I54"/>
  <c r="D37"/>
  <c r="C54"/>
  <c r="Y70"/>
  <c r="L51"/>
  <c r="G45"/>
  <c r="L33"/>
  <c r="X62"/>
  <c r="C27"/>
  <c r="W63"/>
  <c r="X75"/>
  <c r="W32"/>
  <c r="I72"/>
  <c r="L75"/>
  <c r="Y74"/>
  <c r="K35"/>
  <c r="G85"/>
  <c r="W36"/>
  <c r="E41"/>
  <c r="X81"/>
  <c r="X40"/>
  <c r="X23"/>
  <c r="L32"/>
  <c r="D64"/>
  <c r="W69"/>
  <c r="W47"/>
  <c r="L53"/>
  <c r="C66"/>
  <c r="E69"/>
  <c r="J65"/>
  <c r="Y71"/>
  <c r="J56"/>
  <c r="Y86"/>
  <c r="D80"/>
  <c r="W42"/>
  <c r="D88"/>
  <c r="C32"/>
  <c r="K56"/>
  <c r="E70"/>
  <c r="G47"/>
  <c r="L50"/>
  <c r="G30"/>
  <c r="D30"/>
  <c r="J73"/>
  <c r="L29"/>
  <c r="AB76"/>
  <c r="AB72"/>
  <c r="AB87"/>
  <c r="AB30"/>
  <c r="AB46"/>
  <c r="AB47"/>
  <c r="AB53"/>
  <c r="AB32"/>
  <c r="AB45"/>
  <c r="AB93"/>
  <c r="AB102"/>
  <c r="AB110"/>
  <c r="AB118"/>
  <c r="AB126"/>
  <c r="AB134"/>
  <c r="AB142"/>
  <c r="AB150"/>
  <c r="AB158"/>
  <c r="AB166"/>
  <c r="AB174"/>
  <c r="AB182"/>
  <c r="AB190"/>
  <c r="AB198"/>
  <c r="AB206"/>
  <c r="AB214"/>
  <c r="AB222"/>
  <c r="AB251"/>
  <c r="AB237"/>
  <c r="AB245"/>
  <c r="AB254"/>
  <c r="AB263"/>
  <c r="AB271"/>
  <c r="AB279"/>
  <c r="AB287"/>
  <c r="AB294"/>
  <c r="Y299"/>
  <c r="AA89"/>
  <c r="AA26"/>
  <c r="AA20"/>
  <c r="AA66"/>
  <c r="AA19"/>
  <c r="AA80"/>
  <c r="AA46"/>
  <c r="AA40"/>
  <c r="AA87"/>
  <c r="AA69"/>
  <c r="AA95"/>
  <c r="AA103"/>
  <c r="AA112"/>
  <c r="AA117"/>
  <c r="AA127"/>
  <c r="AA135"/>
  <c r="AA143"/>
  <c r="AA151"/>
  <c r="AA159"/>
  <c r="AA167"/>
  <c r="AA175"/>
  <c r="AA183"/>
  <c r="AA191"/>
  <c r="AA199"/>
  <c r="AA207"/>
  <c r="AA215"/>
  <c r="AA222"/>
  <c r="AA231"/>
  <c r="AA237"/>
  <c r="AA245"/>
  <c r="AA252"/>
  <c r="AA263"/>
  <c r="AA269"/>
  <c r="AA281"/>
  <c r="AA287"/>
  <c r="AA294"/>
  <c r="G23"/>
  <c r="J18"/>
  <c r="K39"/>
  <c r="J30"/>
  <c r="K32"/>
  <c r="Y41"/>
  <c r="J54"/>
  <c r="K30"/>
  <c r="W17"/>
  <c r="W50"/>
  <c r="G52"/>
  <c r="J28"/>
  <c r="G46"/>
  <c r="X82"/>
  <c r="D48"/>
  <c r="E45"/>
  <c r="X51"/>
  <c r="Y50"/>
  <c r="J26"/>
  <c r="D40"/>
  <c r="W58"/>
  <c r="I59"/>
  <c r="I50"/>
  <c r="E61"/>
  <c r="Y27"/>
  <c r="Y68"/>
  <c r="L69"/>
  <c r="D29"/>
  <c r="J50"/>
  <c r="I88"/>
  <c r="G87"/>
  <c r="E49"/>
  <c r="C77"/>
  <c r="I29"/>
  <c r="Y82"/>
  <c r="I22"/>
  <c r="C23"/>
  <c r="J72"/>
  <c r="W27"/>
  <c r="X59"/>
  <c r="G81"/>
  <c r="X46"/>
  <c r="K65"/>
  <c r="E37"/>
  <c r="C46"/>
  <c r="D59"/>
  <c r="D35"/>
  <c r="X55"/>
  <c r="Y59"/>
  <c r="I84"/>
  <c r="L21"/>
  <c r="L72"/>
  <c r="E58"/>
  <c r="X84"/>
  <c r="X66"/>
  <c r="Y80"/>
  <c r="C53"/>
  <c r="I43"/>
  <c r="K87"/>
  <c r="J55"/>
  <c r="I47"/>
  <c r="G82"/>
  <c r="J78"/>
  <c r="C41"/>
  <c r="D71"/>
  <c r="L42"/>
  <c r="I85"/>
  <c r="K77"/>
  <c r="C71"/>
  <c r="J83"/>
  <c r="E81"/>
  <c r="E62"/>
  <c r="W28"/>
  <c r="C39"/>
  <c r="J24"/>
  <c r="D53"/>
  <c r="J88"/>
  <c r="W45"/>
  <c r="E44"/>
  <c r="L71"/>
  <c r="W59"/>
  <c r="L36"/>
  <c r="Y87"/>
  <c r="L83"/>
  <c r="Y79"/>
  <c r="L63"/>
  <c r="K43"/>
  <c r="G79"/>
  <c r="X58"/>
  <c r="E51"/>
  <c r="E46"/>
  <c r="W34"/>
  <c r="W76"/>
  <c r="L26"/>
  <c r="E24"/>
  <c r="L27"/>
  <c r="C83"/>
  <c r="I89"/>
  <c r="L90"/>
  <c r="E90"/>
  <c r="E91"/>
  <c r="J92"/>
  <c r="L93"/>
  <c r="E93"/>
  <c r="W94"/>
  <c r="L95"/>
  <c r="C95"/>
  <c r="K96"/>
  <c r="J97"/>
  <c r="I98"/>
  <c r="J98"/>
  <c r="X99"/>
  <c r="L100"/>
  <c r="E101"/>
  <c r="D101"/>
  <c r="J102"/>
  <c r="L103"/>
  <c r="W103"/>
  <c r="K104"/>
  <c r="W105"/>
  <c r="G106"/>
  <c r="I106"/>
  <c r="E107"/>
  <c r="I108"/>
  <c r="K109"/>
  <c r="C109"/>
  <c r="D110"/>
  <c r="G111"/>
  <c r="W111"/>
  <c r="D112"/>
  <c r="E113"/>
  <c r="Y114"/>
  <c r="X115"/>
  <c r="E115"/>
  <c r="K116"/>
  <c r="Y117"/>
  <c r="W117"/>
  <c r="I118"/>
  <c r="W119"/>
  <c r="K120"/>
  <c r="E120"/>
  <c r="C121"/>
  <c r="L122"/>
  <c r="X123"/>
  <c r="C124"/>
  <c r="W124"/>
  <c r="C125"/>
  <c r="Y126"/>
  <c r="C127"/>
  <c r="E127"/>
  <c r="Y128"/>
  <c r="I129"/>
  <c r="G130"/>
  <c r="D131"/>
  <c r="W131"/>
  <c r="Y132"/>
  <c r="I133"/>
  <c r="K133"/>
  <c r="L134"/>
  <c r="Y135"/>
  <c r="J136"/>
  <c r="D136"/>
  <c r="D137"/>
  <c r="I138"/>
  <c r="K139"/>
  <c r="W139"/>
  <c r="W140"/>
  <c r="E141"/>
  <c r="D141"/>
  <c r="D142"/>
  <c r="J143"/>
  <c r="L143"/>
  <c r="I144"/>
  <c r="L145"/>
  <c r="G146"/>
  <c r="D146"/>
  <c r="X147"/>
  <c r="E148"/>
  <c r="C149"/>
  <c r="D149"/>
  <c r="W150"/>
  <c r="Y151"/>
  <c r="W151"/>
  <c r="K152"/>
  <c r="W153"/>
  <c r="K154"/>
  <c r="W154"/>
  <c r="Y155"/>
  <c r="J156"/>
  <c r="X156"/>
  <c r="L157"/>
  <c r="D158"/>
  <c r="X159"/>
  <c r="W159"/>
  <c r="W160"/>
  <c r="W161"/>
  <c r="I161"/>
  <c r="J162"/>
  <c r="C163"/>
  <c r="C164"/>
  <c r="I164"/>
  <c r="D165"/>
  <c r="C166"/>
  <c r="I167"/>
  <c r="G167"/>
  <c r="L168"/>
  <c r="K169"/>
  <c r="I170"/>
  <c r="W171"/>
  <c r="Y171"/>
  <c r="I172"/>
  <c r="W173"/>
  <c r="D173"/>
  <c r="C174"/>
  <c r="J175"/>
  <c r="K176"/>
  <c r="Y176"/>
  <c r="G177"/>
  <c r="D178"/>
  <c r="D179"/>
  <c r="G54"/>
  <c r="I78"/>
  <c r="E33"/>
  <c r="C85"/>
  <c r="D27"/>
  <c r="K42"/>
  <c r="W65"/>
  <c r="L79"/>
  <c r="E32"/>
  <c r="W19"/>
  <c r="D76"/>
  <c r="W78"/>
  <c r="G48"/>
  <c r="J29"/>
  <c r="L86"/>
  <c r="G36"/>
  <c r="E72"/>
  <c r="G57"/>
  <c r="E65"/>
  <c r="E56"/>
  <c r="D32"/>
  <c r="C59"/>
  <c r="X69"/>
  <c r="X70"/>
  <c r="L77"/>
  <c r="X52"/>
  <c r="C22"/>
  <c r="D69"/>
  <c r="Y64"/>
  <c r="I86"/>
  <c r="L62"/>
  <c r="X34"/>
  <c r="J35"/>
  <c r="I45"/>
  <c r="I32"/>
  <c r="D83"/>
  <c r="C49"/>
  <c r="G49"/>
  <c r="X27"/>
  <c r="G27"/>
  <c r="E75"/>
  <c r="I33"/>
  <c r="J70"/>
  <c r="C68"/>
  <c r="C63"/>
  <c r="I74"/>
  <c r="X83"/>
  <c r="AB64"/>
  <c r="AB63"/>
  <c r="AB78"/>
  <c r="AB74"/>
  <c r="AB33"/>
  <c r="AB42"/>
  <c r="AB29"/>
  <c r="AB50"/>
  <c r="AB55"/>
  <c r="AB20"/>
  <c r="AB95"/>
  <c r="AB106"/>
  <c r="AB113"/>
  <c r="AB121"/>
  <c r="AB129"/>
  <c r="AB137"/>
  <c r="AB145"/>
  <c r="AB153"/>
  <c r="AB161"/>
  <c r="AB169"/>
  <c r="AB177"/>
  <c r="AB185"/>
  <c r="AB193"/>
  <c r="AB201"/>
  <c r="AB209"/>
  <c r="AB217"/>
  <c r="AB225"/>
  <c r="AB231"/>
  <c r="AB238"/>
  <c r="AB246"/>
  <c r="AB255"/>
  <c r="AB264"/>
  <c r="AB272"/>
  <c r="AB280"/>
  <c r="AB288"/>
  <c r="AB296"/>
  <c r="W299"/>
  <c r="AA57"/>
  <c r="AA59"/>
  <c r="AA81"/>
  <c r="AA34"/>
  <c r="AA60"/>
  <c r="AA31"/>
  <c r="AA78"/>
  <c r="AA72"/>
  <c r="AA54"/>
  <c r="AA52"/>
  <c r="AA96"/>
  <c r="AA106"/>
  <c r="AA111"/>
  <c r="AA120"/>
  <c r="AA128"/>
  <c r="AA136"/>
  <c r="AA144"/>
  <c r="AA152"/>
  <c r="AA160"/>
  <c r="AA168"/>
  <c r="AA176"/>
  <c r="AA184"/>
  <c r="AA192"/>
  <c r="AA200"/>
  <c r="AA208"/>
  <c r="AA216"/>
  <c r="AA223"/>
  <c r="AA251"/>
  <c r="AA241"/>
  <c r="AA247"/>
  <c r="AA256"/>
  <c r="AA265"/>
  <c r="AA274"/>
  <c r="AA280"/>
  <c r="AA291"/>
  <c r="AA297"/>
  <c r="W38"/>
  <c r="Y45"/>
  <c r="K20"/>
  <c r="K33"/>
  <c r="W23"/>
  <c r="K22"/>
  <c r="Y23"/>
  <c r="Y34"/>
  <c r="Y44"/>
  <c r="J47"/>
  <c r="Y31"/>
  <c r="K28"/>
  <c r="K88"/>
  <c r="C31"/>
  <c r="G83"/>
  <c r="C78"/>
  <c r="C65"/>
  <c r="J59"/>
  <c r="J77"/>
  <c r="K80"/>
  <c r="L64"/>
  <c r="Y63"/>
  <c r="L44"/>
  <c r="E52"/>
  <c r="L65"/>
  <c r="L82"/>
  <c r="G43"/>
  <c r="X76"/>
  <c r="K67"/>
  <c r="Y81"/>
  <c r="C56"/>
  <c r="W86"/>
  <c r="W80"/>
  <c r="W72"/>
  <c r="G32"/>
  <c r="L38"/>
  <c r="Y51"/>
  <c r="X36"/>
  <c r="D84"/>
  <c r="E84"/>
  <c r="K82"/>
  <c r="J62"/>
  <c r="W60"/>
  <c r="G55"/>
  <c r="E29"/>
  <c r="X54"/>
  <c r="E40"/>
  <c r="X43"/>
  <c r="L78"/>
  <c r="I28"/>
  <c r="C42"/>
  <c r="C34"/>
  <c r="E38"/>
  <c r="E20"/>
  <c r="L70"/>
  <c r="J86"/>
  <c r="L67"/>
  <c r="L34"/>
  <c r="W56"/>
  <c r="I51"/>
  <c r="C38"/>
  <c r="E73"/>
  <c r="D49"/>
  <c r="X30"/>
  <c r="C35"/>
  <c r="C75"/>
  <c r="W43"/>
  <c r="J63"/>
  <c r="D55"/>
  <c r="W24"/>
  <c r="J32"/>
  <c r="L20"/>
  <c r="D56"/>
  <c r="D25"/>
  <c r="D87"/>
  <c r="C58"/>
  <c r="K44"/>
  <c r="X60"/>
  <c r="C67"/>
  <c r="I75"/>
  <c r="L80"/>
  <c r="E59"/>
  <c r="J58"/>
  <c r="W37"/>
  <c r="J45"/>
  <c r="C55"/>
  <c r="Y66"/>
  <c r="J79"/>
  <c r="J43"/>
  <c r="G20"/>
  <c r="K76"/>
  <c r="E79"/>
  <c r="L48"/>
  <c r="G21"/>
  <c r="D68"/>
  <c r="E66"/>
  <c r="Y88"/>
  <c r="D89"/>
  <c r="J90"/>
  <c r="C91"/>
  <c r="L91"/>
  <c r="C92"/>
  <c r="J93"/>
  <c r="K93"/>
  <c r="G94"/>
  <c r="X95"/>
  <c r="E96"/>
  <c r="Y96"/>
  <c r="G97"/>
  <c r="Y98"/>
  <c r="E99"/>
  <c r="W99"/>
  <c r="J100"/>
  <c r="G101"/>
  <c r="L101"/>
  <c r="C102"/>
  <c r="J103"/>
  <c r="J104"/>
  <c r="E104"/>
  <c r="E105"/>
  <c r="L106"/>
  <c r="J107"/>
  <c r="D107"/>
  <c r="D108"/>
  <c r="E109"/>
  <c r="I110"/>
  <c r="G110"/>
  <c r="D111"/>
  <c r="X112"/>
  <c r="W112"/>
  <c r="G113"/>
  <c r="X114"/>
  <c r="C115"/>
  <c r="C116"/>
  <c r="L116"/>
  <c r="G117"/>
  <c r="Y118"/>
  <c r="D118"/>
  <c r="K119"/>
  <c r="C120"/>
  <c r="G121"/>
  <c r="J121"/>
  <c r="X122"/>
  <c r="I123"/>
  <c r="K124"/>
  <c r="I124"/>
  <c r="W125"/>
  <c r="G126"/>
  <c r="D127"/>
  <c r="L128"/>
  <c r="G128"/>
  <c r="X129"/>
  <c r="C130"/>
  <c r="X131"/>
  <c r="C131"/>
  <c r="I132"/>
  <c r="C133"/>
  <c r="K134"/>
  <c r="W134"/>
  <c r="I135"/>
  <c r="K136"/>
  <c r="K137"/>
  <c r="Y137"/>
  <c r="L138"/>
  <c r="L139"/>
  <c r="J139"/>
  <c r="I140"/>
  <c r="K141"/>
  <c r="C141"/>
  <c r="L142"/>
  <c r="X143"/>
  <c r="K143"/>
  <c r="Y144"/>
  <c r="I145"/>
  <c r="W146"/>
  <c r="G147"/>
  <c r="C147"/>
  <c r="W148"/>
  <c r="W149"/>
  <c r="J149"/>
  <c r="J150"/>
  <c r="E151"/>
  <c r="G152"/>
  <c r="I152"/>
  <c r="C153"/>
  <c r="X154"/>
  <c r="C155"/>
  <c r="G155"/>
  <c r="D156"/>
  <c r="D157"/>
  <c r="X157"/>
  <c r="G158"/>
  <c r="I159"/>
  <c r="L160"/>
  <c r="I160"/>
  <c r="J161"/>
  <c r="Y162"/>
  <c r="L162"/>
  <c r="E163"/>
  <c r="G164"/>
  <c r="K165"/>
  <c r="I165"/>
  <c r="Y166"/>
  <c r="D167"/>
  <c r="Y168"/>
  <c r="D168"/>
  <c r="W169"/>
  <c r="G170"/>
  <c r="J171"/>
  <c r="D172"/>
  <c r="Y172"/>
  <c r="J173"/>
  <c r="L174"/>
  <c r="G174"/>
  <c r="K175"/>
  <c r="X176"/>
  <c r="Y177"/>
  <c r="X177"/>
  <c r="E35"/>
  <c r="D24"/>
  <c r="L30"/>
  <c r="L58"/>
  <c r="C36"/>
  <c r="C45"/>
  <c r="D74"/>
  <c r="W44"/>
  <c r="L46"/>
  <c r="G38"/>
  <c r="J74"/>
  <c r="C84"/>
  <c r="D79"/>
  <c r="X73"/>
  <c r="L52"/>
  <c r="X35"/>
  <c r="D60"/>
  <c r="G42"/>
  <c r="C25"/>
  <c r="W57"/>
  <c r="E42"/>
  <c r="J49"/>
  <c r="C57"/>
  <c r="C24"/>
  <c r="E78"/>
  <c r="G58"/>
  <c r="E76"/>
  <c r="X74"/>
  <c r="C20"/>
  <c r="AB67"/>
  <c r="AB66"/>
  <c r="AB81"/>
  <c r="AB61"/>
  <c r="AB25"/>
  <c r="AB40"/>
  <c r="AB28"/>
  <c r="AB44"/>
  <c r="AB58"/>
  <c r="AB91"/>
  <c r="AB98"/>
  <c r="AB105"/>
  <c r="AB114"/>
  <c r="AB122"/>
  <c r="AB130"/>
  <c r="AB138"/>
  <c r="AB146"/>
  <c r="AB154"/>
  <c r="AB162"/>
  <c r="AB170"/>
  <c r="AB178"/>
  <c r="AB186"/>
  <c r="AB194"/>
  <c r="AB202"/>
  <c r="AB210"/>
  <c r="AB218"/>
  <c r="AB226"/>
  <c r="AB230"/>
  <c r="AB241"/>
  <c r="AB249"/>
  <c r="AB258"/>
  <c r="AB267"/>
  <c r="AB275"/>
  <c r="AB283"/>
  <c r="AB290"/>
  <c r="AB298"/>
  <c r="K299"/>
  <c r="AA25"/>
  <c r="AA27"/>
  <c r="AA49"/>
  <c r="AA83"/>
  <c r="AA16"/>
  <c r="AA63"/>
  <c r="AA45"/>
  <c r="AA23"/>
  <c r="AA86"/>
  <c r="AA90"/>
  <c r="AA98"/>
  <c r="AA105"/>
  <c r="AA113"/>
  <c r="AA124"/>
  <c r="AA131"/>
  <c r="AA139"/>
  <c r="AA147"/>
  <c r="AA155"/>
  <c r="AA163"/>
  <c r="AA171"/>
  <c r="AA179"/>
  <c r="AA187"/>
  <c r="AA195"/>
  <c r="AA203"/>
  <c r="AA211"/>
  <c r="AA218"/>
  <c r="AA226"/>
  <c r="AA233"/>
  <c r="AA240"/>
  <c r="AA249"/>
  <c r="AA258"/>
  <c r="AA268"/>
  <c r="AA275"/>
  <c r="AA282"/>
  <c r="AA290"/>
  <c r="AA299"/>
  <c r="K53"/>
  <c r="K25"/>
  <c r="J21"/>
  <c r="K54"/>
  <c r="J52"/>
  <c r="Y19"/>
  <c r="Y47"/>
  <c r="Y42"/>
  <c r="W46"/>
  <c r="K26"/>
  <c r="W25"/>
  <c r="W30"/>
  <c r="G64"/>
  <c r="G51"/>
  <c r="J37"/>
  <c r="D70"/>
  <c r="L24"/>
  <c r="E26"/>
  <c r="L35"/>
  <c r="E67"/>
  <c r="J69"/>
  <c r="I49"/>
  <c r="C61"/>
  <c r="G35"/>
  <c r="K71"/>
  <c r="J64"/>
  <c r="Y58"/>
  <c r="C70"/>
  <c r="K51"/>
  <c r="C87"/>
  <c r="X47"/>
  <c r="Y65"/>
  <c r="E31"/>
  <c r="L45"/>
  <c r="C79"/>
  <c r="E63"/>
  <c r="J51"/>
  <c r="D63"/>
  <c r="E19"/>
  <c r="K66"/>
  <c r="G67"/>
  <c r="K59"/>
  <c r="X38"/>
  <c r="Y75"/>
  <c r="J48"/>
  <c r="W64"/>
  <c r="E87"/>
  <c r="L41"/>
  <c r="L57"/>
  <c r="L23"/>
  <c r="L68"/>
  <c r="C73"/>
  <c r="W77"/>
  <c r="G61"/>
  <c r="G77"/>
  <c r="L76"/>
  <c r="E30"/>
  <c r="G25"/>
  <c r="G84"/>
  <c r="I35"/>
  <c r="K74"/>
  <c r="E54"/>
  <c r="I52"/>
  <c r="J66"/>
  <c r="X61"/>
  <c r="D65"/>
  <c r="Y38"/>
  <c r="J22"/>
  <c r="X71"/>
  <c r="Y62"/>
  <c r="I61"/>
  <c r="W21"/>
  <c r="E48"/>
  <c r="J20"/>
  <c r="X48"/>
  <c r="X26"/>
  <c r="D31"/>
  <c r="I44"/>
  <c r="I34"/>
  <c r="Y67"/>
  <c r="X85"/>
  <c r="Y61"/>
  <c r="W66"/>
  <c r="L55"/>
  <c r="D22"/>
  <c r="E82"/>
  <c r="C37"/>
  <c r="E80"/>
  <c r="D20"/>
  <c r="I21"/>
  <c r="D45"/>
  <c r="K63"/>
  <c r="G68"/>
  <c r="C74"/>
  <c r="L88"/>
  <c r="L87"/>
  <c r="Y89"/>
  <c r="W89"/>
  <c r="D90"/>
  <c r="W91"/>
  <c r="Y92"/>
  <c r="G92"/>
  <c r="C93"/>
  <c r="D94"/>
  <c r="L94"/>
  <c r="Y95"/>
  <c r="G96"/>
  <c r="E97"/>
  <c r="X97"/>
  <c r="X98"/>
  <c r="J99"/>
  <c r="C100"/>
  <c r="G100"/>
  <c r="J101"/>
  <c r="Y102"/>
  <c r="W102"/>
  <c r="C103"/>
  <c r="X104"/>
  <c r="L105"/>
  <c r="X105"/>
  <c r="E106"/>
  <c r="I107"/>
  <c r="X107"/>
  <c r="W108"/>
  <c r="J109"/>
  <c r="W110"/>
  <c r="Y110"/>
  <c r="Y111"/>
  <c r="K112"/>
  <c r="K113"/>
  <c r="L113"/>
  <c r="L114"/>
  <c r="D115"/>
  <c r="J116"/>
  <c r="W116"/>
  <c r="L117"/>
  <c r="G118"/>
  <c r="E118"/>
  <c r="C119"/>
  <c r="G120"/>
  <c r="Y121"/>
  <c r="C122"/>
  <c r="D122"/>
  <c r="D123"/>
  <c r="E124"/>
  <c r="X125"/>
  <c r="I125"/>
  <c r="E126"/>
  <c r="J127"/>
  <c r="I128"/>
  <c r="Y129"/>
  <c r="G129"/>
  <c r="L130"/>
  <c r="Y131"/>
  <c r="E132"/>
  <c r="D132"/>
  <c r="E133"/>
  <c r="G134"/>
  <c r="W135"/>
  <c r="C135"/>
  <c r="G136"/>
  <c r="X137"/>
  <c r="I137"/>
  <c r="D138"/>
  <c r="G139"/>
  <c r="K140"/>
  <c r="C140"/>
  <c r="I141"/>
  <c r="G142"/>
  <c r="E142"/>
  <c r="G143"/>
  <c r="K144"/>
  <c r="W144"/>
  <c r="J145"/>
  <c r="K146"/>
  <c r="L147"/>
  <c r="E147"/>
  <c r="J148"/>
  <c r="G149"/>
  <c r="I150"/>
  <c r="G150"/>
  <c r="G151"/>
  <c r="X152"/>
  <c r="J152"/>
  <c r="D153"/>
  <c r="D154"/>
  <c r="X155"/>
  <c r="J155"/>
  <c r="W156"/>
  <c r="C157"/>
  <c r="Y158"/>
  <c r="W158"/>
  <c r="L159"/>
  <c r="J160"/>
  <c r="K160"/>
  <c r="C161"/>
  <c r="K162"/>
  <c r="K163"/>
  <c r="W163"/>
  <c r="E164"/>
  <c r="Y165"/>
  <c r="J166"/>
  <c r="X166"/>
  <c r="C167"/>
  <c r="W168"/>
  <c r="X169"/>
  <c r="E169"/>
  <c r="C170"/>
  <c r="I171"/>
  <c r="J172"/>
  <c r="E172"/>
  <c r="Y173"/>
  <c r="J174"/>
  <c r="C175"/>
  <c r="E175"/>
  <c r="L176"/>
  <c r="K177"/>
  <c r="W177"/>
  <c r="W178"/>
  <c r="C179"/>
  <c r="C29"/>
  <c r="X22"/>
  <c r="C52"/>
  <c r="D36"/>
  <c r="X31"/>
  <c r="X41"/>
  <c r="C51"/>
  <c r="K58"/>
  <c r="E64"/>
  <c r="I67"/>
  <c r="J68"/>
  <c r="D23"/>
  <c r="G37"/>
  <c r="L84"/>
  <c r="X25"/>
  <c r="K72"/>
  <c r="L54"/>
  <c r="Y77"/>
  <c r="X77"/>
  <c r="X33"/>
  <c r="C21"/>
  <c r="G74"/>
  <c r="C50"/>
  <c r="W55"/>
  <c r="D47"/>
  <c r="X63"/>
  <c r="C48"/>
  <c r="C47"/>
  <c r="G29"/>
  <c r="K70"/>
  <c r="C80"/>
  <c r="K68"/>
  <c r="D73"/>
  <c r="G33"/>
  <c r="I53"/>
  <c r="D43"/>
  <c r="K34"/>
  <c r="K83"/>
  <c r="D44"/>
  <c r="X53"/>
  <c r="E39"/>
  <c r="L19"/>
  <c r="W79"/>
  <c r="D26"/>
  <c r="Y76"/>
  <c r="G60"/>
  <c r="X56"/>
  <c r="AB70"/>
  <c r="AB69"/>
  <c r="AB84"/>
  <c r="AB60"/>
  <c r="AB57"/>
  <c r="AB90"/>
  <c r="AB16"/>
  <c r="AB48"/>
  <c r="AB38"/>
  <c r="AB56"/>
  <c r="AB99"/>
  <c r="AB109"/>
  <c r="AB117"/>
  <c r="AB125"/>
  <c r="AB133"/>
  <c r="AB141"/>
  <c r="AB149"/>
  <c r="AB157"/>
  <c r="AB165"/>
  <c r="AB173"/>
  <c r="AB181"/>
  <c r="AB189"/>
  <c r="AB197"/>
  <c r="AB205"/>
  <c r="AB213"/>
  <c r="AB221"/>
  <c r="AB228"/>
  <c r="AB233"/>
  <c r="AB242"/>
  <c r="AB250"/>
  <c r="AB259"/>
  <c r="AB268"/>
  <c r="AB276"/>
  <c r="AB284"/>
  <c r="AB293"/>
  <c r="J299"/>
  <c r="X299"/>
  <c r="AA58"/>
  <c r="AA68"/>
  <c r="AA17"/>
  <c r="AA51"/>
  <c r="AA48"/>
  <c r="AA14"/>
  <c r="AA77"/>
  <c r="AA55"/>
  <c r="AA37"/>
  <c r="AA92"/>
  <c r="AA100"/>
  <c r="AA108"/>
  <c r="AA116"/>
  <c r="AA123"/>
  <c r="AA132"/>
  <c r="AA140"/>
  <c r="AA148"/>
  <c r="AA156"/>
  <c r="AA164"/>
  <c r="AA172"/>
  <c r="AA180"/>
  <c r="AA188"/>
  <c r="AA196"/>
  <c r="AA204"/>
  <c r="AA212"/>
  <c r="AA219"/>
  <c r="AA228"/>
  <c r="AA234"/>
  <c r="AA242"/>
  <c r="AA253"/>
  <c r="AA259"/>
  <c r="AA272"/>
  <c r="AA278"/>
  <c r="AA284"/>
  <c r="AA293"/>
  <c r="W88"/>
  <c r="J27"/>
  <c r="K47"/>
  <c r="Y39"/>
  <c r="D21"/>
  <c r="J25"/>
  <c r="K46"/>
  <c r="K23"/>
  <c r="K31"/>
  <c r="J17"/>
  <c r="Y36"/>
  <c r="Y29"/>
  <c r="W31"/>
  <c r="E74"/>
  <c r="W29"/>
  <c r="G41"/>
  <c r="K55"/>
  <c r="X19"/>
  <c r="L60"/>
  <c r="G62"/>
  <c r="D51"/>
  <c r="W35"/>
  <c r="G88"/>
  <c r="J80"/>
  <c r="I82"/>
  <c r="C76"/>
  <c r="E36"/>
  <c r="X37"/>
  <c r="E57"/>
  <c r="D50"/>
  <c r="G86"/>
  <c r="K86"/>
  <c r="X86"/>
  <c r="I39"/>
  <c r="G22"/>
  <c r="X57"/>
  <c r="G56"/>
  <c r="K50"/>
  <c r="W68"/>
  <c r="X49"/>
  <c r="X24"/>
  <c r="X44"/>
  <c r="J60"/>
  <c r="D41"/>
  <c r="W62"/>
  <c r="Y40"/>
  <c r="Y78"/>
  <c r="X64"/>
  <c r="K57"/>
  <c r="E86"/>
  <c r="W70"/>
  <c r="W84"/>
  <c r="D52"/>
  <c r="G69"/>
  <c r="L37"/>
  <c r="I76"/>
  <c r="G50"/>
  <c r="E77"/>
  <c r="J36"/>
  <c r="Y72"/>
  <c r="Y85"/>
  <c r="G65"/>
  <c r="L43"/>
  <c r="I27"/>
  <c r="E27"/>
  <c r="D72"/>
  <c r="W41"/>
  <c r="I68"/>
  <c r="C19"/>
  <c r="K49"/>
  <c r="I66"/>
  <c r="E25"/>
  <c r="E43"/>
  <c r="E23"/>
  <c r="D33"/>
  <c r="X45"/>
  <c r="G63"/>
  <c r="X67"/>
  <c r="D58"/>
  <c r="I31"/>
  <c r="L73"/>
  <c r="W81"/>
  <c r="E83"/>
  <c r="D67"/>
  <c r="X88"/>
  <c r="C60"/>
  <c r="L25"/>
  <c r="Y83"/>
  <c r="X28"/>
  <c r="D78"/>
  <c r="I55"/>
  <c r="K60"/>
  <c r="G31"/>
  <c r="W83"/>
  <c r="E22"/>
  <c r="L61"/>
  <c r="L59"/>
  <c r="L89"/>
  <c r="G90"/>
  <c r="W90"/>
  <c r="X91"/>
  <c r="E92"/>
  <c r="L92"/>
  <c r="I93"/>
  <c r="I94"/>
  <c r="W95"/>
  <c r="K95"/>
  <c r="I96"/>
  <c r="C97"/>
  <c r="K98"/>
  <c r="D98"/>
  <c r="L99"/>
  <c r="X100"/>
  <c r="E100"/>
  <c r="Y101"/>
  <c r="I102"/>
  <c r="D102"/>
  <c r="E103"/>
  <c r="W104"/>
  <c r="Y105"/>
  <c r="Y106"/>
  <c r="D106"/>
  <c r="K107"/>
  <c r="X108"/>
  <c r="G108"/>
  <c r="X109"/>
  <c r="C110"/>
  <c r="J111"/>
  <c r="C111"/>
  <c r="L112"/>
  <c r="W113"/>
  <c r="I114"/>
  <c r="D114"/>
  <c r="J115"/>
  <c r="G116"/>
  <c r="X117"/>
  <c r="E117"/>
  <c r="L118"/>
  <c r="E119"/>
  <c r="L119"/>
  <c r="D120"/>
  <c r="L121"/>
  <c r="Y122"/>
  <c r="K123"/>
  <c r="W123"/>
  <c r="D124"/>
  <c r="Y125"/>
  <c r="J126"/>
  <c r="C126"/>
  <c r="X127"/>
  <c r="C128"/>
  <c r="L129"/>
  <c r="K130"/>
  <c r="J130"/>
  <c r="J131"/>
  <c r="X132"/>
  <c r="K132"/>
  <c r="J133"/>
  <c r="I134"/>
  <c r="K135"/>
  <c r="W136"/>
  <c r="L136"/>
  <c r="W137"/>
  <c r="K138"/>
  <c r="W138"/>
  <c r="C139"/>
  <c r="E140"/>
  <c r="D140"/>
  <c r="Y141"/>
  <c r="X142"/>
  <c r="J142"/>
  <c r="D143"/>
  <c r="C144"/>
  <c r="K145"/>
  <c r="Y145"/>
  <c r="C146"/>
  <c r="K147"/>
  <c r="K148"/>
  <c r="D148"/>
  <c r="K149"/>
  <c r="D150"/>
  <c r="K150"/>
  <c r="C151"/>
  <c r="Y152"/>
  <c r="G153"/>
  <c r="Y153"/>
  <c r="I154"/>
  <c r="D155"/>
  <c r="L156"/>
  <c r="E156"/>
  <c r="K157"/>
  <c r="J158"/>
  <c r="E159"/>
  <c r="G159"/>
  <c r="C160"/>
  <c r="E161"/>
  <c r="K161"/>
  <c r="D162"/>
  <c r="J163"/>
  <c r="L163"/>
  <c r="D164"/>
  <c r="L165"/>
  <c r="K166"/>
  <c r="E167"/>
  <c r="Y167"/>
  <c r="I168"/>
  <c r="D169"/>
  <c r="J170"/>
  <c r="E170"/>
  <c r="X171"/>
  <c r="G172"/>
  <c r="I173"/>
  <c r="K173"/>
  <c r="Y174"/>
  <c r="W175"/>
  <c r="W176"/>
  <c r="C176"/>
  <c r="L177"/>
  <c r="Y178"/>
  <c r="X178"/>
  <c r="J179"/>
  <c r="G180"/>
  <c r="D180"/>
  <c r="C181"/>
  <c r="I181"/>
  <c r="E182"/>
  <c r="K183"/>
  <c r="I183"/>
  <c r="D184"/>
  <c r="D185"/>
  <c r="I186"/>
  <c r="X186"/>
  <c r="D187"/>
  <c r="J188"/>
  <c r="K188"/>
  <c r="X189"/>
  <c r="J190"/>
  <c r="L191"/>
  <c r="X191"/>
  <c r="E192"/>
  <c r="Y193"/>
  <c r="K178"/>
  <c r="I179"/>
  <c r="I180"/>
  <c r="G182"/>
  <c r="D183"/>
  <c r="Y184"/>
  <c r="G186"/>
  <c r="C187"/>
  <c r="K189"/>
  <c r="I190"/>
  <c r="X192"/>
  <c r="I193"/>
  <c r="E194"/>
  <c r="L195"/>
  <c r="Y195"/>
  <c r="X196"/>
  <c r="G197"/>
  <c r="E198"/>
  <c r="C198"/>
  <c r="L199"/>
  <c r="J200"/>
  <c r="K200"/>
  <c r="E201"/>
  <c r="L202"/>
  <c r="Y203"/>
  <c r="K203"/>
  <c r="I204"/>
  <c r="G205"/>
  <c r="J206"/>
  <c r="C206"/>
  <c r="L207"/>
  <c r="K208"/>
  <c r="J209"/>
  <c r="C209"/>
  <c r="C210"/>
  <c r="L211"/>
  <c r="L212"/>
  <c r="X212"/>
  <c r="I213"/>
  <c r="W214"/>
  <c r="Y214"/>
  <c r="L215"/>
  <c r="W216"/>
  <c r="G217"/>
  <c r="Y217"/>
  <c r="X218"/>
  <c r="L219"/>
  <c r="C220"/>
  <c r="W220"/>
  <c r="I221"/>
  <c r="I222"/>
  <c r="Y223"/>
  <c r="K223"/>
  <c r="J224"/>
  <c r="W225"/>
  <c r="X226"/>
  <c r="J226"/>
  <c r="L227"/>
  <c r="X228"/>
  <c r="C229"/>
  <c r="D229"/>
  <c r="L251"/>
  <c r="Y230"/>
  <c r="X231"/>
  <c r="J231"/>
  <c r="X232"/>
  <c r="X233"/>
  <c r="C233"/>
  <c r="E234"/>
  <c r="J235"/>
  <c r="D235"/>
  <c r="G236"/>
  <c r="W237"/>
  <c r="J237"/>
  <c r="W238"/>
  <c r="C239"/>
  <c r="K240"/>
  <c r="C240"/>
  <c r="X241"/>
  <c r="D242"/>
  <c r="K243"/>
  <c r="G243"/>
  <c r="J244"/>
  <c r="D245"/>
  <c r="W246"/>
  <c r="K246"/>
  <c r="E247"/>
  <c r="I248"/>
  <c r="G249"/>
  <c r="G250"/>
  <c r="J250"/>
  <c r="D252"/>
  <c r="J253"/>
  <c r="D254"/>
  <c r="J254"/>
  <c r="L255"/>
  <c r="W256"/>
  <c r="I257"/>
  <c r="E257"/>
  <c r="C258"/>
  <c r="E259"/>
  <c r="C259"/>
  <c r="C260"/>
  <c r="E262"/>
  <c r="Y263"/>
  <c r="L263"/>
  <c r="L264"/>
  <c r="K265"/>
  <c r="D265"/>
  <c r="W266"/>
  <c r="X267"/>
  <c r="W268"/>
  <c r="K268"/>
  <c r="G269"/>
  <c r="I270"/>
  <c r="K271"/>
  <c r="L271"/>
  <c r="W272"/>
  <c r="X273"/>
  <c r="C273"/>
  <c r="C274"/>
  <c r="W275"/>
  <c r="D276"/>
  <c r="W276"/>
  <c r="X277"/>
  <c r="J278"/>
  <c r="W278"/>
  <c r="D279"/>
  <c r="I280"/>
  <c r="G280"/>
  <c r="I281"/>
  <c r="E282"/>
  <c r="G282"/>
  <c r="L283"/>
  <c r="X284"/>
  <c r="K284"/>
  <c r="J285"/>
  <c r="L286"/>
  <c r="C287"/>
  <c r="L287"/>
  <c r="Y288"/>
  <c r="W289"/>
  <c r="K289"/>
  <c r="G290"/>
  <c r="G291"/>
  <c r="C291"/>
  <c r="I292"/>
  <c r="Y293"/>
  <c r="X294"/>
  <c r="L294"/>
  <c r="D295"/>
  <c r="L296"/>
  <c r="D296"/>
  <c r="I297"/>
  <c r="E298"/>
  <c r="C298"/>
  <c r="X65"/>
  <c r="J42"/>
  <c r="K64"/>
  <c r="D19"/>
  <c r="J81"/>
  <c r="X39"/>
  <c r="E88"/>
  <c r="J89"/>
  <c r="I90"/>
  <c r="Y91"/>
  <c r="J91"/>
  <c r="X92"/>
  <c r="D93"/>
  <c r="J94"/>
  <c r="Y94"/>
  <c r="I95"/>
  <c r="D96"/>
  <c r="C96"/>
  <c r="L97"/>
  <c r="W98"/>
  <c r="I99"/>
  <c r="C99"/>
  <c r="K100"/>
  <c r="W101"/>
  <c r="E102"/>
  <c r="K102"/>
  <c r="I103"/>
  <c r="Y104"/>
  <c r="C104"/>
  <c r="D105"/>
  <c r="W106"/>
  <c r="C107"/>
  <c r="W107"/>
  <c r="K108"/>
  <c r="I109"/>
  <c r="D109"/>
  <c r="L110"/>
  <c r="I111"/>
  <c r="E112"/>
  <c r="G112"/>
  <c r="C113"/>
  <c r="G114"/>
  <c r="W114"/>
  <c r="K115"/>
  <c r="I116"/>
  <c r="J117"/>
  <c r="K117"/>
  <c r="K118"/>
  <c r="D119"/>
  <c r="J120"/>
  <c r="Y120"/>
  <c r="D121"/>
  <c r="G122"/>
  <c r="E122"/>
  <c r="L123"/>
  <c r="J124"/>
  <c r="G124"/>
  <c r="G125"/>
  <c r="L126"/>
  <c r="K126"/>
  <c r="G127"/>
  <c r="E128"/>
  <c r="W128"/>
  <c r="J129"/>
  <c r="E130"/>
  <c r="I130"/>
  <c r="K131"/>
  <c r="W132"/>
  <c r="L133"/>
  <c r="D133"/>
  <c r="E134"/>
  <c r="L135"/>
  <c r="G135"/>
  <c r="Y136"/>
  <c r="C137"/>
  <c r="E138"/>
  <c r="G138"/>
  <c r="X139"/>
  <c r="X140"/>
  <c r="W141"/>
  <c r="W142"/>
  <c r="K142"/>
  <c r="W143"/>
  <c r="D144"/>
  <c r="W145"/>
  <c r="C145"/>
  <c r="J146"/>
  <c r="D147"/>
  <c r="I147"/>
  <c r="G148"/>
  <c r="L149"/>
  <c r="E150"/>
  <c r="X150"/>
  <c r="D151"/>
  <c r="L152"/>
  <c r="X153"/>
  <c r="E153"/>
  <c r="Y154"/>
  <c r="W155"/>
  <c r="I155"/>
  <c r="G156"/>
  <c r="I157"/>
  <c r="I158"/>
  <c r="K158"/>
  <c r="Y159"/>
  <c r="D160"/>
  <c r="X161"/>
  <c r="Y161"/>
  <c r="E162"/>
  <c r="G163"/>
  <c r="J164"/>
  <c r="W164"/>
  <c r="C165"/>
  <c r="L166"/>
  <c r="G166"/>
  <c r="L167"/>
  <c r="J168"/>
  <c r="G168"/>
  <c r="J169"/>
  <c r="W170"/>
  <c r="D170"/>
  <c r="D171"/>
  <c r="X172"/>
  <c r="E173"/>
  <c r="X173"/>
  <c r="K174"/>
  <c r="G175"/>
  <c r="Y175"/>
  <c r="D176"/>
  <c r="E177"/>
  <c r="J178"/>
  <c r="L178"/>
  <c r="E179"/>
  <c r="K180"/>
  <c r="Y181"/>
  <c r="J182"/>
  <c r="I182"/>
  <c r="X183"/>
  <c r="X184"/>
  <c r="K185"/>
  <c r="G185"/>
  <c r="C186"/>
  <c r="J187"/>
  <c r="Y188"/>
  <c r="D188"/>
  <c r="L189"/>
  <c r="E190"/>
  <c r="K190"/>
  <c r="E191"/>
  <c r="D192"/>
  <c r="W193"/>
  <c r="G193"/>
  <c r="I194"/>
  <c r="D195"/>
  <c r="K195"/>
  <c r="G196"/>
  <c r="X197"/>
  <c r="X198"/>
  <c r="I198"/>
  <c r="K199"/>
  <c r="E200"/>
  <c r="X204"/>
  <c r="D201"/>
  <c r="D202"/>
  <c r="G204"/>
  <c r="J203"/>
  <c r="W204"/>
  <c r="C205"/>
  <c r="D206"/>
  <c r="L206"/>
  <c r="D207"/>
  <c r="D208"/>
  <c r="I208"/>
  <c r="X209"/>
  <c r="I210"/>
  <c r="I211"/>
  <c r="K211"/>
  <c r="C180"/>
  <c r="E180"/>
  <c r="D181"/>
  <c r="W182"/>
  <c r="D182"/>
  <c r="W183"/>
  <c r="G184"/>
  <c r="L185"/>
  <c r="I185"/>
  <c r="E186"/>
  <c r="Y187"/>
  <c r="K187"/>
  <c r="W188"/>
  <c r="C189"/>
  <c r="Y190"/>
  <c r="X190"/>
  <c r="K191"/>
  <c r="L192"/>
  <c r="E193"/>
  <c r="L193"/>
  <c r="K194"/>
  <c r="I195"/>
  <c r="K196"/>
  <c r="C196"/>
  <c r="K197"/>
  <c r="L198"/>
  <c r="K198"/>
  <c r="W199"/>
  <c r="I200"/>
  <c r="G201"/>
  <c r="J201"/>
  <c r="Y202"/>
  <c r="X203"/>
  <c r="D203"/>
  <c r="J204"/>
  <c r="E205"/>
  <c r="I206"/>
  <c r="X207"/>
  <c r="G207"/>
  <c r="J208"/>
  <c r="W209"/>
  <c r="D210"/>
  <c r="K210"/>
  <c r="W211"/>
  <c r="G212"/>
  <c r="Y213"/>
  <c r="D213"/>
  <c r="C214"/>
  <c r="G215"/>
  <c r="D215"/>
  <c r="I216"/>
  <c r="L217"/>
  <c r="K218"/>
  <c r="Y218"/>
  <c r="Y219"/>
  <c r="E220"/>
  <c r="X221"/>
  <c r="D221"/>
  <c r="X222"/>
  <c r="I223"/>
  <c r="K224"/>
  <c r="C224"/>
  <c r="X225"/>
  <c r="E226"/>
  <c r="W226"/>
  <c r="E227"/>
  <c r="D228"/>
  <c r="I251"/>
  <c r="L229"/>
  <c r="W229"/>
  <c r="D230"/>
  <c r="K231"/>
  <c r="I231"/>
  <c r="I232"/>
  <c r="E233"/>
  <c r="J234"/>
  <c r="Y234"/>
  <c r="Y235"/>
  <c r="W236"/>
  <c r="D236"/>
  <c r="E237"/>
  <c r="I238"/>
  <c r="G238"/>
  <c r="J239"/>
  <c r="X240"/>
  <c r="W240"/>
  <c r="G241"/>
  <c r="C242"/>
  <c r="Y243"/>
  <c r="I243"/>
  <c r="L244"/>
  <c r="G245"/>
  <c r="I246"/>
  <c r="I247"/>
  <c r="X247"/>
  <c r="K248"/>
  <c r="D249"/>
  <c r="Y250"/>
  <c r="X252"/>
  <c r="C252"/>
  <c r="G253"/>
  <c r="G254"/>
  <c r="K255"/>
  <c r="X255"/>
  <c r="J256"/>
  <c r="L257"/>
  <c r="G257"/>
  <c r="G258"/>
  <c r="W259"/>
  <c r="Y260"/>
  <c r="K260"/>
  <c r="L262"/>
  <c r="G263"/>
  <c r="I264"/>
  <c r="D264"/>
  <c r="J265"/>
  <c r="G266"/>
  <c r="Y266"/>
  <c r="J267"/>
  <c r="J268"/>
  <c r="C268"/>
  <c r="X269"/>
  <c r="G270"/>
  <c r="Y271"/>
  <c r="X271"/>
  <c r="I272"/>
  <c r="K273"/>
  <c r="W274"/>
  <c r="Y274"/>
  <c r="L275"/>
  <c r="J276"/>
  <c r="E276"/>
  <c r="E277"/>
  <c r="C278"/>
  <c r="G278"/>
  <c r="L279"/>
  <c r="E280"/>
  <c r="Y280"/>
  <c r="L281"/>
  <c r="W282"/>
  <c r="J282"/>
  <c r="Y283"/>
  <c r="W284"/>
  <c r="L285"/>
  <c r="D285"/>
  <c r="Y286"/>
  <c r="I287"/>
  <c r="K287"/>
  <c r="X288"/>
  <c r="G289"/>
  <c r="Y290"/>
  <c r="K290"/>
  <c r="D291"/>
  <c r="J292"/>
  <c r="G292"/>
  <c r="C293"/>
  <c r="G294"/>
  <c r="C295"/>
  <c r="J295"/>
  <c r="X296"/>
  <c r="W297"/>
  <c r="Y297"/>
  <c r="D298"/>
  <c r="Y69"/>
  <c r="K36"/>
  <c r="G59"/>
  <c r="J82"/>
  <c r="W75"/>
  <c r="E21"/>
  <c r="I60"/>
  <c r="G89"/>
  <c r="E89"/>
  <c r="C90"/>
  <c r="G91"/>
  <c r="K91"/>
  <c r="K92"/>
  <c r="W93"/>
  <c r="K94"/>
  <c r="E94"/>
  <c r="D95"/>
  <c r="X96"/>
  <c r="D97"/>
  <c r="W97"/>
  <c r="E98"/>
  <c r="G99"/>
  <c r="Y99"/>
  <c r="I100"/>
  <c r="I101"/>
  <c r="X102"/>
  <c r="Y103"/>
  <c r="X103"/>
  <c r="G104"/>
  <c r="C105"/>
  <c r="K105"/>
  <c r="X106"/>
  <c r="G107"/>
  <c r="J108"/>
  <c r="L108"/>
  <c r="Y109"/>
  <c r="J110"/>
  <c r="X110"/>
  <c r="X111"/>
  <c r="I112"/>
  <c r="I113"/>
  <c r="X113"/>
  <c r="K114"/>
  <c r="L115"/>
  <c r="I115"/>
  <c r="E116"/>
  <c r="C117"/>
  <c r="W118"/>
  <c r="J118"/>
  <c r="X119"/>
  <c r="X120"/>
  <c r="I120"/>
  <c r="E121"/>
  <c r="I122"/>
  <c r="W122"/>
  <c r="J123"/>
  <c r="X124"/>
  <c r="D125"/>
  <c r="E125"/>
  <c r="X126"/>
  <c r="Y127"/>
  <c r="W127"/>
  <c r="X128"/>
  <c r="E129"/>
  <c r="W129"/>
  <c r="X130"/>
  <c r="L131"/>
  <c r="G131"/>
  <c r="G132"/>
  <c r="G133"/>
  <c r="C134"/>
  <c r="X134"/>
  <c r="D135"/>
  <c r="C136"/>
  <c r="E136"/>
  <c r="L137"/>
  <c r="Y138"/>
  <c r="E139"/>
  <c r="D139"/>
  <c r="G140"/>
  <c r="J141"/>
  <c r="I142"/>
  <c r="E143"/>
  <c r="Y143"/>
  <c r="X144"/>
  <c r="E145"/>
  <c r="G145"/>
  <c r="E146"/>
  <c r="Y147"/>
  <c r="Y148"/>
  <c r="X148"/>
  <c r="Y149"/>
  <c r="C150"/>
  <c r="I151"/>
  <c r="X151"/>
  <c r="C152"/>
  <c r="K153"/>
  <c r="I153"/>
  <c r="C154"/>
  <c r="K155"/>
  <c r="Y156"/>
  <c r="C156"/>
  <c r="W157"/>
  <c r="L158"/>
  <c r="X158"/>
  <c r="D159"/>
  <c r="G160"/>
  <c r="D161"/>
  <c r="W162"/>
  <c r="C162"/>
  <c r="X163"/>
  <c r="L164"/>
  <c r="X164"/>
  <c r="J165"/>
  <c r="W166"/>
  <c r="E166"/>
  <c r="X167"/>
  <c r="C168"/>
  <c r="G169"/>
  <c r="Y169"/>
  <c r="Y170"/>
  <c r="C171"/>
  <c r="L171"/>
  <c r="W172"/>
  <c r="G173"/>
  <c r="I174"/>
  <c r="E174"/>
  <c r="X175"/>
  <c r="G176"/>
  <c r="J176"/>
  <c r="J177"/>
  <c r="G178"/>
  <c r="W179"/>
  <c r="X179"/>
  <c r="X180"/>
  <c r="J181"/>
  <c r="C182"/>
  <c r="J183"/>
  <c r="E183"/>
  <c r="L184"/>
  <c r="X185"/>
  <c r="Y185"/>
  <c r="K186"/>
  <c r="L187"/>
  <c r="I188"/>
  <c r="L188"/>
  <c r="G189"/>
  <c r="G190"/>
  <c r="J191"/>
  <c r="D191"/>
  <c r="Y192"/>
  <c r="J193"/>
  <c r="C194"/>
  <c r="D194"/>
  <c r="W195"/>
  <c r="D196"/>
  <c r="E196"/>
  <c r="L197"/>
  <c r="J198"/>
  <c r="X199"/>
  <c r="Y199"/>
  <c r="W200"/>
  <c r="W201"/>
  <c r="K201"/>
  <c r="X202"/>
  <c r="I203"/>
  <c r="W203"/>
  <c r="K204"/>
  <c r="X205"/>
  <c r="X206"/>
  <c r="G206"/>
  <c r="Y207"/>
  <c r="E208"/>
  <c r="L208"/>
  <c r="K209"/>
  <c r="X210"/>
  <c r="Y211"/>
  <c r="I212"/>
  <c r="W213"/>
  <c r="C213"/>
  <c r="E214"/>
  <c r="W215"/>
  <c r="J216"/>
  <c r="E216"/>
  <c r="I217"/>
  <c r="E218"/>
  <c r="K179"/>
  <c r="Y179"/>
  <c r="L181"/>
  <c r="L182"/>
  <c r="I184"/>
  <c r="W185"/>
  <c r="G187"/>
  <c r="G188"/>
  <c r="J189"/>
  <c r="I191"/>
  <c r="I192"/>
  <c r="X193"/>
  <c r="Y194"/>
  <c r="X195"/>
  <c r="L196"/>
  <c r="D197"/>
  <c r="W197"/>
  <c r="Y198"/>
  <c r="J199"/>
  <c r="E199"/>
  <c r="X200"/>
  <c r="I201"/>
  <c r="E202"/>
  <c r="W202"/>
  <c r="E203"/>
  <c r="E204"/>
  <c r="L204"/>
  <c r="J205"/>
  <c r="Y206"/>
  <c r="K207"/>
  <c r="C208"/>
  <c r="W208"/>
  <c r="G209"/>
  <c r="W210"/>
  <c r="Y210"/>
  <c r="E211"/>
  <c r="J212"/>
  <c r="L213"/>
  <c r="X213"/>
  <c r="L214"/>
  <c r="K215"/>
  <c r="C216"/>
  <c r="X216"/>
  <c r="X217"/>
  <c r="D218"/>
  <c r="C219"/>
  <c r="E219"/>
  <c r="G220"/>
  <c r="J221"/>
  <c r="J222"/>
  <c r="K222"/>
  <c r="L223"/>
  <c r="D224"/>
  <c r="L225"/>
  <c r="E225"/>
  <c r="C226"/>
  <c r="C227"/>
  <c r="I227"/>
  <c r="K228"/>
  <c r="W251"/>
  <c r="G229"/>
  <c r="J229"/>
  <c r="L230"/>
  <c r="G231"/>
  <c r="J232"/>
  <c r="C232"/>
  <c r="Y233"/>
  <c r="X234"/>
  <c r="K234"/>
  <c r="X235"/>
  <c r="X236"/>
  <c r="J236"/>
  <c r="C237"/>
  <c r="C238"/>
  <c r="K239"/>
  <c r="Y239"/>
  <c r="Y240"/>
  <c r="K241"/>
  <c r="J241"/>
  <c r="E242"/>
  <c r="C243"/>
  <c r="Y244"/>
  <c r="D244"/>
  <c r="Y245"/>
  <c r="X246"/>
  <c r="D247"/>
  <c r="Y248"/>
  <c r="X248"/>
  <c r="E249"/>
  <c r="E250"/>
  <c r="K252"/>
  <c r="L252"/>
  <c r="W253"/>
  <c r="I254"/>
  <c r="Y255"/>
  <c r="X256"/>
  <c r="L256"/>
  <c r="X257"/>
  <c r="K258"/>
  <c r="J258"/>
  <c r="K259"/>
  <c r="D260"/>
  <c r="W262"/>
  <c r="J262"/>
  <c r="D263"/>
  <c r="C264"/>
  <c r="J264"/>
  <c r="E265"/>
  <c r="J266"/>
  <c r="L267"/>
  <c r="E267"/>
  <c r="Y268"/>
  <c r="I269"/>
  <c r="K269"/>
  <c r="K270"/>
  <c r="J271"/>
  <c r="E272"/>
  <c r="D272"/>
  <c r="J273"/>
  <c r="J274"/>
  <c r="D275"/>
  <c r="Y275"/>
  <c r="I276"/>
  <c r="I277"/>
  <c r="L277"/>
  <c r="Y278"/>
  <c r="G279"/>
  <c r="E279"/>
  <c r="L280"/>
  <c r="J281"/>
  <c r="K281"/>
  <c r="L282"/>
  <c r="W283"/>
  <c r="X283"/>
  <c r="J284"/>
  <c r="G285"/>
  <c r="K285"/>
  <c r="G286"/>
  <c r="X287"/>
  <c r="I288"/>
  <c r="L288"/>
  <c r="D289"/>
  <c r="L290"/>
  <c r="J290"/>
  <c r="I291"/>
  <c r="Y292"/>
  <c r="L292"/>
  <c r="K293"/>
  <c r="I294"/>
  <c r="I295"/>
  <c r="W295"/>
  <c r="J296"/>
  <c r="L297"/>
  <c r="G297"/>
  <c r="G298"/>
  <c r="G34"/>
  <c r="K37"/>
  <c r="L31"/>
  <c r="C30"/>
  <c r="J84"/>
  <c r="C72"/>
  <c r="C64"/>
  <c r="X89"/>
  <c r="K89"/>
  <c r="Y90"/>
  <c r="D91"/>
  <c r="D92"/>
  <c r="W92"/>
  <c r="Y93"/>
  <c r="X94"/>
  <c r="J95"/>
  <c r="E95"/>
  <c r="J96"/>
  <c r="I97"/>
  <c r="Y97"/>
  <c r="L98"/>
  <c r="K99"/>
  <c r="W100"/>
  <c r="D100"/>
  <c r="X101"/>
  <c r="L102"/>
  <c r="D103"/>
  <c r="K103"/>
  <c r="D104"/>
  <c r="J105"/>
  <c r="G105"/>
  <c r="K106"/>
  <c r="Y107"/>
  <c r="Y108"/>
  <c r="C108"/>
  <c r="G109"/>
  <c r="E110"/>
  <c r="E111"/>
  <c r="L111"/>
  <c r="J112"/>
  <c r="Y113"/>
  <c r="J113"/>
  <c r="J114"/>
  <c r="W115"/>
  <c r="G115"/>
  <c r="D116"/>
  <c r="I117"/>
  <c r="C118"/>
  <c r="G119"/>
  <c r="I119"/>
  <c r="W120"/>
  <c r="K121"/>
  <c r="X121"/>
  <c r="J122"/>
  <c r="E123"/>
  <c r="C123"/>
  <c r="Y124"/>
  <c r="L125"/>
  <c r="K125"/>
  <c r="W126"/>
  <c r="K127"/>
  <c r="I127"/>
  <c r="D128"/>
  <c r="C129"/>
  <c r="D129"/>
  <c r="W130"/>
  <c r="E131"/>
  <c r="J132"/>
  <c r="L132"/>
  <c r="Y133"/>
  <c r="J134"/>
  <c r="D134"/>
  <c r="E135"/>
  <c r="X136"/>
  <c r="E137"/>
  <c r="G137"/>
  <c r="J138"/>
  <c r="Y139"/>
  <c r="Y140"/>
  <c r="L140"/>
  <c r="G141"/>
  <c r="Y142"/>
  <c r="C143"/>
  <c r="E144"/>
  <c r="G144"/>
  <c r="D145"/>
  <c r="L146"/>
  <c r="I146"/>
  <c r="W147"/>
  <c r="C148"/>
  <c r="I148"/>
  <c r="X149"/>
  <c r="Y150"/>
  <c r="K151"/>
  <c r="J151"/>
  <c r="D152"/>
  <c r="J153"/>
  <c r="L154"/>
  <c r="E154"/>
  <c r="L155"/>
  <c r="K156"/>
  <c r="G157"/>
  <c r="Y157"/>
  <c r="C158"/>
  <c r="K159"/>
  <c r="C159"/>
  <c r="E160"/>
  <c r="L161"/>
  <c r="X162"/>
  <c r="G162"/>
  <c r="Y163"/>
  <c r="Y164"/>
  <c r="W165"/>
  <c r="G165"/>
  <c r="D166"/>
  <c r="J167"/>
  <c r="W167"/>
  <c r="K168"/>
  <c r="I169"/>
  <c r="L169"/>
  <c r="K170"/>
  <c r="G171"/>
  <c r="K171"/>
  <c r="K172"/>
  <c r="L173"/>
  <c r="D174"/>
  <c r="X174"/>
  <c r="I175"/>
  <c r="I176"/>
  <c r="C177"/>
  <c r="I177"/>
  <c r="I178"/>
  <c r="L179"/>
  <c r="J180"/>
  <c r="L180"/>
  <c r="W181"/>
  <c r="Y182"/>
  <c r="Y183"/>
  <c r="C183"/>
  <c r="K184"/>
  <c r="C185"/>
  <c r="L186"/>
  <c r="D186"/>
  <c r="E187"/>
  <c r="E188"/>
  <c r="Y189"/>
  <c r="W189"/>
  <c r="W190"/>
  <c r="C191"/>
  <c r="W192"/>
  <c r="J192"/>
  <c r="D193"/>
  <c r="W194"/>
  <c r="G194"/>
  <c r="G195"/>
  <c r="Y196"/>
  <c r="W196"/>
  <c r="I197"/>
  <c r="D198"/>
  <c r="G199"/>
  <c r="D199"/>
  <c r="L200"/>
  <c r="L201"/>
  <c r="Y201"/>
  <c r="C202"/>
  <c r="C203"/>
  <c r="C204"/>
  <c r="Y205"/>
  <c r="W205"/>
  <c r="E206"/>
  <c r="C207"/>
  <c r="E207"/>
  <c r="X208"/>
  <c r="E209"/>
  <c r="D209"/>
  <c r="L210"/>
  <c r="D211"/>
  <c r="W212"/>
  <c r="Y180"/>
  <c r="E181"/>
  <c r="X181"/>
  <c r="X182"/>
  <c r="L183"/>
  <c r="C184"/>
  <c r="E184"/>
  <c r="E185"/>
  <c r="Y186"/>
  <c r="W186"/>
  <c r="I187"/>
  <c r="C188"/>
  <c r="D189"/>
  <c r="I189"/>
  <c r="D190"/>
  <c r="G191"/>
  <c r="W191"/>
  <c r="C192"/>
  <c r="K193"/>
  <c r="X194"/>
  <c r="J194"/>
  <c r="C195"/>
  <c r="J196"/>
  <c r="J197"/>
  <c r="C197"/>
  <c r="G198"/>
  <c r="I199"/>
  <c r="G200"/>
  <c r="C200"/>
  <c r="C201"/>
  <c r="J202"/>
  <c r="K202"/>
  <c r="L203"/>
  <c r="D204"/>
  <c r="I205"/>
  <c r="D205"/>
  <c r="K206"/>
  <c r="J207"/>
  <c r="Y208"/>
  <c r="L209"/>
  <c r="I209"/>
  <c r="G210"/>
  <c r="X211"/>
  <c r="G211"/>
  <c r="C212"/>
  <c r="K213"/>
  <c r="I214"/>
  <c r="J214"/>
  <c r="X215"/>
  <c r="G216"/>
  <c r="K217"/>
  <c r="E217"/>
  <c r="W218"/>
  <c r="K219"/>
  <c r="L220"/>
  <c r="I220"/>
  <c r="G221"/>
  <c r="L222"/>
  <c r="D222"/>
  <c r="G223"/>
  <c r="X224"/>
  <c r="G225"/>
  <c r="K225"/>
  <c r="G226"/>
  <c r="J227"/>
  <c r="I228"/>
  <c r="L228"/>
  <c r="Y229"/>
  <c r="C251"/>
  <c r="C230"/>
  <c r="E230"/>
  <c r="E231"/>
  <c r="E232"/>
  <c r="L232"/>
  <c r="K233"/>
  <c r="W234"/>
  <c r="W235"/>
  <c r="C235"/>
  <c r="K236"/>
  <c r="K237"/>
  <c r="G237"/>
  <c r="D238"/>
  <c r="D239"/>
  <c r="G239"/>
  <c r="G240"/>
  <c r="L241"/>
  <c r="I242"/>
  <c r="G242"/>
  <c r="L243"/>
  <c r="I244"/>
  <c r="I245"/>
  <c r="J245"/>
  <c r="D246"/>
  <c r="Y247"/>
  <c r="W248"/>
  <c r="K249"/>
  <c r="L249"/>
  <c r="I250"/>
  <c r="G252"/>
  <c r="I253"/>
  <c r="X253"/>
  <c r="X254"/>
  <c r="C255"/>
  <c r="Y256"/>
  <c r="E256"/>
  <c r="K257"/>
  <c r="X258"/>
  <c r="D259"/>
  <c r="L259"/>
  <c r="G260"/>
  <c r="C262"/>
  <c r="X262"/>
  <c r="W263"/>
  <c r="K264"/>
  <c r="G265"/>
  <c r="L265"/>
  <c r="C266"/>
  <c r="C267"/>
  <c r="D267"/>
  <c r="G268"/>
  <c r="L269"/>
  <c r="X270"/>
  <c r="C270"/>
  <c r="C271"/>
  <c r="J272"/>
  <c r="K272"/>
  <c r="Y273"/>
  <c r="E274"/>
  <c r="I275"/>
  <c r="C275"/>
  <c r="G276"/>
  <c r="J277"/>
  <c r="K277"/>
  <c r="X278"/>
  <c r="Y279"/>
  <c r="I279"/>
  <c r="C280"/>
  <c r="Y281"/>
  <c r="C281"/>
  <c r="X282"/>
  <c r="K283"/>
  <c r="I283"/>
  <c r="G284"/>
  <c r="X285"/>
  <c r="X286"/>
  <c r="D286"/>
  <c r="Y287"/>
  <c r="E288"/>
  <c r="K288"/>
  <c r="I289"/>
  <c r="D290"/>
  <c r="X291"/>
  <c r="Y291"/>
  <c r="W292"/>
  <c r="I293"/>
  <c r="X293"/>
  <c r="W294"/>
  <c r="X295"/>
  <c r="I296"/>
  <c r="C296"/>
  <c r="E297"/>
  <c r="Y298"/>
  <c r="L298"/>
  <c r="C44"/>
  <c r="K41"/>
  <c r="I71"/>
  <c r="X72"/>
  <c r="I64"/>
  <c r="I69"/>
  <c r="E85"/>
  <c r="C89"/>
  <c r="K90"/>
  <c r="X90"/>
  <c r="I91"/>
  <c r="I92"/>
  <c r="X93"/>
  <c r="G93"/>
  <c r="C94"/>
  <c r="G95"/>
  <c r="W96"/>
  <c r="L96"/>
  <c r="K97"/>
  <c r="G98"/>
  <c r="C98"/>
  <c r="D99"/>
  <c r="Y100"/>
  <c r="K101"/>
  <c r="C101"/>
  <c r="G102"/>
  <c r="G103"/>
  <c r="I104"/>
  <c r="L104"/>
  <c r="I105"/>
  <c r="C106"/>
  <c r="J106"/>
  <c r="L107"/>
  <c r="E108"/>
  <c r="W109"/>
  <c r="L109"/>
  <c r="K110"/>
  <c r="K111"/>
  <c r="Y112"/>
  <c r="C112"/>
  <c r="D113"/>
  <c r="E114"/>
  <c r="C114"/>
  <c r="Y115"/>
  <c r="Y116"/>
  <c r="X116"/>
  <c r="D117"/>
  <c r="X118"/>
  <c r="Y119"/>
  <c r="J119"/>
  <c r="L120"/>
  <c r="I121"/>
  <c r="W121"/>
  <c r="K122"/>
  <c r="G123"/>
  <c r="Y123"/>
  <c r="L124"/>
  <c r="J125"/>
  <c r="D126"/>
  <c r="I126"/>
  <c r="L127"/>
  <c r="K128"/>
  <c r="J128"/>
  <c r="K129"/>
  <c r="Y130"/>
  <c r="D130"/>
  <c r="I131"/>
  <c r="C132"/>
  <c r="W133"/>
  <c r="X133"/>
  <c r="Y134"/>
  <c r="X135"/>
  <c r="J135"/>
  <c r="I136"/>
  <c r="J137"/>
  <c r="X138"/>
  <c r="C138"/>
  <c r="I139"/>
  <c r="J140"/>
  <c r="L141"/>
  <c r="X141"/>
  <c r="C142"/>
  <c r="I143"/>
  <c r="J144"/>
  <c r="L144"/>
  <c r="X145"/>
  <c r="X146"/>
  <c r="Y146"/>
  <c r="J147"/>
  <c r="L148"/>
  <c r="E149"/>
  <c r="I149"/>
  <c r="L150"/>
  <c r="L151"/>
  <c r="E152"/>
  <c r="W152"/>
  <c r="L153"/>
  <c r="J154"/>
  <c r="G154"/>
  <c r="E155"/>
  <c r="I156"/>
  <c r="J157"/>
  <c r="E157"/>
  <c r="E158"/>
  <c r="J159"/>
  <c r="X160"/>
  <c r="Y160"/>
  <c r="G161"/>
  <c r="I162"/>
  <c r="I163"/>
  <c r="D163"/>
  <c r="K164"/>
  <c r="X165"/>
  <c r="E165"/>
  <c r="I166"/>
  <c r="K167"/>
  <c r="X168"/>
  <c r="E168"/>
  <c r="C169"/>
  <c r="X170"/>
  <c r="L170"/>
  <c r="E171"/>
  <c r="L172"/>
  <c r="C172"/>
  <c r="C173"/>
  <c r="W174"/>
  <c r="L175"/>
  <c r="D175"/>
  <c r="E176"/>
  <c r="D177"/>
  <c r="E178"/>
  <c r="C178"/>
  <c r="G179"/>
  <c r="W180"/>
  <c r="K181"/>
  <c r="G181"/>
  <c r="K182"/>
  <c r="G183"/>
  <c r="W184"/>
  <c r="J184"/>
  <c r="J185"/>
  <c r="J186"/>
  <c r="W187"/>
  <c r="X187"/>
  <c r="X188"/>
  <c r="E189"/>
  <c r="L190"/>
  <c r="C190"/>
  <c r="Y191"/>
  <c r="K192"/>
  <c r="G192"/>
  <c r="C193"/>
  <c r="L194"/>
  <c r="E195"/>
  <c r="J195"/>
  <c r="I196"/>
  <c r="Y197"/>
  <c r="E197"/>
  <c r="W198"/>
  <c r="C199"/>
  <c r="D200"/>
  <c r="Y200"/>
  <c r="X201"/>
  <c r="G202"/>
  <c r="I202"/>
  <c r="G203"/>
  <c r="Y204"/>
  <c r="L205"/>
  <c r="K205"/>
  <c r="W206"/>
  <c r="W207"/>
  <c r="I207"/>
  <c r="G208"/>
  <c r="Y209"/>
  <c r="E210"/>
  <c r="J210"/>
  <c r="C211"/>
  <c r="E212"/>
  <c r="J213"/>
  <c r="X214"/>
  <c r="E215"/>
  <c r="J215"/>
  <c r="K216"/>
  <c r="J217"/>
  <c r="C217"/>
  <c r="J218"/>
  <c r="D219"/>
  <c r="Y220"/>
  <c r="K221"/>
  <c r="L221"/>
  <c r="Y222"/>
  <c r="E223"/>
  <c r="W223"/>
  <c r="G224"/>
  <c r="Y225"/>
  <c r="L226"/>
  <c r="D226"/>
  <c r="Y227"/>
  <c r="J228"/>
  <c r="E228"/>
  <c r="Y251"/>
  <c r="X229"/>
  <c r="I230"/>
  <c r="W230"/>
  <c r="W231"/>
  <c r="K232"/>
  <c r="G233"/>
  <c r="D233"/>
  <c r="L234"/>
  <c r="G235"/>
  <c r="E236"/>
  <c r="C236"/>
  <c r="I237"/>
  <c r="E238"/>
  <c r="E239"/>
  <c r="I239"/>
  <c r="I240"/>
  <c r="D241"/>
  <c r="L242"/>
  <c r="W242"/>
  <c r="E243"/>
  <c r="E244"/>
  <c r="X244"/>
  <c r="K245"/>
  <c r="J246"/>
  <c r="G246"/>
  <c r="K247"/>
  <c r="C248"/>
  <c r="D248"/>
  <c r="J249"/>
  <c r="K250"/>
  <c r="W250"/>
  <c r="W252"/>
  <c r="D253"/>
  <c r="L254"/>
  <c r="E254"/>
  <c r="I255"/>
  <c r="C256"/>
  <c r="K256"/>
  <c r="Y257"/>
  <c r="D258"/>
  <c r="Y259"/>
  <c r="J259"/>
  <c r="W260"/>
  <c r="D262"/>
  <c r="J263"/>
  <c r="X263"/>
  <c r="G264"/>
  <c r="C265"/>
  <c r="X266"/>
  <c r="K266"/>
  <c r="G267"/>
  <c r="D268"/>
  <c r="C269"/>
  <c r="D269"/>
  <c r="W270"/>
  <c r="D271"/>
  <c r="E271"/>
  <c r="G272"/>
  <c r="D273"/>
  <c r="G274"/>
  <c r="L274"/>
  <c r="E275"/>
  <c r="K276"/>
  <c r="W277"/>
  <c r="C277"/>
  <c r="D278"/>
  <c r="K279"/>
  <c r="D280"/>
  <c r="W281"/>
  <c r="D281"/>
  <c r="Y282"/>
  <c r="J283"/>
  <c r="L284"/>
  <c r="C284"/>
  <c r="Y285"/>
  <c r="J286"/>
  <c r="G287"/>
  <c r="D287"/>
  <c r="G288"/>
  <c r="L289"/>
  <c r="C290"/>
  <c r="I290"/>
  <c r="W291"/>
  <c r="X292"/>
  <c r="E293"/>
  <c r="D293"/>
  <c r="Y294"/>
  <c r="L295"/>
  <c r="W296"/>
  <c r="E296"/>
  <c r="K297"/>
  <c r="W298"/>
  <c r="J211"/>
  <c r="D212"/>
  <c r="G213"/>
  <c r="G214"/>
  <c r="D214"/>
  <c r="I215"/>
  <c r="D216"/>
  <c r="L216"/>
  <c r="D217"/>
  <c r="L218"/>
  <c r="W219"/>
  <c r="I219"/>
  <c r="D220"/>
  <c r="W221"/>
  <c r="C221"/>
  <c r="W222"/>
  <c r="J223"/>
  <c r="E224"/>
  <c r="L224"/>
  <c r="J225"/>
  <c r="I226"/>
  <c r="K227"/>
  <c r="X227"/>
  <c r="C228"/>
  <c r="X251"/>
  <c r="I229"/>
  <c r="J251"/>
  <c r="X230"/>
  <c r="G230"/>
  <c r="Y231"/>
  <c r="G232"/>
  <c r="L233"/>
  <c r="I233"/>
  <c r="C234"/>
  <c r="K235"/>
  <c r="L236"/>
  <c r="X237"/>
  <c r="L237"/>
  <c r="Y238"/>
  <c r="W239"/>
  <c r="E240"/>
  <c r="D240"/>
  <c r="I241"/>
  <c r="J242"/>
  <c r="K242"/>
  <c r="X243"/>
  <c r="G244"/>
  <c r="W245"/>
  <c r="L245"/>
  <c r="Y246"/>
  <c r="G247"/>
  <c r="L247"/>
  <c r="E248"/>
  <c r="W249"/>
  <c r="C249"/>
  <c r="D250"/>
  <c r="E252"/>
  <c r="Y252"/>
  <c r="Y253"/>
  <c r="K254"/>
  <c r="Y254"/>
  <c r="D255"/>
  <c r="I256"/>
  <c r="D257"/>
  <c r="W257"/>
  <c r="I258"/>
  <c r="I259"/>
  <c r="X260"/>
  <c r="I260"/>
  <c r="K262"/>
  <c r="E263"/>
  <c r="C263"/>
  <c r="X264"/>
  <c r="X265"/>
  <c r="D266"/>
  <c r="E266"/>
  <c r="K267"/>
  <c r="E268"/>
  <c r="J269"/>
  <c r="Y269"/>
  <c r="Y270"/>
  <c r="G271"/>
  <c r="L272"/>
  <c r="Y272"/>
  <c r="W273"/>
  <c r="K274"/>
  <c r="I274"/>
  <c r="X275"/>
  <c r="X276"/>
  <c r="G277"/>
  <c r="E278"/>
  <c r="I278"/>
  <c r="C279"/>
  <c r="K280"/>
  <c r="E281"/>
  <c r="K282"/>
  <c r="D282"/>
  <c r="C283"/>
  <c r="D284"/>
  <c r="W285"/>
  <c r="I285"/>
  <c r="E286"/>
  <c r="W287"/>
  <c r="J288"/>
  <c r="W288"/>
  <c r="J289"/>
  <c r="E290"/>
  <c r="J291"/>
  <c r="E291"/>
  <c r="D292"/>
  <c r="W293"/>
  <c r="D294"/>
  <c r="K294"/>
  <c r="G295"/>
  <c r="K296"/>
  <c r="J297"/>
  <c r="D297"/>
  <c r="X298"/>
  <c r="S574" i="31"/>
  <c r="AB261" i="44"/>
  <c r="C218"/>
  <c r="X219"/>
  <c r="J219"/>
  <c r="J220"/>
  <c r="Y221"/>
  <c r="G222"/>
  <c r="E222"/>
  <c r="X223"/>
  <c r="Y224"/>
  <c r="I224"/>
  <c r="I225"/>
  <c r="Y226"/>
  <c r="W227"/>
  <c r="G227"/>
  <c r="G228"/>
  <c r="K251"/>
  <c r="E229"/>
  <c r="E251"/>
  <c r="K230"/>
  <c r="C231"/>
  <c r="D231"/>
  <c r="D232"/>
  <c r="J233"/>
  <c r="D234"/>
  <c r="G234"/>
  <c r="L235"/>
  <c r="I236"/>
  <c r="D237"/>
  <c r="X238"/>
  <c r="J238"/>
  <c r="L239"/>
  <c r="J240"/>
  <c r="W241"/>
  <c r="E241"/>
  <c r="X242"/>
  <c r="J243"/>
  <c r="D243"/>
  <c r="W244"/>
  <c r="X245"/>
  <c r="E245"/>
  <c r="L246"/>
  <c r="W247"/>
  <c r="J247"/>
  <c r="J248"/>
  <c r="Y249"/>
  <c r="I249"/>
  <c r="C250"/>
  <c r="I252"/>
  <c r="K253"/>
  <c r="L253"/>
  <c r="W254"/>
  <c r="W255"/>
  <c r="G255"/>
  <c r="D256"/>
  <c r="J257"/>
  <c r="Y258"/>
  <c r="W258"/>
  <c r="G259"/>
  <c r="J260"/>
  <c r="L260"/>
  <c r="I262"/>
  <c r="I263"/>
  <c r="E264"/>
  <c r="Y264"/>
  <c r="W265"/>
  <c r="I266"/>
  <c r="W267"/>
  <c r="I267"/>
  <c r="L268"/>
  <c r="W269"/>
  <c r="E270"/>
  <c r="J270"/>
  <c r="I271"/>
  <c r="C272"/>
  <c r="L273"/>
  <c r="G273"/>
  <c r="X274"/>
  <c r="J275"/>
  <c r="G275"/>
  <c r="C276"/>
  <c r="Y277"/>
  <c r="L278"/>
  <c r="J279"/>
  <c r="W279"/>
  <c r="X280"/>
  <c r="G281"/>
  <c r="C282"/>
  <c r="D283"/>
  <c r="G283"/>
  <c r="Y284"/>
  <c r="E285"/>
  <c r="W286"/>
  <c r="K286"/>
  <c r="J287"/>
  <c r="C288"/>
  <c r="X289"/>
  <c r="C289"/>
  <c r="W290"/>
  <c r="K291"/>
  <c r="C292"/>
  <c r="K292"/>
  <c r="L293"/>
  <c r="J294"/>
  <c r="E294"/>
  <c r="Y295"/>
  <c r="Y296"/>
  <c r="C297"/>
  <c r="J298"/>
  <c r="I298"/>
  <c r="K212"/>
  <c r="Y212"/>
  <c r="E213"/>
  <c r="K214"/>
  <c r="C215"/>
  <c r="Y215"/>
  <c r="Y216"/>
  <c r="W217"/>
  <c r="G218"/>
  <c r="I218"/>
  <c r="G219"/>
  <c r="X220"/>
  <c r="K220"/>
  <c r="E221"/>
  <c r="C222"/>
  <c r="C223"/>
  <c r="D223"/>
  <c r="W224"/>
  <c r="C225"/>
  <c r="D225"/>
  <c r="K226"/>
  <c r="D227"/>
  <c r="W228"/>
  <c r="Y228"/>
  <c r="G251"/>
  <c r="D251"/>
  <c r="K229"/>
  <c r="J230"/>
  <c r="L231"/>
  <c r="Y232"/>
  <c r="W232"/>
  <c r="W233"/>
  <c r="I234"/>
  <c r="I235"/>
  <c r="E235"/>
  <c r="Y236"/>
  <c r="Y237"/>
  <c r="L238"/>
  <c r="K238"/>
  <c r="X239"/>
  <c r="L240"/>
  <c r="C241"/>
  <c r="Y241"/>
  <c r="Y242"/>
  <c r="W243"/>
  <c r="C244"/>
  <c r="K244"/>
  <c r="C245"/>
  <c r="E246"/>
  <c r="C246"/>
  <c r="C247"/>
  <c r="G248"/>
  <c r="L248"/>
  <c r="X249"/>
  <c r="X250"/>
  <c r="L250"/>
  <c r="J252"/>
  <c r="C253"/>
  <c r="E253"/>
  <c r="C254"/>
  <c r="E255"/>
  <c r="J255"/>
  <c r="G256"/>
  <c r="C257"/>
  <c r="E258"/>
  <c r="L258"/>
  <c r="X259"/>
  <c r="E260"/>
  <c r="G262"/>
  <c r="Y262"/>
  <c r="K263"/>
  <c r="W264"/>
  <c r="Y265"/>
  <c r="I265"/>
  <c r="L266"/>
  <c r="Y267"/>
  <c r="X268"/>
  <c r="I268"/>
  <c r="E269"/>
  <c r="L270"/>
  <c r="D270"/>
  <c r="W271"/>
  <c r="X272"/>
  <c r="E273"/>
  <c r="I273"/>
  <c r="D274"/>
  <c r="K275"/>
  <c r="Y276"/>
  <c r="L276"/>
  <c r="D277"/>
  <c r="K278"/>
  <c r="X279"/>
  <c r="W280"/>
  <c r="J280"/>
  <c r="X281"/>
  <c r="I282"/>
  <c r="E283"/>
  <c r="I284"/>
  <c r="E284"/>
  <c r="C285"/>
  <c r="I286"/>
  <c r="C286"/>
  <c r="E287"/>
  <c r="D288"/>
  <c r="Y289"/>
  <c r="E289"/>
  <c r="X290"/>
  <c r="L291"/>
  <c r="E292"/>
  <c r="J293"/>
  <c r="G293"/>
  <c r="C294"/>
  <c r="E295"/>
  <c r="K295"/>
  <c r="G296"/>
  <c r="X297"/>
  <c r="K298"/>
  <c r="R574" i="31"/>
  <c r="AA261" i="44"/>
  <c r="D172" i="42"/>
  <c r="D189"/>
  <c r="D152"/>
  <c r="D198"/>
  <c r="D41"/>
  <c r="D287"/>
  <c r="D42"/>
  <c r="D247"/>
  <c r="D254"/>
  <c r="D183"/>
  <c r="D217"/>
  <c r="D175"/>
  <c r="D36"/>
  <c r="D38"/>
  <c r="D112"/>
  <c r="D44"/>
  <c r="D46"/>
  <c r="D48"/>
  <c r="D179"/>
  <c r="D181"/>
  <c r="D252"/>
  <c r="D185"/>
  <c r="D256"/>
  <c r="D187"/>
  <c r="D176"/>
  <c r="D178"/>
  <c r="D111"/>
  <c r="D49"/>
  <c r="D61"/>
  <c r="D97"/>
  <c r="D272"/>
  <c r="D274"/>
  <c r="D63"/>
  <c r="D153"/>
  <c r="D53"/>
  <c r="D227"/>
  <c r="D258"/>
  <c r="D94"/>
  <c r="D193"/>
  <c r="D58"/>
  <c r="D195"/>
  <c r="D234"/>
  <c r="D114"/>
  <c r="D150"/>
  <c r="D70"/>
  <c r="D116"/>
  <c r="D203"/>
  <c r="D204"/>
  <c r="D206"/>
  <c r="D283"/>
  <c r="D285"/>
  <c r="D104"/>
  <c r="D159"/>
  <c r="D161"/>
  <c r="D291"/>
  <c r="D293"/>
  <c r="D295"/>
  <c r="D297"/>
  <c r="D301"/>
  <c r="D268"/>
  <c r="D72"/>
  <c r="D65"/>
  <c r="D280"/>
  <c r="L48"/>
  <c r="D262"/>
  <c r="D245"/>
  <c r="D52"/>
  <c r="D66"/>
  <c r="D88"/>
  <c r="G98"/>
  <c r="D173"/>
  <c r="D35"/>
  <c r="D218"/>
  <c r="D246"/>
  <c r="D40"/>
  <c r="D45"/>
  <c r="D180"/>
  <c r="D87"/>
  <c r="D184"/>
  <c r="D220"/>
  <c r="D89"/>
  <c r="D91"/>
  <c r="D223"/>
  <c r="D225"/>
  <c r="D249"/>
  <c r="D251"/>
  <c r="D253"/>
  <c r="D255"/>
  <c r="D186"/>
  <c r="D190"/>
  <c r="D142"/>
  <c r="D192"/>
  <c r="D144"/>
  <c r="D137"/>
  <c r="D265"/>
  <c r="D267"/>
  <c r="D98"/>
  <c r="D64"/>
  <c r="D236"/>
  <c r="D154"/>
  <c r="D155"/>
  <c r="D156"/>
  <c r="D201"/>
  <c r="D99"/>
  <c r="D100"/>
  <c r="D50"/>
  <c r="D54"/>
  <c r="D228"/>
  <c r="D259"/>
  <c r="D55"/>
  <c r="D113"/>
  <c r="D59"/>
  <c r="D233"/>
  <c r="D260"/>
  <c r="D147"/>
  <c r="D151"/>
  <c r="D71"/>
  <c r="D51"/>
  <c r="D229"/>
  <c r="D56"/>
  <c r="D194"/>
  <c r="D261"/>
  <c r="D60"/>
  <c r="D277"/>
  <c r="D279"/>
  <c r="D238"/>
  <c r="D281"/>
  <c r="D73"/>
  <c r="D288"/>
  <c r="D290"/>
  <c r="D298"/>
  <c r="D300"/>
  <c r="G295"/>
  <c r="G276"/>
  <c r="F73"/>
  <c r="D102"/>
  <c r="D289"/>
  <c r="D248"/>
  <c r="D307"/>
  <c r="D276"/>
  <c r="D302"/>
  <c r="D196"/>
  <c r="F198"/>
  <c r="D264"/>
  <c r="AJ47" i="11"/>
  <c r="D271" i="42"/>
  <c r="D275"/>
  <c r="D269"/>
  <c r="D135"/>
  <c r="D174"/>
  <c r="D37"/>
  <c r="D39"/>
  <c r="D138"/>
  <c r="D139"/>
  <c r="D47"/>
  <c r="D140"/>
  <c r="D182"/>
  <c r="D219"/>
  <c r="D221"/>
  <c r="D90"/>
  <c r="D222"/>
  <c r="D224"/>
  <c r="D226"/>
  <c r="D250"/>
  <c r="D306"/>
  <c r="D188"/>
  <c r="D141"/>
  <c r="D191"/>
  <c r="D143"/>
  <c r="D43"/>
  <c r="D177"/>
  <c r="D134"/>
  <c r="D136"/>
  <c r="D197"/>
  <c r="D62"/>
  <c r="D235"/>
  <c r="D266"/>
  <c r="D270"/>
  <c r="D273"/>
  <c r="D115"/>
  <c r="D199"/>
  <c r="D200"/>
  <c r="D67"/>
  <c r="D93"/>
  <c r="D257"/>
  <c r="D231"/>
  <c r="D232"/>
  <c r="D57"/>
  <c r="D146"/>
  <c r="D96"/>
  <c r="D149"/>
  <c r="D69"/>
  <c r="D92"/>
  <c r="D230"/>
  <c r="D145"/>
  <c r="D95"/>
  <c r="D263"/>
  <c r="D148"/>
  <c r="D68"/>
  <c r="D237"/>
  <c r="D278"/>
  <c r="D202"/>
  <c r="D117"/>
  <c r="D101"/>
  <c r="D205"/>
  <c r="D282"/>
  <c r="D284"/>
  <c r="D286"/>
  <c r="D103"/>
  <c r="D158"/>
  <c r="D160"/>
  <c r="D239"/>
  <c r="D292"/>
  <c r="D294"/>
  <c r="D296"/>
  <c r="D299"/>
  <c r="G287"/>
  <c r="G281"/>
  <c r="F299"/>
  <c r="F254"/>
  <c r="G248"/>
  <c r="G298"/>
  <c r="G268"/>
  <c r="G299"/>
  <c r="G280"/>
  <c r="F276"/>
  <c r="F295"/>
  <c r="F298"/>
  <c r="G283"/>
  <c r="L63"/>
  <c r="L281"/>
  <c r="L299"/>
  <c r="L152"/>
  <c r="L151"/>
  <c r="L103"/>
  <c r="L283"/>
  <c r="G251"/>
  <c r="L260"/>
  <c r="L253"/>
  <c r="G285"/>
  <c r="F261" i="44"/>
  <c r="F294"/>
  <c r="F299"/>
  <c r="F255"/>
  <c r="F229"/>
  <c r="F216"/>
  <c r="F192"/>
  <c r="F171"/>
  <c r="F157"/>
  <c r="F138"/>
  <c r="F128"/>
  <c r="F85"/>
  <c r="F26"/>
  <c r="F76"/>
  <c r="F296"/>
  <c r="F292"/>
  <c r="F290"/>
  <c r="F285"/>
  <c r="F281"/>
  <c r="F275"/>
  <c r="F268"/>
  <c r="F257"/>
  <c r="F237"/>
  <c r="F231"/>
  <c r="F222"/>
  <c r="F217"/>
  <c r="F209"/>
  <c r="F198"/>
  <c r="F179"/>
  <c r="F167"/>
  <c r="F161"/>
  <c r="F152"/>
  <c r="F149"/>
  <c r="F143"/>
  <c r="F139"/>
  <c r="F136"/>
  <c r="F117"/>
  <c r="F107"/>
  <c r="F101"/>
  <c r="F93"/>
  <c r="F58"/>
  <c r="F66"/>
  <c r="F22"/>
  <c r="F47"/>
  <c r="F75"/>
  <c r="F74"/>
  <c r="F258"/>
  <c r="F228"/>
  <c r="F218"/>
  <c r="F207"/>
  <c r="F170"/>
  <c r="F158"/>
  <c r="F120"/>
  <c r="F112"/>
  <c r="F91"/>
  <c r="F62"/>
  <c r="F51"/>
  <c r="F9"/>
  <c r="F11"/>
  <c r="F14"/>
  <c r="F16"/>
  <c r="F12"/>
  <c r="F18"/>
  <c r="F30"/>
  <c r="F284"/>
  <c r="F273"/>
  <c r="F269"/>
  <c r="F253"/>
  <c r="F249"/>
  <c r="F246"/>
  <c r="F244"/>
  <c r="F230"/>
  <c r="F223"/>
  <c r="F201"/>
  <c r="F196"/>
  <c r="F190"/>
  <c r="F183"/>
  <c r="F169"/>
  <c r="F162"/>
  <c r="F146"/>
  <c r="F135"/>
  <c r="F129"/>
  <c r="F125"/>
  <c r="F121"/>
  <c r="F113"/>
  <c r="F104"/>
  <c r="F97"/>
  <c r="F94"/>
  <c r="F34"/>
  <c r="F36"/>
  <c r="F61"/>
  <c r="F40"/>
  <c r="F65"/>
  <c r="F63"/>
  <c r="F44"/>
  <c r="F77"/>
  <c r="F54"/>
  <c r="F260"/>
  <c r="F247"/>
  <c r="F215"/>
  <c r="F208"/>
  <c r="F195"/>
  <c r="F174"/>
  <c r="F151"/>
  <c r="F130"/>
  <c r="F122"/>
  <c r="F99"/>
  <c r="F39"/>
  <c r="F82"/>
  <c r="F24"/>
  <c r="F288"/>
  <c r="F280"/>
  <c r="F278"/>
  <c r="F272"/>
  <c r="F265"/>
  <c r="F262"/>
  <c r="F243"/>
  <c r="F239"/>
  <c r="F234"/>
  <c r="F251"/>
  <c r="F214"/>
  <c r="F202"/>
  <c r="F197"/>
  <c r="F189"/>
  <c r="F186"/>
  <c r="F182"/>
  <c r="F180"/>
  <c r="F173"/>
  <c r="F160"/>
  <c r="F155"/>
  <c r="F141"/>
  <c r="F131"/>
  <c r="F116"/>
  <c r="F106"/>
  <c r="F95"/>
  <c r="F90"/>
  <c r="F50"/>
  <c r="F70"/>
  <c r="F56"/>
  <c r="F37"/>
  <c r="F59"/>
  <c r="F73"/>
  <c r="F31"/>
  <c r="F298"/>
  <c r="F286"/>
  <c r="F238"/>
  <c r="F221"/>
  <c r="F206"/>
  <c r="F175"/>
  <c r="F166"/>
  <c r="F153"/>
  <c r="F133"/>
  <c r="F109"/>
  <c r="F35"/>
  <c r="F71"/>
  <c r="F81"/>
  <c r="F295"/>
  <c r="F291"/>
  <c r="F287"/>
  <c r="F283"/>
  <c r="F277"/>
  <c r="F271"/>
  <c r="F259"/>
  <c r="F256"/>
  <c r="F235"/>
  <c r="F226"/>
  <c r="F220"/>
  <c r="F213"/>
  <c r="F204"/>
  <c r="F193"/>
  <c r="F177"/>
  <c r="F163"/>
  <c r="F156"/>
  <c r="F150"/>
  <c r="F147"/>
  <c r="F140"/>
  <c r="F137"/>
  <c r="F118"/>
  <c r="F111"/>
  <c r="F102"/>
  <c r="F98"/>
  <c r="F20"/>
  <c r="F27"/>
  <c r="F60"/>
  <c r="F86"/>
  <c r="F32"/>
  <c r="F43"/>
  <c r="F263"/>
  <c r="F242"/>
  <c r="F224"/>
  <c r="F212"/>
  <c r="F205"/>
  <c r="F164"/>
  <c r="F145"/>
  <c r="F115"/>
  <c r="F108"/>
  <c r="F33"/>
  <c r="F80"/>
  <c r="F69"/>
  <c r="F15"/>
  <c r="F10"/>
  <c r="F19"/>
  <c r="F8"/>
  <c r="F17"/>
  <c r="F13"/>
  <c r="F293"/>
  <c r="F274"/>
  <c r="F270"/>
  <c r="F266"/>
  <c r="F250"/>
  <c r="F248"/>
  <c r="F245"/>
  <c r="F241"/>
  <c r="F227"/>
  <c r="F219"/>
  <c r="F199"/>
  <c r="F194"/>
  <c r="F185"/>
  <c r="F178"/>
  <c r="F165"/>
  <c r="F154"/>
  <c r="F144"/>
  <c r="F134"/>
  <c r="F126"/>
  <c r="F123"/>
  <c r="F119"/>
  <c r="F105"/>
  <c r="F103"/>
  <c r="F96"/>
  <c r="F89"/>
  <c r="F64"/>
  <c r="F83"/>
  <c r="F48"/>
  <c r="F78"/>
  <c r="F72"/>
  <c r="F41"/>
  <c r="F68"/>
  <c r="F29"/>
  <c r="F289"/>
  <c r="F254"/>
  <c r="F233"/>
  <c r="F211"/>
  <c r="F203"/>
  <c r="F188"/>
  <c r="F168"/>
  <c r="F148"/>
  <c r="F127"/>
  <c r="F114"/>
  <c r="F25"/>
  <c r="F23"/>
  <c r="F67"/>
  <c r="F297"/>
  <c r="F282"/>
  <c r="F279"/>
  <c r="F276"/>
  <c r="F267"/>
  <c r="F264"/>
  <c r="F252"/>
  <c r="F240"/>
  <c r="F236"/>
  <c r="F232"/>
  <c r="F225"/>
  <c r="F210"/>
  <c r="F200"/>
  <c r="F191"/>
  <c r="F187"/>
  <c r="F184"/>
  <c r="F181"/>
  <c r="F176"/>
  <c r="F172"/>
  <c r="F159"/>
  <c r="F142"/>
  <c r="F132"/>
  <c r="F124"/>
  <c r="F110"/>
  <c r="F100"/>
  <c r="F92"/>
  <c r="F79"/>
  <c r="F49"/>
  <c r="F55"/>
  <c r="F53"/>
  <c r="F57"/>
  <c r="F42"/>
  <c r="F84"/>
  <c r="F52"/>
  <c r="F87"/>
  <c r="F21"/>
  <c r="F28"/>
  <c r="F88"/>
  <c r="F45"/>
  <c r="F46"/>
  <c r="F38"/>
  <c r="AH81" i="11"/>
  <c r="G284" i="42"/>
  <c r="AB8" i="44"/>
  <c r="AE3" l="1"/>
  <c r="Z38"/>
  <c r="Z45"/>
  <c r="Z87"/>
  <c r="Z57"/>
  <c r="Z79"/>
  <c r="Z124"/>
  <c r="Z172"/>
  <c r="Z187"/>
  <c r="Z225"/>
  <c r="Z252"/>
  <c r="Z279"/>
  <c r="Z23"/>
  <c r="Z148"/>
  <c r="Z211"/>
  <c r="Z29"/>
  <c r="Z78"/>
  <c r="Z89"/>
  <c r="Z119"/>
  <c r="Z144"/>
  <c r="Z185"/>
  <c r="Z227"/>
  <c r="Z250"/>
  <c r="Z293"/>
  <c r="Z19"/>
  <c r="Z80"/>
  <c r="Z145"/>
  <c r="Z224"/>
  <c r="Z60"/>
  <c r="Z20"/>
  <c r="Z118"/>
  <c r="Z150"/>
  <c r="Z193"/>
  <c r="Z226"/>
  <c r="Z271"/>
  <c r="Z291"/>
  <c r="Z133"/>
  <c r="Z206"/>
  <c r="Z298"/>
  <c r="Z37"/>
  <c r="Z90"/>
  <c r="Z131"/>
  <c r="Z173"/>
  <c r="Z189"/>
  <c r="Z251"/>
  <c r="Z262"/>
  <c r="Z280"/>
  <c r="Z39"/>
  <c r="Z151"/>
  <c r="Z215"/>
  <c r="Z77"/>
  <c r="Z40"/>
  <c r="Z94"/>
  <c r="Z121"/>
  <c r="Z146"/>
  <c r="Z190"/>
  <c r="Z230"/>
  <c r="Z253"/>
  <c r="Z30"/>
  <c r="Z14"/>
  <c r="Z62"/>
  <c r="Z207"/>
  <c r="Z74"/>
  <c r="Z66"/>
  <c r="Z107"/>
  <c r="Z143"/>
  <c r="Z152"/>
  <c r="Z198"/>
  <c r="Z257"/>
  <c r="Z275"/>
  <c r="Z76"/>
  <c r="Z138"/>
  <c r="Z216"/>
  <c r="Z294"/>
  <c r="Z28"/>
  <c r="Z84"/>
  <c r="Z55"/>
  <c r="Z100"/>
  <c r="Z142"/>
  <c r="Z181"/>
  <c r="Z200"/>
  <c r="Z236"/>
  <c r="Z267"/>
  <c r="Z297"/>
  <c r="Z114"/>
  <c r="Z188"/>
  <c r="Z254"/>
  <c r="Z41"/>
  <c r="Z83"/>
  <c r="Z103"/>
  <c r="Z126"/>
  <c r="Z165"/>
  <c r="Z199"/>
  <c r="Z245"/>
  <c r="Z270"/>
  <c r="Z17"/>
  <c r="Z15"/>
  <c r="Z108"/>
  <c r="Z205"/>
  <c r="Z263"/>
  <c r="Z32"/>
  <c r="Z102"/>
  <c r="Z140"/>
  <c r="Z163"/>
  <c r="Z213"/>
  <c r="Z256"/>
  <c r="Z283"/>
  <c r="Z81"/>
  <c r="Z35"/>
  <c r="Z166"/>
  <c r="Z238"/>
  <c r="Z73"/>
  <c r="Z70"/>
  <c r="Z106"/>
  <c r="Z155"/>
  <c r="Z182"/>
  <c r="Z202"/>
  <c r="Z239"/>
  <c r="Z272"/>
  <c r="Z24"/>
  <c r="Z122"/>
  <c r="Z195"/>
  <c r="Z260"/>
  <c r="Z63"/>
  <c r="Z36"/>
  <c r="Z104"/>
  <c r="Z129"/>
  <c r="Z169"/>
  <c r="Z201"/>
  <c r="Z246"/>
  <c r="Z273"/>
  <c r="Z12"/>
  <c r="Z9"/>
  <c r="Z112"/>
  <c r="Z158"/>
  <c r="Z228"/>
  <c r="Z47"/>
  <c r="Z93"/>
  <c r="Z136"/>
  <c r="Z167"/>
  <c r="Z217"/>
  <c r="Z231"/>
  <c r="Z285"/>
  <c r="Z292"/>
  <c r="Z85"/>
  <c r="Z171"/>
  <c r="Z255"/>
  <c r="Z46"/>
  <c r="Z88"/>
  <c r="Z21"/>
  <c r="Z52"/>
  <c r="Z42"/>
  <c r="Z53"/>
  <c r="Z49"/>
  <c r="Z92"/>
  <c r="Z110"/>
  <c r="Z132"/>
  <c r="Z159"/>
  <c r="Z176"/>
  <c r="Z184"/>
  <c r="Z191"/>
  <c r="Z210"/>
  <c r="Z232"/>
  <c r="Z240"/>
  <c r="Z264"/>
  <c r="Z276"/>
  <c r="Z282"/>
  <c r="Z67"/>
  <c r="Z25"/>
  <c r="Z127"/>
  <c r="Z168"/>
  <c r="Z203"/>
  <c r="Z233"/>
  <c r="Z289"/>
  <c r="Z68"/>
  <c r="Z72"/>
  <c r="Z48"/>
  <c r="Z64"/>
  <c r="Z96"/>
  <c r="Z105"/>
  <c r="Z123"/>
  <c r="Z134"/>
  <c r="Z154"/>
  <c r="Z178"/>
  <c r="Z194"/>
  <c r="Z219"/>
  <c r="Z241"/>
  <c r="Z248"/>
  <c r="Z266"/>
  <c r="Z274"/>
  <c r="Z13"/>
  <c r="Z8"/>
  <c r="Z10"/>
  <c r="Z69"/>
  <c r="Z33"/>
  <c r="Z115"/>
  <c r="Z164"/>
  <c r="Z212"/>
  <c r="Z242"/>
  <c r="Z43"/>
  <c r="Z86"/>
  <c r="Z27"/>
  <c r="Z98"/>
  <c r="Z111"/>
  <c r="Z137"/>
  <c r="Z147"/>
  <c r="Z156"/>
  <c r="Z177"/>
  <c r="Z204"/>
  <c r="Z220"/>
  <c r="Z235"/>
  <c r="Z259"/>
  <c r="Z277"/>
  <c r="Z287"/>
  <c r="Z295"/>
  <c r="Z71"/>
  <c r="Z109"/>
  <c r="Z153"/>
  <c r="Z175"/>
  <c r="Z221"/>
  <c r="Z286"/>
  <c r="Z31"/>
  <c r="Z59"/>
  <c r="Z56"/>
  <c r="Z50"/>
  <c r="Z95"/>
  <c r="Z116"/>
  <c r="Z141"/>
  <c r="Z160"/>
  <c r="Z180"/>
  <c r="Z186"/>
  <c r="Z197"/>
  <c r="Z214"/>
  <c r="Z234"/>
  <c r="Z243"/>
  <c r="Z265"/>
  <c r="Z278"/>
  <c r="Z288"/>
  <c r="Z82"/>
  <c r="Z99"/>
  <c r="Z130"/>
  <c r="Z174"/>
  <c r="Z208"/>
  <c r="Z247"/>
  <c r="Z54"/>
  <c r="Z44"/>
  <c r="Z65"/>
  <c r="Z61"/>
  <c r="Z34"/>
  <c r="Z97"/>
  <c r="Z113"/>
  <c r="Z125"/>
  <c r="Z135"/>
  <c r="Z162"/>
  <c r="Z183"/>
  <c r="Z196"/>
  <c r="Z223"/>
  <c r="Z244"/>
  <c r="Z249"/>
  <c r="Z269"/>
  <c r="Z284"/>
  <c r="Z18"/>
  <c r="Z16"/>
  <c r="Z11"/>
  <c r="Z51"/>
  <c r="Z91"/>
  <c r="Z120"/>
  <c r="Z170"/>
  <c r="Z218"/>
  <c r="Z258"/>
  <c r="Z75"/>
  <c r="Z22"/>
  <c r="Z58"/>
  <c r="Z101"/>
  <c r="Z117"/>
  <c r="Z139"/>
  <c r="Z149"/>
  <c r="Z161"/>
  <c r="Z179"/>
  <c r="Z209"/>
  <c r="Z222"/>
  <c r="Z237"/>
  <c r="Z268"/>
  <c r="Z281"/>
  <c r="Z290"/>
  <c r="Z296"/>
  <c r="Z26"/>
  <c r="Z128"/>
  <c r="Z157"/>
  <c r="Z192"/>
  <c r="Z229"/>
  <c r="Z299"/>
  <c r="Z261"/>
  <c r="L199" i="42"/>
  <c r="H229"/>
  <c r="H114"/>
  <c r="H238"/>
  <c r="H139"/>
  <c r="H39"/>
  <c r="H35"/>
  <c r="M195"/>
  <c r="M178"/>
  <c r="M142"/>
  <c r="M222"/>
  <c r="M146"/>
  <c r="M267"/>
  <c r="M296"/>
  <c r="M279"/>
  <c r="M301"/>
  <c r="M155"/>
  <c r="M219"/>
  <c r="M177"/>
  <c r="M217"/>
  <c r="M50"/>
  <c r="M101"/>
  <c r="M91"/>
  <c r="M184"/>
  <c r="M228"/>
  <c r="M191"/>
  <c r="M190"/>
  <c r="M230"/>
  <c r="M147"/>
  <c r="M156"/>
  <c r="M113"/>
  <c r="L194"/>
  <c r="H62"/>
  <c r="H95"/>
  <c r="L174"/>
  <c r="L224"/>
  <c r="L116"/>
  <c r="H117"/>
  <c r="H71"/>
  <c r="H237"/>
  <c r="L55"/>
  <c r="H53"/>
  <c r="H175"/>
  <c r="M97"/>
  <c r="M188"/>
  <c r="M144"/>
  <c r="M206"/>
  <c r="M235"/>
  <c r="H265"/>
  <c r="H202"/>
  <c r="H54"/>
  <c r="L134"/>
  <c r="H90"/>
  <c r="H59"/>
  <c r="L51"/>
  <c r="E288"/>
  <c r="G288"/>
  <c r="F288"/>
  <c r="E292"/>
  <c r="G292"/>
  <c r="F292"/>
  <c r="E258"/>
  <c r="E158"/>
  <c r="G158"/>
  <c r="F158"/>
  <c r="E136"/>
  <c r="E112"/>
  <c r="G112"/>
  <c r="F112"/>
  <c r="E36"/>
  <c r="F36"/>
  <c r="G36"/>
  <c r="F234"/>
  <c r="G234"/>
  <c r="E234"/>
  <c r="E226"/>
  <c r="F226"/>
  <c r="G226"/>
  <c r="E160"/>
  <c r="F160"/>
  <c r="G160"/>
  <c r="E148"/>
  <c r="F148"/>
  <c r="G148"/>
  <c r="E140"/>
  <c r="E138"/>
  <c r="AP56" i="11"/>
  <c r="AX56"/>
  <c r="AG56"/>
  <c r="AQ56"/>
  <c r="AY56"/>
  <c r="AR56"/>
  <c r="AZ56"/>
  <c r="AH56"/>
  <c r="AS56"/>
  <c r="BA56"/>
  <c r="AT56"/>
  <c r="AM56"/>
  <c r="BC56"/>
  <c r="AV56"/>
  <c r="AO56"/>
  <c r="G138" i="42"/>
  <c r="BB56" i="11"/>
  <c r="AN56"/>
  <c r="AW56"/>
  <c r="AL56"/>
  <c r="AU56"/>
  <c r="BD56"/>
  <c r="AH80"/>
  <c r="AT80"/>
  <c r="BB80"/>
  <c r="AM80"/>
  <c r="AU80"/>
  <c r="BC80"/>
  <c r="AN80"/>
  <c r="AV80"/>
  <c r="BD80"/>
  <c r="AO80"/>
  <c r="AW80"/>
  <c r="AP80"/>
  <c r="AL80"/>
  <c r="AY80"/>
  <c r="AR80"/>
  <c r="AG80"/>
  <c r="BA80"/>
  <c r="F232" i="42"/>
  <c r="G232"/>
  <c r="AX80" i="11"/>
  <c r="AS80"/>
  <c r="E232" i="42"/>
  <c r="AQ80" i="11"/>
  <c r="AZ80"/>
  <c r="E44" i="42"/>
  <c r="G44"/>
  <c r="F44"/>
  <c r="BL84" i="11"/>
  <c r="BT84"/>
  <c r="AQ84"/>
  <c r="AY84"/>
  <c r="AG84"/>
  <c r="BK84"/>
  <c r="BS84"/>
  <c r="AP84"/>
  <c r="AX84"/>
  <c r="AL84"/>
  <c r="BJ84"/>
  <c r="BR84"/>
  <c r="AO84"/>
  <c r="AW84"/>
  <c r="BE84"/>
  <c r="BI84"/>
  <c r="BQ84"/>
  <c r="AN84"/>
  <c r="AV84"/>
  <c r="BD84"/>
  <c r="E68" i="42"/>
  <c r="BH84" i="11"/>
  <c r="BP84"/>
  <c r="AM84"/>
  <c r="AU84"/>
  <c r="BC84"/>
  <c r="BG84"/>
  <c r="BO84"/>
  <c r="BW84"/>
  <c r="AT84"/>
  <c r="BB84"/>
  <c r="BF84"/>
  <c r="BN84"/>
  <c r="BV84"/>
  <c r="AS84"/>
  <c r="BA84"/>
  <c r="AH84"/>
  <c r="BM84"/>
  <c r="BU84"/>
  <c r="AR84"/>
  <c r="AZ84"/>
  <c r="F68" i="42"/>
  <c r="G68"/>
  <c r="E56"/>
  <c r="F56"/>
  <c r="G56"/>
  <c r="H252"/>
  <c r="H282"/>
  <c r="H263"/>
  <c r="H250"/>
  <c r="H159"/>
  <c r="H100"/>
  <c r="H231"/>
  <c r="AE2" i="44"/>
  <c r="AL81" i="11"/>
  <c r="AS81"/>
  <c r="BA81"/>
  <c r="AN81"/>
  <c r="AV81"/>
  <c r="BD81"/>
  <c r="AQ81"/>
  <c r="AY81"/>
  <c r="AT81"/>
  <c r="BB81"/>
  <c r="AP81"/>
  <c r="AW81"/>
  <c r="E172" i="42"/>
  <c r="AR81" i="11"/>
  <c r="AZ81"/>
  <c r="AM81"/>
  <c r="AU81"/>
  <c r="BC81"/>
  <c r="AO81"/>
  <c r="AX81"/>
  <c r="G172" i="42"/>
  <c r="F172"/>
  <c r="E252"/>
  <c r="G252"/>
  <c r="E291"/>
  <c r="E282"/>
  <c r="G263"/>
  <c r="E263"/>
  <c r="BE60" i="11"/>
  <c r="BL60"/>
  <c r="BT60"/>
  <c r="AQ60"/>
  <c r="AY60"/>
  <c r="BK60"/>
  <c r="BS60"/>
  <c r="AO60"/>
  <c r="AX60"/>
  <c r="AG60"/>
  <c r="BJ60"/>
  <c r="BR60"/>
  <c r="AP60"/>
  <c r="AW60"/>
  <c r="AL60"/>
  <c r="BI60"/>
  <c r="BQ60"/>
  <c r="AN60"/>
  <c r="AV60"/>
  <c r="BD60"/>
  <c r="E250" i="42"/>
  <c r="BP60" i="11"/>
  <c r="AU60"/>
  <c r="BG60"/>
  <c r="BW60"/>
  <c r="BB60"/>
  <c r="BN60"/>
  <c r="AS60"/>
  <c r="AH60"/>
  <c r="BU60"/>
  <c r="AZ60"/>
  <c r="BH60"/>
  <c r="BC60"/>
  <c r="AT60"/>
  <c r="BV60"/>
  <c r="BM60"/>
  <c r="AM60"/>
  <c r="BO60"/>
  <c r="BF60"/>
  <c r="BA60"/>
  <c r="AR60"/>
  <c r="F250" i="42"/>
  <c r="G250"/>
  <c r="E159"/>
  <c r="F159"/>
  <c r="G159"/>
  <c r="E153"/>
  <c r="E195"/>
  <c r="G195"/>
  <c r="F195"/>
  <c r="E197"/>
  <c r="E220"/>
  <c r="AM82" i="11"/>
  <c r="AU82"/>
  <c r="BC82"/>
  <c r="AP82"/>
  <c r="AX82"/>
  <c r="AH82"/>
  <c r="AS82"/>
  <c r="BA82"/>
  <c r="AR82"/>
  <c r="AZ82"/>
  <c r="AL82"/>
  <c r="AY82"/>
  <c r="AT82"/>
  <c r="AN82"/>
  <c r="E178" i="42"/>
  <c r="AV82" i="11"/>
  <c r="AG82"/>
  <c r="AW82"/>
  <c r="BD82"/>
  <c r="AQ82"/>
  <c r="BB82"/>
  <c r="AO82"/>
  <c r="F178" i="42"/>
  <c r="G178"/>
  <c r="E100"/>
  <c r="F100"/>
  <c r="G100"/>
  <c r="E97"/>
  <c r="G97"/>
  <c r="F97"/>
  <c r="AO97" i="11"/>
  <c r="AV97"/>
  <c r="BD97"/>
  <c r="AN97"/>
  <c r="AW97"/>
  <c r="E227" i="42"/>
  <c r="AP97" i="11"/>
  <c r="AX97"/>
  <c r="AL97"/>
  <c r="AQ97"/>
  <c r="AY97"/>
  <c r="AR97"/>
  <c r="AZ97"/>
  <c r="AH97"/>
  <c r="AS97"/>
  <c r="BA97"/>
  <c r="AG97"/>
  <c r="AT97"/>
  <c r="BB97"/>
  <c r="AM97"/>
  <c r="AU97"/>
  <c r="BC97"/>
  <c r="G231" i="42"/>
  <c r="F231"/>
  <c r="E231"/>
  <c r="E188"/>
  <c r="F188"/>
  <c r="G188"/>
  <c r="AQ100" i="11"/>
  <c r="AY100"/>
  <c r="AG100"/>
  <c r="AR100"/>
  <c r="AZ100"/>
  <c r="AL100"/>
  <c r="AS100"/>
  <c r="BA100"/>
  <c r="AH100"/>
  <c r="AT100"/>
  <c r="BB100"/>
  <c r="AM100"/>
  <c r="AU100"/>
  <c r="BC100"/>
  <c r="AN100"/>
  <c r="AV100"/>
  <c r="BD100"/>
  <c r="AO100"/>
  <c r="AW100"/>
  <c r="E142" i="42"/>
  <c r="AP100" i="11"/>
  <c r="AX100"/>
  <c r="G142" i="42"/>
  <c r="F142"/>
  <c r="AR11" i="11"/>
  <c r="AZ11"/>
  <c r="AH11"/>
  <c r="AS11"/>
  <c r="BA11"/>
  <c r="AL11"/>
  <c r="AT11"/>
  <c r="BB11"/>
  <c r="AM11"/>
  <c r="AU11"/>
  <c r="BC11"/>
  <c r="AN11"/>
  <c r="AV11"/>
  <c r="BD11"/>
  <c r="AP11"/>
  <c r="AW11"/>
  <c r="E144" i="42"/>
  <c r="AO11" i="11"/>
  <c r="AX11"/>
  <c r="AG11"/>
  <c r="AQ11"/>
  <c r="AY11"/>
  <c r="F144" i="42"/>
  <c r="G144"/>
  <c r="AL79" i="11"/>
  <c r="AQ79"/>
  <c r="AY79"/>
  <c r="AG79"/>
  <c r="AT79"/>
  <c r="BB79"/>
  <c r="AO79"/>
  <c r="AW79"/>
  <c r="E222" i="42"/>
  <c r="AN79" i="11"/>
  <c r="AV79"/>
  <c r="BD79"/>
  <c r="AM79"/>
  <c r="BC79"/>
  <c r="AX79"/>
  <c r="AS79"/>
  <c r="AZ79"/>
  <c r="F222" i="42"/>
  <c r="G222"/>
  <c r="AP79" i="11"/>
  <c r="BA79"/>
  <c r="AU79"/>
  <c r="AH79"/>
  <c r="AR79"/>
  <c r="E154" i="42"/>
  <c r="AP121" i="11"/>
  <c r="AX121"/>
  <c r="AL121"/>
  <c r="AQ121"/>
  <c r="AY121"/>
  <c r="AR121"/>
  <c r="AZ121"/>
  <c r="AH121"/>
  <c r="AS121"/>
  <c r="BA121"/>
  <c r="AG121"/>
  <c r="BB121"/>
  <c r="AU121"/>
  <c r="AN121"/>
  <c r="BD121"/>
  <c r="AW121"/>
  <c r="AT121"/>
  <c r="AM121"/>
  <c r="BC121"/>
  <c r="AV121"/>
  <c r="AO121"/>
  <c r="G146" i="42"/>
  <c r="F146"/>
  <c r="E146"/>
  <c r="E206"/>
  <c r="G206"/>
  <c r="F206"/>
  <c r="AN17" i="11"/>
  <c r="AV17"/>
  <c r="BD17"/>
  <c r="AO17"/>
  <c r="AW17"/>
  <c r="E235" i="42"/>
  <c r="AP17" i="11"/>
  <c r="AX17"/>
  <c r="AQ17"/>
  <c r="AY17"/>
  <c r="AL17"/>
  <c r="AR17"/>
  <c r="AZ17"/>
  <c r="AH17"/>
  <c r="AS17"/>
  <c r="BA17"/>
  <c r="AG17"/>
  <c r="AT17"/>
  <c r="BB17"/>
  <c r="AM17"/>
  <c r="AU17"/>
  <c r="BC17"/>
  <c r="G235" i="42"/>
  <c r="F235"/>
  <c r="E266"/>
  <c r="E267"/>
  <c r="F267"/>
  <c r="G267"/>
  <c r="E296"/>
  <c r="G296"/>
  <c r="F296"/>
  <c r="E279"/>
  <c r="F279"/>
  <c r="E293"/>
  <c r="BM124" i="11"/>
  <c r="BU124"/>
  <c r="AR124"/>
  <c r="AZ124"/>
  <c r="AG124"/>
  <c r="BJ124"/>
  <c r="BR124"/>
  <c r="AO124"/>
  <c r="AW124"/>
  <c r="BE124"/>
  <c r="BK124"/>
  <c r="BS124"/>
  <c r="AP124"/>
  <c r="AX124"/>
  <c r="E277" i="42"/>
  <c r="BH124" i="11"/>
  <c r="BP124"/>
  <c r="AM124"/>
  <c r="AU124"/>
  <c r="BC124"/>
  <c r="AL124"/>
  <c r="BI124"/>
  <c r="BQ124"/>
  <c r="AN124"/>
  <c r="AV124"/>
  <c r="BD124"/>
  <c r="BF124"/>
  <c r="BN124"/>
  <c r="BV124"/>
  <c r="AS124"/>
  <c r="BA124"/>
  <c r="BG124"/>
  <c r="BO124"/>
  <c r="BW124"/>
  <c r="AT124"/>
  <c r="BB124"/>
  <c r="AH124"/>
  <c r="BL124"/>
  <c r="BT124"/>
  <c r="AQ124"/>
  <c r="AY124"/>
  <c r="E301" i="42"/>
  <c r="F301"/>
  <c r="E155"/>
  <c r="G155"/>
  <c r="F155"/>
  <c r="E219"/>
  <c r="F219"/>
  <c r="G219"/>
  <c r="E177"/>
  <c r="F177"/>
  <c r="G177"/>
  <c r="E217"/>
  <c r="F217"/>
  <c r="G217"/>
  <c r="BL30" i="11"/>
  <c r="BT30"/>
  <c r="AQ30"/>
  <c r="AY30"/>
  <c r="AG30"/>
  <c r="BK30"/>
  <c r="BS30"/>
  <c r="AP30"/>
  <c r="AX30"/>
  <c r="AL30"/>
  <c r="BJ30"/>
  <c r="BR30"/>
  <c r="AO30"/>
  <c r="AW30"/>
  <c r="BE30"/>
  <c r="BI30"/>
  <c r="BQ30"/>
  <c r="AN30"/>
  <c r="AV30"/>
  <c r="BD30"/>
  <c r="BH30"/>
  <c r="AM30"/>
  <c r="BC30"/>
  <c r="BO30"/>
  <c r="AT30"/>
  <c r="BF30"/>
  <c r="BV30"/>
  <c r="BA30"/>
  <c r="BM30"/>
  <c r="AR30"/>
  <c r="G50" i="42"/>
  <c r="F50"/>
  <c r="E50"/>
  <c r="AU30" i="11"/>
  <c r="BW30"/>
  <c r="BN30"/>
  <c r="AH30"/>
  <c r="AZ30"/>
  <c r="BP30"/>
  <c r="BG30"/>
  <c r="BB30"/>
  <c r="AS30"/>
  <c r="BU30"/>
  <c r="E101" i="42"/>
  <c r="F101"/>
  <c r="G101"/>
  <c r="BF111" i="11"/>
  <c r="BN111"/>
  <c r="BV111"/>
  <c r="AS111"/>
  <c r="BA111"/>
  <c r="AH111"/>
  <c r="BM111"/>
  <c r="BU111"/>
  <c r="AR111"/>
  <c r="AZ111"/>
  <c r="E91" i="42"/>
  <c r="BH111" i="11"/>
  <c r="BP111"/>
  <c r="AM111"/>
  <c r="AU111"/>
  <c r="BC111"/>
  <c r="BG111"/>
  <c r="BO111"/>
  <c r="BW111"/>
  <c r="AT111"/>
  <c r="BB111"/>
  <c r="AL111"/>
  <c r="BJ111"/>
  <c r="BR111"/>
  <c r="AP111"/>
  <c r="AW111"/>
  <c r="BE111"/>
  <c r="BI111"/>
  <c r="BQ111"/>
  <c r="AN111"/>
  <c r="AV111"/>
  <c r="BD111"/>
  <c r="BL111"/>
  <c r="BT111"/>
  <c r="AQ111"/>
  <c r="AY111"/>
  <c r="AG111"/>
  <c r="BK111"/>
  <c r="BS111"/>
  <c r="AO111"/>
  <c r="AX111"/>
  <c r="F91" i="42"/>
  <c r="G91"/>
  <c r="E184"/>
  <c r="F184"/>
  <c r="G184"/>
  <c r="G228"/>
  <c r="F228"/>
  <c r="E228"/>
  <c r="E191"/>
  <c r="F191"/>
  <c r="G191"/>
  <c r="E190"/>
  <c r="F190"/>
  <c r="G190"/>
  <c r="AP66" i="11"/>
  <c r="AW66"/>
  <c r="E115" i="42"/>
  <c r="AO66" i="11"/>
  <c r="AX66"/>
  <c r="AQ66"/>
  <c r="AY66"/>
  <c r="AG66"/>
  <c r="AR66"/>
  <c r="AZ66"/>
  <c r="AL66"/>
  <c r="BA66"/>
  <c r="AT66"/>
  <c r="AM66"/>
  <c r="BC66"/>
  <c r="AV66"/>
  <c r="AS66"/>
  <c r="AH66"/>
  <c r="BB66"/>
  <c r="AU66"/>
  <c r="AN66"/>
  <c r="BD66"/>
  <c r="E230" i="42"/>
  <c r="G230"/>
  <c r="F230"/>
  <c r="E147"/>
  <c r="F147"/>
  <c r="G147"/>
  <c r="E156"/>
  <c r="F156"/>
  <c r="G156"/>
  <c r="F113"/>
  <c r="G113"/>
  <c r="E113"/>
  <c r="E37"/>
  <c r="F37"/>
  <c r="G37"/>
  <c r="E40"/>
  <c r="G40"/>
  <c r="F40"/>
  <c r="E182"/>
  <c r="F182"/>
  <c r="G182"/>
  <c r="E294"/>
  <c r="E274"/>
  <c r="E278"/>
  <c r="E149"/>
  <c r="G149"/>
  <c r="F149"/>
  <c r="AH29" i="11"/>
  <c r="AS29"/>
  <c r="BA29"/>
  <c r="AG29"/>
  <c r="AT29"/>
  <c r="BB29"/>
  <c r="AM29"/>
  <c r="AU29"/>
  <c r="BC29"/>
  <c r="AO29"/>
  <c r="AV29"/>
  <c r="BD29"/>
  <c r="AN29"/>
  <c r="E143" i="42"/>
  <c r="AX29" i="11"/>
  <c r="AQ29"/>
  <c r="AZ29"/>
  <c r="G143" i="42"/>
  <c r="AP29" i="11"/>
  <c r="AY29"/>
  <c r="AW29"/>
  <c r="AL29"/>
  <c r="AR29"/>
  <c r="F143" i="42"/>
  <c r="E89"/>
  <c r="G89"/>
  <c r="F89"/>
  <c r="E181"/>
  <c r="F181"/>
  <c r="G181"/>
  <c r="G221"/>
  <c r="F221"/>
  <c r="E221"/>
  <c r="G205"/>
  <c r="E205"/>
  <c r="F205"/>
  <c r="E200"/>
  <c r="F200"/>
  <c r="G200"/>
  <c r="E111"/>
  <c r="AO64" i="11"/>
  <c r="AX64"/>
  <c r="AG64"/>
  <c r="AQ64"/>
  <c r="AY64"/>
  <c r="AR64"/>
  <c r="AZ64"/>
  <c r="AH64"/>
  <c r="AS64"/>
  <c r="BA64"/>
  <c r="AL64"/>
  <c r="BB64"/>
  <c r="AU64"/>
  <c r="AN64"/>
  <c r="BD64"/>
  <c r="AW64"/>
  <c r="G111" i="42"/>
  <c r="AM64" i="11"/>
  <c r="AV64"/>
  <c r="F111" i="42"/>
  <c r="AT64" i="11"/>
  <c r="BC64"/>
  <c r="AP64"/>
  <c r="AO10"/>
  <c r="AW10"/>
  <c r="E192" i="42"/>
  <c r="AN10" i="11"/>
  <c r="AV10"/>
  <c r="BD10"/>
  <c r="AM10"/>
  <c r="AU10"/>
  <c r="BC10"/>
  <c r="AG10"/>
  <c r="AT10"/>
  <c r="BB10"/>
  <c r="AH10"/>
  <c r="AS10"/>
  <c r="BA10"/>
  <c r="AR10"/>
  <c r="AZ10"/>
  <c r="AL10"/>
  <c r="AQ10"/>
  <c r="AY10"/>
  <c r="F192" i="42"/>
  <c r="AP10" i="11"/>
  <c r="AX10"/>
  <c r="G192" i="42"/>
  <c r="G203"/>
  <c r="E203"/>
  <c r="F203"/>
  <c r="E201"/>
  <c r="G201"/>
  <c r="F201"/>
  <c r="BF33" i="11"/>
  <c r="BN33"/>
  <c r="BV33"/>
  <c r="AS33"/>
  <c r="BA33"/>
  <c r="BM33"/>
  <c r="BU33"/>
  <c r="AR33"/>
  <c r="AZ33"/>
  <c r="E38" i="42"/>
  <c r="BH33" i="11"/>
  <c r="BP33"/>
  <c r="AM33"/>
  <c r="AU33"/>
  <c r="BC33"/>
  <c r="BG33"/>
  <c r="BO33"/>
  <c r="BW33"/>
  <c r="AT33"/>
  <c r="BB33"/>
  <c r="AH33"/>
  <c r="BJ33"/>
  <c r="BR33"/>
  <c r="AO33"/>
  <c r="AW33"/>
  <c r="BE33"/>
  <c r="BI33"/>
  <c r="BQ33"/>
  <c r="AN33"/>
  <c r="AV33"/>
  <c r="BD33"/>
  <c r="AG33"/>
  <c r="BL33"/>
  <c r="BT33"/>
  <c r="AQ33"/>
  <c r="AY33"/>
  <c r="AL33"/>
  <c r="BK33"/>
  <c r="BS33"/>
  <c r="AP33"/>
  <c r="AX33"/>
  <c r="G38" i="42"/>
  <c r="F38"/>
  <c r="E92"/>
  <c r="E47"/>
  <c r="G47"/>
  <c r="F47"/>
  <c r="G96"/>
  <c r="E96"/>
  <c r="F96"/>
  <c r="E99"/>
  <c r="G99"/>
  <c r="F99"/>
  <c r="E306"/>
  <c r="G306"/>
  <c r="E257"/>
  <c r="E270"/>
  <c r="BH13" i="11"/>
  <c r="BP13"/>
  <c r="AM13"/>
  <c r="AU13"/>
  <c r="BC13"/>
  <c r="BG13"/>
  <c r="BO13"/>
  <c r="BW13"/>
  <c r="AT13"/>
  <c r="BB13"/>
  <c r="BF13"/>
  <c r="BN13"/>
  <c r="BV13"/>
  <c r="AS13"/>
  <c r="BA13"/>
  <c r="BM13"/>
  <c r="BU13"/>
  <c r="AR13"/>
  <c r="AZ13"/>
  <c r="AG13"/>
  <c r="BT13"/>
  <c r="AY13"/>
  <c r="BK13"/>
  <c r="AQ13"/>
  <c r="BS13"/>
  <c r="AX13"/>
  <c r="BJ13"/>
  <c r="AP13"/>
  <c r="BE13"/>
  <c r="BQ13"/>
  <c r="AV13"/>
  <c r="BL13"/>
  <c r="AL13"/>
  <c r="AO13"/>
  <c r="AH13"/>
  <c r="BR13"/>
  <c r="AW13"/>
  <c r="BI13"/>
  <c r="AN13"/>
  <c r="BD13"/>
  <c r="L269" i="42"/>
  <c r="BF117" i="11"/>
  <c r="BN117"/>
  <c r="BV117"/>
  <c r="AS117"/>
  <c r="BA117"/>
  <c r="BM117"/>
  <c r="BU117"/>
  <c r="AR117"/>
  <c r="AZ117"/>
  <c r="E67" i="42"/>
  <c r="BH117" i="11"/>
  <c r="BP117"/>
  <c r="AM117"/>
  <c r="AU117"/>
  <c r="BC117"/>
  <c r="BG117"/>
  <c r="BO117"/>
  <c r="BW117"/>
  <c r="AT117"/>
  <c r="BB117"/>
  <c r="BE117"/>
  <c r="BJ117"/>
  <c r="BR117"/>
  <c r="AO117"/>
  <c r="AW117"/>
  <c r="AH117"/>
  <c r="BI117"/>
  <c r="BQ117"/>
  <c r="AN117"/>
  <c r="AV117"/>
  <c r="BD117"/>
  <c r="AG117"/>
  <c r="BL117"/>
  <c r="BT117"/>
  <c r="AQ117"/>
  <c r="AY117"/>
  <c r="AL117"/>
  <c r="BK117"/>
  <c r="BS117"/>
  <c r="AP117"/>
  <c r="AX117"/>
  <c r="F67" i="42"/>
  <c r="G67"/>
  <c r="E45"/>
  <c r="BH83" i="11"/>
  <c r="BP83"/>
  <c r="AM83"/>
  <c r="AU83"/>
  <c r="BC83"/>
  <c r="BG83"/>
  <c r="BO83"/>
  <c r="BW83"/>
  <c r="AT83"/>
  <c r="BB83"/>
  <c r="BF83"/>
  <c r="BN83"/>
  <c r="BV83"/>
  <c r="AS83"/>
  <c r="BA83"/>
  <c r="AH83"/>
  <c r="BM83"/>
  <c r="BU83"/>
  <c r="AR83"/>
  <c r="AZ83"/>
  <c r="BL83"/>
  <c r="AQ83"/>
  <c r="AG83"/>
  <c r="BS83"/>
  <c r="AX83"/>
  <c r="BJ83"/>
  <c r="AO83"/>
  <c r="BE83"/>
  <c r="BQ83"/>
  <c r="AV83"/>
  <c r="G45" i="42"/>
  <c r="BT83" i="11"/>
  <c r="BK83"/>
  <c r="AL83"/>
  <c r="AW83"/>
  <c r="AN83"/>
  <c r="AY83"/>
  <c r="AP83"/>
  <c r="BR83"/>
  <c r="BI83"/>
  <c r="BD83"/>
  <c r="F45" i="42"/>
  <c r="BF24" i="11"/>
  <c r="BN24"/>
  <c r="BV24"/>
  <c r="AS24"/>
  <c r="BA24"/>
  <c r="BM24"/>
  <c r="BU24"/>
  <c r="AR24"/>
  <c r="AZ24"/>
  <c r="E66" i="42"/>
  <c r="BH24" i="11"/>
  <c r="BP24"/>
  <c r="AM24"/>
  <c r="AU24"/>
  <c r="BC24"/>
  <c r="BG24"/>
  <c r="BO24"/>
  <c r="BW24"/>
  <c r="AT24"/>
  <c r="BB24"/>
  <c r="BE24"/>
  <c r="BJ24"/>
  <c r="BR24"/>
  <c r="AO24"/>
  <c r="AW24"/>
  <c r="AH24"/>
  <c r="BI24"/>
  <c r="BQ24"/>
  <c r="AN24"/>
  <c r="AV24"/>
  <c r="BD24"/>
  <c r="AG24"/>
  <c r="BL24"/>
  <c r="BT24"/>
  <c r="AQ24"/>
  <c r="AY24"/>
  <c r="AL24"/>
  <c r="BK24"/>
  <c r="BS24"/>
  <c r="AP24"/>
  <c r="AX24"/>
  <c r="F66" i="42"/>
  <c r="G66"/>
  <c r="E88"/>
  <c r="E49"/>
  <c r="G49"/>
  <c r="F49"/>
  <c r="E247"/>
  <c r="F247"/>
  <c r="H157"/>
  <c r="E187"/>
  <c r="F187"/>
  <c r="G187"/>
  <c r="E236"/>
  <c r="H225"/>
  <c r="E104"/>
  <c r="AG91" i="11"/>
  <c r="BJ91"/>
  <c r="BR91"/>
  <c r="AP91"/>
  <c r="AW91"/>
  <c r="AL91"/>
  <c r="BI91"/>
  <c r="BQ91"/>
  <c r="AN91"/>
  <c r="AV91"/>
  <c r="BD91"/>
  <c r="AH91"/>
  <c r="BL91"/>
  <c r="BT91"/>
  <c r="AQ91"/>
  <c r="AY91"/>
  <c r="BE91"/>
  <c r="BK91"/>
  <c r="BS91"/>
  <c r="AO91"/>
  <c r="AX91"/>
  <c r="G102" i="42"/>
  <c r="BF91" i="11"/>
  <c r="BN91"/>
  <c r="BV91"/>
  <c r="AS91"/>
  <c r="BA91"/>
  <c r="BM91"/>
  <c r="BU91"/>
  <c r="AR91"/>
  <c r="AZ91"/>
  <c r="E102" i="42"/>
  <c r="BH91" i="11"/>
  <c r="BP91"/>
  <c r="AM91"/>
  <c r="AU91"/>
  <c r="BC91"/>
  <c r="BG91"/>
  <c r="BO91"/>
  <c r="BW91"/>
  <c r="AT91"/>
  <c r="BB91"/>
  <c r="F102" i="42"/>
  <c r="E297"/>
  <c r="F297"/>
  <c r="G279"/>
  <c r="E255"/>
  <c r="G255"/>
  <c r="F255"/>
  <c r="E261"/>
  <c r="G261"/>
  <c r="F261"/>
  <c r="F306"/>
  <c r="E271"/>
  <c r="G301"/>
  <c r="G247"/>
  <c r="E302"/>
  <c r="G302"/>
  <c r="F302"/>
  <c r="G183"/>
  <c r="F183"/>
  <c r="E183"/>
  <c r="E42"/>
  <c r="BH75" i="11"/>
  <c r="BP75"/>
  <c r="AM75"/>
  <c r="AU75"/>
  <c r="BC75"/>
  <c r="BG75"/>
  <c r="BO75"/>
  <c r="BW75"/>
  <c r="AT75"/>
  <c r="BB75"/>
  <c r="BF75"/>
  <c r="BN75"/>
  <c r="BV75"/>
  <c r="AS75"/>
  <c r="BA75"/>
  <c r="AH75"/>
  <c r="BM75"/>
  <c r="BU75"/>
  <c r="AR75"/>
  <c r="AZ75"/>
  <c r="BE75"/>
  <c r="BT75"/>
  <c r="AY75"/>
  <c r="BK75"/>
  <c r="AP75"/>
  <c r="AG75"/>
  <c r="BR75"/>
  <c r="AW75"/>
  <c r="BI75"/>
  <c r="AN75"/>
  <c r="BD75"/>
  <c r="AQ75"/>
  <c r="BS75"/>
  <c r="BJ75"/>
  <c r="AL75"/>
  <c r="AV75"/>
  <c r="BL75"/>
  <c r="AX75"/>
  <c r="AO75"/>
  <c r="BQ75"/>
  <c r="G42" i="42"/>
  <c r="F42"/>
  <c r="E64"/>
  <c r="F64"/>
  <c r="G64"/>
  <c r="L41"/>
  <c r="L46"/>
  <c r="G94"/>
  <c r="E94"/>
  <c r="F94"/>
  <c r="M189"/>
  <c r="L60"/>
  <c r="M298"/>
  <c r="L218"/>
  <c r="H204"/>
  <c r="M161"/>
  <c r="AG3" i="44"/>
  <c r="AE4"/>
  <c r="AG5"/>
  <c r="E265" i="42"/>
  <c r="F265"/>
  <c r="G265"/>
  <c r="E284"/>
  <c r="F284"/>
  <c r="E117"/>
  <c r="F117"/>
  <c r="G117"/>
  <c r="E179"/>
  <c r="AO92" i="11"/>
  <c r="AV92"/>
  <c r="BD92"/>
  <c r="AN92"/>
  <c r="AW92"/>
  <c r="E202" i="42"/>
  <c r="AP92" i="11"/>
  <c r="AX92"/>
  <c r="AL92"/>
  <c r="AQ92"/>
  <c r="AY92"/>
  <c r="F202" i="42"/>
  <c r="AR92" i="11"/>
  <c r="AZ92"/>
  <c r="AH92"/>
  <c r="AS92"/>
  <c r="BA92"/>
  <c r="AG92"/>
  <c r="AT92"/>
  <c r="BB92"/>
  <c r="AM92"/>
  <c r="AU92"/>
  <c r="BC92"/>
  <c r="G202" i="42"/>
  <c r="BF112" i="11"/>
  <c r="BN112"/>
  <c r="BV112"/>
  <c r="AS112"/>
  <c r="BA112"/>
  <c r="AH112"/>
  <c r="BM112"/>
  <c r="BU112"/>
  <c r="AR112"/>
  <c r="AZ112"/>
  <c r="E71" i="42"/>
  <c r="BH112" i="11"/>
  <c r="BP112"/>
  <c r="AM112"/>
  <c r="AU112"/>
  <c r="BC112"/>
  <c r="BG112"/>
  <c r="BO112"/>
  <c r="BW112"/>
  <c r="AT112"/>
  <c r="BB112"/>
  <c r="AL112"/>
  <c r="BJ112"/>
  <c r="BR112"/>
  <c r="AO112"/>
  <c r="AW112"/>
  <c r="BE112"/>
  <c r="BI112"/>
  <c r="BQ112"/>
  <c r="AN112"/>
  <c r="AV112"/>
  <c r="BD112"/>
  <c r="BL112"/>
  <c r="BT112"/>
  <c r="AQ112"/>
  <c r="AY112"/>
  <c r="AG112"/>
  <c r="BK112"/>
  <c r="BS112"/>
  <c r="AP112"/>
  <c r="AX112"/>
  <c r="F71" i="42"/>
  <c r="G71"/>
  <c r="AO68" i="11"/>
  <c r="AV68"/>
  <c r="BD68"/>
  <c r="AN68"/>
  <c r="AW68"/>
  <c r="E237" i="42"/>
  <c r="AP68" i="11"/>
  <c r="AX68"/>
  <c r="AL68"/>
  <c r="AQ68"/>
  <c r="AY68"/>
  <c r="AR68"/>
  <c r="AZ68"/>
  <c r="AH68"/>
  <c r="AS68"/>
  <c r="BA68"/>
  <c r="AG68"/>
  <c r="AT68"/>
  <c r="BB68"/>
  <c r="AM68"/>
  <c r="AU68"/>
  <c r="BC68"/>
  <c r="F237" i="42"/>
  <c r="G237"/>
  <c r="E199"/>
  <c r="G199"/>
  <c r="F199"/>
  <c r="AN99" i="11"/>
  <c r="AV99"/>
  <c r="BD99"/>
  <c r="AO99"/>
  <c r="AW99"/>
  <c r="E229" i="42"/>
  <c r="AP99" i="11"/>
  <c r="AX99"/>
  <c r="AL99"/>
  <c r="AQ99"/>
  <c r="AY99"/>
  <c r="AR99"/>
  <c r="AZ99"/>
  <c r="AH99"/>
  <c r="AS99"/>
  <c r="BA99"/>
  <c r="AG99"/>
  <c r="AT99"/>
  <c r="BB99"/>
  <c r="AM99"/>
  <c r="AU99"/>
  <c r="BC99"/>
  <c r="F229" i="42"/>
  <c r="G229"/>
  <c r="AG74" i="11"/>
  <c r="AR74"/>
  <c r="AZ74"/>
  <c r="AL74"/>
  <c r="AS74"/>
  <c r="BA74"/>
  <c r="AH74"/>
  <c r="AT74"/>
  <c r="BB74"/>
  <c r="AM74"/>
  <c r="AU74"/>
  <c r="BC74"/>
  <c r="AN74"/>
  <c r="AV74"/>
  <c r="BD74"/>
  <c r="AO74"/>
  <c r="AW74"/>
  <c r="E114" i="42"/>
  <c r="AP74" i="11"/>
  <c r="AX74"/>
  <c r="AQ74"/>
  <c r="AY74"/>
  <c r="F114" i="42"/>
  <c r="G114"/>
  <c r="F238"/>
  <c r="G238"/>
  <c r="E238"/>
  <c r="E139"/>
  <c r="G139"/>
  <c r="F139"/>
  <c r="E55"/>
  <c r="G55"/>
  <c r="F55"/>
  <c r="E39"/>
  <c r="F39"/>
  <c r="G39"/>
  <c r="E53"/>
  <c r="F53"/>
  <c r="G53"/>
  <c r="E35"/>
  <c r="F35"/>
  <c r="G35"/>
  <c r="F54"/>
  <c r="G54"/>
  <c r="E54"/>
  <c r="E175"/>
  <c r="F175"/>
  <c r="G175"/>
  <c r="H195"/>
  <c r="H178"/>
  <c r="H97"/>
  <c r="H188"/>
  <c r="H142"/>
  <c r="H144"/>
  <c r="H222"/>
  <c r="H146"/>
  <c r="H206"/>
  <c r="H235"/>
  <c r="AG81" i="11"/>
  <c r="H267" i="42"/>
  <c r="H296"/>
  <c r="H279"/>
  <c r="H301"/>
  <c r="H155"/>
  <c r="H219"/>
  <c r="H177"/>
  <c r="H217"/>
  <c r="H50"/>
  <c r="H101"/>
  <c r="H91"/>
  <c r="H184"/>
  <c r="H228"/>
  <c r="H191"/>
  <c r="H190"/>
  <c r="H230"/>
  <c r="H147"/>
  <c r="H156"/>
  <c r="H113"/>
  <c r="E194"/>
  <c r="F194"/>
  <c r="G194"/>
  <c r="AN54" i="11"/>
  <c r="AV54"/>
  <c r="BD54"/>
  <c r="AO54"/>
  <c r="AW54"/>
  <c r="E134" i="42"/>
  <c r="AP54" i="11"/>
  <c r="AX54"/>
  <c r="AL54"/>
  <c r="AQ54"/>
  <c r="AY54"/>
  <c r="AR54"/>
  <c r="AZ54"/>
  <c r="AH54"/>
  <c r="AS54"/>
  <c r="BA54"/>
  <c r="AG54"/>
  <c r="AT54"/>
  <c r="BB54"/>
  <c r="AM54"/>
  <c r="AU54"/>
  <c r="BC54"/>
  <c r="G134" i="42"/>
  <c r="F134"/>
  <c r="E62"/>
  <c r="G62"/>
  <c r="F62"/>
  <c r="BK67" i="11"/>
  <c r="BS67"/>
  <c r="AP67"/>
  <c r="AX67"/>
  <c r="E90" i="42"/>
  <c r="BH67" i="11"/>
  <c r="BP67"/>
  <c r="AM67"/>
  <c r="AU67"/>
  <c r="BC67"/>
  <c r="AH67"/>
  <c r="BM67"/>
  <c r="BU67"/>
  <c r="AR67"/>
  <c r="AZ67"/>
  <c r="AG67"/>
  <c r="BJ67"/>
  <c r="BR67"/>
  <c r="AO67"/>
  <c r="AW67"/>
  <c r="G90" i="42"/>
  <c r="F90"/>
  <c r="BO67" i="11"/>
  <c r="AT67"/>
  <c r="BE67"/>
  <c r="BT67"/>
  <c r="AY67"/>
  <c r="BI67"/>
  <c r="AN67"/>
  <c r="BD67"/>
  <c r="BN67"/>
  <c r="AS67"/>
  <c r="BG67"/>
  <c r="BB67"/>
  <c r="AQ67"/>
  <c r="BQ67"/>
  <c r="BF67"/>
  <c r="BA67"/>
  <c r="BW67"/>
  <c r="BL67"/>
  <c r="AL67"/>
  <c r="AV67"/>
  <c r="BV67"/>
  <c r="E95" i="42"/>
  <c r="F95"/>
  <c r="G95"/>
  <c r="BK55" i="11"/>
  <c r="BS55"/>
  <c r="AP55"/>
  <c r="AX55"/>
  <c r="AG55"/>
  <c r="BN55"/>
  <c r="AS55"/>
  <c r="BH55"/>
  <c r="AM55"/>
  <c r="BC55"/>
  <c r="AH55"/>
  <c r="BM55"/>
  <c r="BU55"/>
  <c r="AR55"/>
  <c r="AZ55"/>
  <c r="BE55"/>
  <c r="BR55"/>
  <c r="AW55"/>
  <c r="BL55"/>
  <c r="AQ55"/>
  <c r="BO55"/>
  <c r="AT55"/>
  <c r="BF55"/>
  <c r="BA55"/>
  <c r="AU55"/>
  <c r="BI55"/>
  <c r="AN55"/>
  <c r="BD55"/>
  <c r="AO55"/>
  <c r="BT55"/>
  <c r="BG55"/>
  <c r="BW55"/>
  <c r="BB55"/>
  <c r="BV55"/>
  <c r="BP55"/>
  <c r="AL55"/>
  <c r="BQ55"/>
  <c r="AV55"/>
  <c r="BJ55"/>
  <c r="E59" i="42"/>
  <c r="AY55" i="11"/>
  <c r="G59" i="42"/>
  <c r="F59"/>
  <c r="E51"/>
  <c r="F51"/>
  <c r="G51"/>
  <c r="E43"/>
  <c r="AG2" i="44"/>
  <c r="AG4"/>
  <c r="BK108" i="11"/>
  <c r="BS108"/>
  <c r="AP108"/>
  <c r="AX108"/>
  <c r="E256" i="42"/>
  <c r="BH108" i="11"/>
  <c r="BP108"/>
  <c r="AM108"/>
  <c r="AU108"/>
  <c r="BC108"/>
  <c r="AH108"/>
  <c r="BM108"/>
  <c r="BU108"/>
  <c r="AR108"/>
  <c r="AZ108"/>
  <c r="AG108"/>
  <c r="BJ108"/>
  <c r="BR108"/>
  <c r="AO108"/>
  <c r="AW108"/>
  <c r="BO108"/>
  <c r="AT108"/>
  <c r="BE108"/>
  <c r="BT108"/>
  <c r="AY108"/>
  <c r="BI108"/>
  <c r="AN108"/>
  <c r="BD108"/>
  <c r="BN108"/>
  <c r="AS108"/>
  <c r="F256" i="42"/>
  <c r="BW108" i="11"/>
  <c r="BL108"/>
  <c r="AL108"/>
  <c r="AV108"/>
  <c r="BV108"/>
  <c r="BG108"/>
  <c r="BB108"/>
  <c r="AQ108"/>
  <c r="BQ108"/>
  <c r="BF108"/>
  <c r="BA108"/>
  <c r="G256" i="42"/>
  <c r="E246"/>
  <c r="F246"/>
  <c r="G246"/>
  <c r="E259"/>
  <c r="G259"/>
  <c r="F259"/>
  <c r="E173"/>
  <c r="F173"/>
  <c r="G173"/>
  <c r="AN69" i="11"/>
  <c r="AV69"/>
  <c r="BD69"/>
  <c r="AO69"/>
  <c r="AW69"/>
  <c r="E239" i="42"/>
  <c r="AP69" i="11"/>
  <c r="AX69"/>
  <c r="AL69"/>
  <c r="AQ69"/>
  <c r="AY69"/>
  <c r="AR69"/>
  <c r="AZ69"/>
  <c r="AG69"/>
  <c r="AS69"/>
  <c r="BA69"/>
  <c r="AH69"/>
  <c r="AT69"/>
  <c r="BB69"/>
  <c r="AM69"/>
  <c r="AU69"/>
  <c r="BC69"/>
  <c r="G239" i="42"/>
  <c r="F239"/>
  <c r="AG51" i="11"/>
  <c r="AS51"/>
  <c r="BA51"/>
  <c r="AR51"/>
  <c r="AZ51"/>
  <c r="AL51"/>
  <c r="AQ51"/>
  <c r="AY51"/>
  <c r="AP51"/>
  <c r="AX51"/>
  <c r="AO51"/>
  <c r="AW51"/>
  <c r="E223" i="42"/>
  <c r="AN51" i="11"/>
  <c r="AV51"/>
  <c r="BD51"/>
  <c r="AM51"/>
  <c r="AU51"/>
  <c r="BC51"/>
  <c r="AH51"/>
  <c r="AT51"/>
  <c r="BB51"/>
  <c r="E145" i="42"/>
  <c r="E87"/>
  <c r="E174"/>
  <c r="AP98" i="11"/>
  <c r="AX98"/>
  <c r="AL98"/>
  <c r="AQ98"/>
  <c r="AY98"/>
  <c r="AR98"/>
  <c r="AZ98"/>
  <c r="AH98"/>
  <c r="AS98"/>
  <c r="BA98"/>
  <c r="AG98"/>
  <c r="BB98"/>
  <c r="AU98"/>
  <c r="AN98"/>
  <c r="BD98"/>
  <c r="AW98"/>
  <c r="AT98"/>
  <c r="BC98"/>
  <c r="AO98"/>
  <c r="G174" i="42"/>
  <c r="F174"/>
  <c r="AV98" i="11"/>
  <c r="AM98"/>
  <c r="AG20"/>
  <c r="AT20"/>
  <c r="BB20"/>
  <c r="AM20"/>
  <c r="AU20"/>
  <c r="BC20"/>
  <c r="AN20"/>
  <c r="AV20"/>
  <c r="BD20"/>
  <c r="AO20"/>
  <c r="AW20"/>
  <c r="F185" i="42"/>
  <c r="G185"/>
  <c r="E185"/>
  <c r="AX20" i="11"/>
  <c r="AQ20"/>
  <c r="AZ20"/>
  <c r="AS20"/>
  <c r="AL20"/>
  <c r="AR20"/>
  <c r="BA20"/>
  <c r="AP20"/>
  <c r="AY20"/>
  <c r="AH20"/>
  <c r="AH61"/>
  <c r="AT61"/>
  <c r="BB61"/>
  <c r="AM61"/>
  <c r="AU61"/>
  <c r="BC61"/>
  <c r="AN61"/>
  <c r="AV61"/>
  <c r="BD61"/>
  <c r="AO61"/>
  <c r="AW61"/>
  <c r="AP61"/>
  <c r="AL61"/>
  <c r="AY61"/>
  <c r="AR61"/>
  <c r="AG61"/>
  <c r="BA61"/>
  <c r="E224" i="42"/>
  <c r="AQ61" i="11"/>
  <c r="AZ61"/>
  <c r="AX61"/>
  <c r="AS61"/>
  <c r="E116" i="42"/>
  <c r="G116"/>
  <c r="F116"/>
  <c r="AL115" i="11"/>
  <c r="AS115"/>
  <c r="BA115"/>
  <c r="AH115"/>
  <c r="AT115"/>
  <c r="BB115"/>
  <c r="AM115"/>
  <c r="AU115"/>
  <c r="BC115"/>
  <c r="AN115"/>
  <c r="AV115"/>
  <c r="BD115"/>
  <c r="AW115"/>
  <c r="AO115"/>
  <c r="AY115"/>
  <c r="AR115"/>
  <c r="F141" i="42"/>
  <c r="G141"/>
  <c r="E141"/>
  <c r="AQ115" i="11"/>
  <c r="AZ115"/>
  <c r="AP115"/>
  <c r="AX115"/>
  <c r="AG115"/>
  <c r="AG119"/>
  <c r="AT119"/>
  <c r="BB119"/>
  <c r="AU119"/>
  <c r="AH119"/>
  <c r="BA119"/>
  <c r="AN119"/>
  <c r="AV119"/>
  <c r="BD119"/>
  <c r="AY119"/>
  <c r="AP119"/>
  <c r="F233" i="42"/>
  <c r="G233"/>
  <c r="AO119" i="11"/>
  <c r="AM119"/>
  <c r="AS119"/>
  <c r="AR119"/>
  <c r="AQ119"/>
  <c r="AW119"/>
  <c r="E233" i="42"/>
  <c r="AX119" i="11"/>
  <c r="BC119"/>
  <c r="AZ119"/>
  <c r="AL119"/>
  <c r="E58" i="42"/>
  <c r="G58"/>
  <c r="F58"/>
  <c r="AG70" i="11"/>
  <c r="AQ70"/>
  <c r="AY70"/>
  <c r="AR70"/>
  <c r="AZ70"/>
  <c r="AH70"/>
  <c r="AS70"/>
  <c r="BA70"/>
  <c r="AL70"/>
  <c r="AT70"/>
  <c r="BB70"/>
  <c r="AM70"/>
  <c r="AU70"/>
  <c r="BC70"/>
  <c r="AN70"/>
  <c r="AV70"/>
  <c r="BD70"/>
  <c r="AO70"/>
  <c r="AW70"/>
  <c r="E150" i="42"/>
  <c r="AP70" i="11"/>
  <c r="AX70"/>
  <c r="G150" i="42"/>
  <c r="F150"/>
  <c r="E93"/>
  <c r="E57"/>
  <c r="F57"/>
  <c r="G57"/>
  <c r="E61"/>
  <c r="G61"/>
  <c r="F61"/>
  <c r="BF118" i="11"/>
  <c r="BN118"/>
  <c r="BV118"/>
  <c r="AS118"/>
  <c r="BA118"/>
  <c r="AH118"/>
  <c r="BM118"/>
  <c r="BU118"/>
  <c r="AR118"/>
  <c r="AZ118"/>
  <c r="E69" i="42"/>
  <c r="BH118" i="11"/>
  <c r="BP118"/>
  <c r="AM118"/>
  <c r="AU118"/>
  <c r="BC118"/>
  <c r="BG118"/>
  <c r="BO118"/>
  <c r="BW118"/>
  <c r="AT118"/>
  <c r="BB118"/>
  <c r="AG118"/>
  <c r="BJ118"/>
  <c r="BR118"/>
  <c r="AO118"/>
  <c r="AW118"/>
  <c r="AL118"/>
  <c r="BI118"/>
  <c r="BQ118"/>
  <c r="AN118"/>
  <c r="AV118"/>
  <c r="BD118"/>
  <c r="BE118"/>
  <c r="BL118"/>
  <c r="BT118"/>
  <c r="AQ118"/>
  <c r="AY118"/>
  <c r="BK118"/>
  <c r="BS118"/>
  <c r="AP118"/>
  <c r="AX118"/>
  <c r="G69" i="42"/>
  <c r="F69"/>
  <c r="E176"/>
  <c r="G176"/>
  <c r="F176"/>
  <c r="E273"/>
  <c r="E285"/>
  <c r="F285"/>
  <c r="E286"/>
  <c r="E135"/>
  <c r="G135"/>
  <c r="F135"/>
  <c r="AO116" i="11"/>
  <c r="AW116"/>
  <c r="E193" i="42"/>
  <c r="AN116" i="11"/>
  <c r="AV116"/>
  <c r="BD116"/>
  <c r="AM116"/>
  <c r="AU116"/>
  <c r="BC116"/>
  <c r="AH116"/>
  <c r="AT116"/>
  <c r="BB116"/>
  <c r="AG116"/>
  <c r="AS116"/>
  <c r="BA116"/>
  <c r="AR116"/>
  <c r="AZ116"/>
  <c r="AL116"/>
  <c r="AQ116"/>
  <c r="AY116"/>
  <c r="AP116"/>
  <c r="AX116"/>
  <c r="L89" i="42"/>
  <c r="BE77" i="11"/>
  <c r="BI77"/>
  <c r="BQ77"/>
  <c r="AN77"/>
  <c r="AV77"/>
  <c r="BD77"/>
  <c r="BF77"/>
  <c r="BN77"/>
  <c r="BV77"/>
  <c r="AS77"/>
  <c r="BA77"/>
  <c r="BG77"/>
  <c r="BO77"/>
  <c r="BW77"/>
  <c r="AT77"/>
  <c r="BB77"/>
  <c r="AG77"/>
  <c r="BL77"/>
  <c r="BT77"/>
  <c r="AQ77"/>
  <c r="AY77"/>
  <c r="BM77"/>
  <c r="BU77"/>
  <c r="AR77"/>
  <c r="AZ77"/>
  <c r="AH77"/>
  <c r="BJ77"/>
  <c r="BR77"/>
  <c r="AP77"/>
  <c r="AW77"/>
  <c r="AL77"/>
  <c r="BK77"/>
  <c r="BS77"/>
  <c r="AO77"/>
  <c r="AX77"/>
  <c r="E251" i="42"/>
  <c r="BH77" i="11"/>
  <c r="BP77"/>
  <c r="AM77"/>
  <c r="AU77"/>
  <c r="BC77"/>
  <c r="F251" i="42"/>
  <c r="E186"/>
  <c r="F186"/>
  <c r="G186"/>
  <c r="F138"/>
  <c r="E65"/>
  <c r="H46"/>
  <c r="H276"/>
  <c r="H299"/>
  <c r="E264"/>
  <c r="G264"/>
  <c r="F264"/>
  <c r="E300"/>
  <c r="F300"/>
  <c r="F252"/>
  <c r="G297"/>
  <c r="BF88" i="11"/>
  <c r="BN88"/>
  <c r="BV88"/>
  <c r="AS88"/>
  <c r="BA88"/>
  <c r="AG88"/>
  <c r="BM88"/>
  <c r="BU88"/>
  <c r="AR88"/>
  <c r="AZ88"/>
  <c r="E245" i="42"/>
  <c r="BH88" i="11"/>
  <c r="BP88"/>
  <c r="AM88"/>
  <c r="AU88"/>
  <c r="BC88"/>
  <c r="BG88"/>
  <c r="BO88"/>
  <c r="BW88"/>
  <c r="AT88"/>
  <c r="BB88"/>
  <c r="AH88"/>
  <c r="BJ88"/>
  <c r="BR88"/>
  <c r="AP88"/>
  <c r="AW88"/>
  <c r="BE88"/>
  <c r="BI88"/>
  <c r="BQ88"/>
  <c r="AN88"/>
  <c r="AV88"/>
  <c r="BD88"/>
  <c r="AL88"/>
  <c r="BL88"/>
  <c r="BT88"/>
  <c r="AQ88"/>
  <c r="AY88"/>
  <c r="BK88"/>
  <c r="BS88"/>
  <c r="AO88"/>
  <c r="AX88"/>
  <c r="F245" i="42"/>
  <c r="G245"/>
  <c r="E307"/>
  <c r="BH106" i="11"/>
  <c r="BP106"/>
  <c r="AM106"/>
  <c r="AU106"/>
  <c r="BC106"/>
  <c r="BG106"/>
  <c r="BO106"/>
  <c r="BW106"/>
  <c r="AT106"/>
  <c r="BB106"/>
  <c r="BF106"/>
  <c r="BN106"/>
  <c r="BV106"/>
  <c r="AS106"/>
  <c r="BA106"/>
  <c r="AH106"/>
  <c r="BM106"/>
  <c r="BU106"/>
  <c r="AR106"/>
  <c r="AZ106"/>
  <c r="BE106"/>
  <c r="BT106"/>
  <c r="AY106"/>
  <c r="BK106"/>
  <c r="AO106"/>
  <c r="AG106"/>
  <c r="BR106"/>
  <c r="AW106"/>
  <c r="BI106"/>
  <c r="AN106"/>
  <c r="BD106"/>
  <c r="BL106"/>
  <c r="AX106"/>
  <c r="AP106"/>
  <c r="BQ106"/>
  <c r="AQ106"/>
  <c r="BS106"/>
  <c r="BJ106"/>
  <c r="AL106"/>
  <c r="AV106"/>
  <c r="F307" i="42"/>
  <c r="G307"/>
  <c r="G300"/>
  <c r="E289"/>
  <c r="F289"/>
  <c r="G289"/>
  <c r="F263"/>
  <c r="BF52" i="11"/>
  <c r="BN52"/>
  <c r="BV52"/>
  <c r="AS52"/>
  <c r="BA52"/>
  <c r="AH52"/>
  <c r="BM52"/>
  <c r="BU52"/>
  <c r="AR52"/>
  <c r="AZ52"/>
  <c r="E249" i="42"/>
  <c r="BH52" i="11"/>
  <c r="BP52"/>
  <c r="AM52"/>
  <c r="AU52"/>
  <c r="BC52"/>
  <c r="BG52"/>
  <c r="BO52"/>
  <c r="BW52"/>
  <c r="AT52"/>
  <c r="BB52"/>
  <c r="AG52"/>
  <c r="BJ52"/>
  <c r="BR52"/>
  <c r="AP52"/>
  <c r="AW52"/>
  <c r="AL52"/>
  <c r="BI52"/>
  <c r="BQ52"/>
  <c r="AN52"/>
  <c r="AV52"/>
  <c r="BD52"/>
  <c r="BE52"/>
  <c r="BL52"/>
  <c r="BT52"/>
  <c r="AQ52"/>
  <c r="AY52"/>
  <c r="BK52"/>
  <c r="BS52"/>
  <c r="AO52"/>
  <c r="AX52"/>
  <c r="F249" i="42"/>
  <c r="F282"/>
  <c r="G282"/>
  <c r="G249"/>
  <c r="D157"/>
  <c r="L180"/>
  <c r="L52"/>
  <c r="E262"/>
  <c r="G262"/>
  <c r="F262"/>
  <c r="E70"/>
  <c r="G70"/>
  <c r="F70"/>
  <c r="M103"/>
  <c r="M98"/>
  <c r="M295"/>
  <c r="E253"/>
  <c r="E260"/>
  <c r="AM110" i="11"/>
  <c r="AU110"/>
  <c r="BC110"/>
  <c r="AN110"/>
  <c r="AV110"/>
  <c r="BD110"/>
  <c r="AO110"/>
  <c r="AW110"/>
  <c r="E157" i="42"/>
  <c r="AP110" i="11"/>
  <c r="AX110"/>
  <c r="G157" i="42"/>
  <c r="F157"/>
  <c r="AL110" i="11"/>
  <c r="AQ110"/>
  <c r="AY110"/>
  <c r="AR110"/>
  <c r="AZ110"/>
  <c r="AH110"/>
  <c r="AS110"/>
  <c r="BA110"/>
  <c r="AG110"/>
  <c r="AT110"/>
  <c r="BB110"/>
  <c r="E283" i="42"/>
  <c r="F283"/>
  <c r="E103"/>
  <c r="E151"/>
  <c r="F151"/>
  <c r="G151"/>
  <c r="E152"/>
  <c r="E299"/>
  <c r="E281"/>
  <c r="E63"/>
  <c r="F63"/>
  <c r="G63"/>
  <c r="E225"/>
  <c r="BF35" i="11"/>
  <c r="BN35"/>
  <c r="BV35"/>
  <c r="AS35"/>
  <c r="BA35"/>
  <c r="AH35"/>
  <c r="BM35"/>
  <c r="BU35"/>
  <c r="AR35"/>
  <c r="AZ35"/>
  <c r="E46" i="42"/>
  <c r="BH35" i="11"/>
  <c r="BP35"/>
  <c r="AM35"/>
  <c r="AU35"/>
  <c r="BC35"/>
  <c r="BG35"/>
  <c r="BO35"/>
  <c r="BW35"/>
  <c r="AT35"/>
  <c r="BB35"/>
  <c r="AL35"/>
  <c r="BJ35"/>
  <c r="BR35"/>
  <c r="AP35"/>
  <c r="AW35"/>
  <c r="BE35"/>
  <c r="BI35"/>
  <c r="BQ35"/>
  <c r="AN35"/>
  <c r="AV35"/>
  <c r="BD35"/>
  <c r="BL35"/>
  <c r="BT35"/>
  <c r="AQ35"/>
  <c r="AY35"/>
  <c r="AG35"/>
  <c r="BK35"/>
  <c r="BS35"/>
  <c r="AO35"/>
  <c r="AX35"/>
  <c r="F46" i="42"/>
  <c r="E276"/>
  <c r="E298"/>
  <c r="E295"/>
  <c r="AG57" i="11"/>
  <c r="BM57"/>
  <c r="BU57"/>
  <c r="AR57"/>
  <c r="AZ57"/>
  <c r="AH57"/>
  <c r="BJ57"/>
  <c r="BR57"/>
  <c r="AO57"/>
  <c r="AW57"/>
  <c r="BK57"/>
  <c r="BS57"/>
  <c r="AP57"/>
  <c r="AX57"/>
  <c r="E275" i="42"/>
  <c r="BH57" i="11"/>
  <c r="BP57"/>
  <c r="AM57"/>
  <c r="AU57"/>
  <c r="BC57"/>
  <c r="BE57"/>
  <c r="BI57"/>
  <c r="BQ57"/>
  <c r="AN57"/>
  <c r="AV57"/>
  <c r="BD57"/>
  <c r="BF57"/>
  <c r="BN57"/>
  <c r="BV57"/>
  <c r="AS57"/>
  <c r="BA57"/>
  <c r="BG57"/>
  <c r="BO57"/>
  <c r="BW57"/>
  <c r="AT57"/>
  <c r="BB57"/>
  <c r="AL57"/>
  <c r="BL57"/>
  <c r="BT57"/>
  <c r="AQ57"/>
  <c r="AY57"/>
  <c r="E280" i="42"/>
  <c r="E268"/>
  <c r="BH113" i="11"/>
  <c r="BP113"/>
  <c r="AM113"/>
  <c r="AU113"/>
  <c r="BC113"/>
  <c r="BG113"/>
  <c r="BO113"/>
  <c r="BW113"/>
  <c r="AT113"/>
  <c r="BB113"/>
  <c r="BF113"/>
  <c r="BN113"/>
  <c r="BV113"/>
  <c r="AS113"/>
  <c r="BA113"/>
  <c r="BM113"/>
  <c r="BU113"/>
  <c r="AR113"/>
  <c r="AZ113"/>
  <c r="BL113"/>
  <c r="AQ113"/>
  <c r="AL113"/>
  <c r="BS113"/>
  <c r="AX113"/>
  <c r="BJ113"/>
  <c r="AP113"/>
  <c r="BE113"/>
  <c r="BQ113"/>
  <c r="AV113"/>
  <c r="AG113"/>
  <c r="AY113"/>
  <c r="AO113"/>
  <c r="BR113"/>
  <c r="BI113"/>
  <c r="BD113"/>
  <c r="BT113"/>
  <c r="BK113"/>
  <c r="AH113"/>
  <c r="AW113"/>
  <c r="AN113"/>
  <c r="E248" i="42"/>
  <c r="E254"/>
  <c r="F248"/>
  <c r="E272"/>
  <c r="F280"/>
  <c r="E290"/>
  <c r="F268"/>
  <c r="F287"/>
  <c r="E287"/>
  <c r="G260"/>
  <c r="AN47" i="11"/>
  <c r="AV47"/>
  <c r="BD47"/>
  <c r="AO47"/>
  <c r="AW47"/>
  <c r="E180" i="42"/>
  <c r="AP47" i="11"/>
  <c r="AX47"/>
  <c r="AL47"/>
  <c r="AQ47"/>
  <c r="AY47"/>
  <c r="AR47"/>
  <c r="AZ47"/>
  <c r="AH47"/>
  <c r="AS47"/>
  <c r="BA47"/>
  <c r="AG47"/>
  <c r="AT47"/>
  <c r="BB47"/>
  <c r="AM47"/>
  <c r="AU47"/>
  <c r="BC47"/>
  <c r="BE14"/>
  <c r="BL14"/>
  <c r="BT14"/>
  <c r="AQ14"/>
  <c r="AY14"/>
  <c r="BK14"/>
  <c r="BS14"/>
  <c r="AP14"/>
  <c r="AX14"/>
  <c r="AG14"/>
  <c r="BJ14"/>
  <c r="BR14"/>
  <c r="AO14"/>
  <c r="AW14"/>
  <c r="AL14"/>
  <c r="BI14"/>
  <c r="BQ14"/>
  <c r="AN14"/>
  <c r="AV14"/>
  <c r="BD14"/>
  <c r="E52" i="42"/>
  <c r="BP14" i="11"/>
  <c r="AU14"/>
  <c r="BG14"/>
  <c r="BW14"/>
  <c r="BB14"/>
  <c r="BN14"/>
  <c r="AS14"/>
  <c r="AH14"/>
  <c r="BU14"/>
  <c r="AZ14"/>
  <c r="G52" i="42"/>
  <c r="F52"/>
  <c r="AM14" i="11"/>
  <c r="BO14"/>
  <c r="BF14"/>
  <c r="BA14"/>
  <c r="AR14"/>
  <c r="BH14"/>
  <c r="BC14"/>
  <c r="AT14"/>
  <c r="BV14"/>
  <c r="BM14"/>
  <c r="E41" i="42"/>
  <c r="G41"/>
  <c r="L287"/>
  <c r="L290"/>
  <c r="E196"/>
  <c r="F196"/>
  <c r="G196"/>
  <c r="G189"/>
  <c r="F189"/>
  <c r="E189"/>
  <c r="L137"/>
  <c r="E137"/>
  <c r="G137"/>
  <c r="F137"/>
  <c r="E98"/>
  <c r="E48"/>
  <c r="F48"/>
  <c r="F161"/>
  <c r="G161"/>
  <c r="E161"/>
  <c r="E72"/>
  <c r="G46"/>
  <c r="F41"/>
  <c r="F103"/>
  <c r="G73"/>
  <c r="G198"/>
  <c r="F98"/>
  <c r="F225"/>
  <c r="G48"/>
  <c r="AO90" i="11"/>
  <c r="AV90"/>
  <c r="BD90"/>
  <c r="AN90"/>
  <c r="AW90"/>
  <c r="E198" i="42"/>
  <c r="AP90" i="11"/>
  <c r="AX90"/>
  <c r="AL90"/>
  <c r="AQ90"/>
  <c r="AY90"/>
  <c r="AR90"/>
  <c r="AZ90"/>
  <c r="AH90"/>
  <c r="AS90"/>
  <c r="BA90"/>
  <c r="AG90"/>
  <c r="AT90"/>
  <c r="BB90"/>
  <c r="AM90"/>
  <c r="AU90"/>
  <c r="BC90"/>
  <c r="H189" i="42"/>
  <c r="BF105" i="11"/>
  <c r="BN105"/>
  <c r="BV105"/>
  <c r="AS105"/>
  <c r="BA105"/>
  <c r="AG105"/>
  <c r="BM105"/>
  <c r="BU105"/>
  <c r="AR105"/>
  <c r="AZ105"/>
  <c r="E60" i="42"/>
  <c r="BH105" i="11"/>
  <c r="BP105"/>
  <c r="AM105"/>
  <c r="AU105"/>
  <c r="BC105"/>
  <c r="BG105"/>
  <c r="BO105"/>
  <c r="BW105"/>
  <c r="AT105"/>
  <c r="BB105"/>
  <c r="AH105"/>
  <c r="BJ105"/>
  <c r="BR105"/>
  <c r="AP105"/>
  <c r="AW105"/>
  <c r="BE105"/>
  <c r="BI105"/>
  <c r="BQ105"/>
  <c r="AN105"/>
  <c r="AV105"/>
  <c r="BD105"/>
  <c r="AL105"/>
  <c r="BL105"/>
  <c r="BT105"/>
  <c r="AQ105"/>
  <c r="AY105"/>
  <c r="BK105"/>
  <c r="BS105"/>
  <c r="AO105"/>
  <c r="AX105"/>
  <c r="G60" i="42"/>
  <c r="F60"/>
  <c r="H103"/>
  <c r="E73"/>
  <c r="H98"/>
  <c r="H295"/>
  <c r="H298"/>
  <c r="F260"/>
  <c r="F281"/>
  <c r="E218"/>
  <c r="F218"/>
  <c r="G218"/>
  <c r="G103"/>
  <c r="G225"/>
  <c r="E204"/>
  <c r="F204"/>
  <c r="G204"/>
  <c r="H161"/>
  <c r="G254"/>
  <c r="E269"/>
  <c r="N161" l="1"/>
  <c r="N147"/>
  <c r="AI111" i="11"/>
  <c r="N91" i="42"/>
  <c r="N101"/>
  <c r="N217"/>
  <c r="N177"/>
  <c r="N219"/>
  <c r="AI17" i="11"/>
  <c r="N235" i="42"/>
  <c r="N206"/>
  <c r="N146"/>
  <c r="AI121" i="11"/>
  <c r="AI79"/>
  <c r="N222" i="42"/>
  <c r="AI100" i="11"/>
  <c r="N142" i="42"/>
  <c r="N188"/>
  <c r="N195"/>
  <c r="L72"/>
  <c r="L204"/>
  <c r="H48"/>
  <c r="H196"/>
  <c r="L198"/>
  <c r="H283"/>
  <c r="L225"/>
  <c r="L298"/>
  <c r="L276"/>
  <c r="L268"/>
  <c r="H60"/>
  <c r="H151"/>
  <c r="L98"/>
  <c r="L73"/>
  <c r="L272"/>
  <c r="H137"/>
  <c r="L275"/>
  <c r="H280"/>
  <c r="H268"/>
  <c r="H218"/>
  <c r="H52"/>
  <c r="H281"/>
  <c r="H63"/>
  <c r="L196"/>
  <c r="H198"/>
  <c r="H260"/>
  <c r="AI47" i="11"/>
  <c r="L70" i="42"/>
  <c r="L153"/>
  <c r="H262"/>
  <c r="L233"/>
  <c r="L185"/>
  <c r="H251"/>
  <c r="H249"/>
  <c r="H289"/>
  <c r="L307"/>
  <c r="H245"/>
  <c r="AJ88" i="11"/>
  <c r="L245" i="42"/>
  <c r="L300"/>
  <c r="H264"/>
  <c r="M299"/>
  <c r="M276"/>
  <c r="M46"/>
  <c r="H67"/>
  <c r="M67"/>
  <c r="L65"/>
  <c r="L112"/>
  <c r="H186"/>
  <c r="L186"/>
  <c r="L267"/>
  <c r="L237"/>
  <c r="AJ68" i="11"/>
  <c r="L135" i="42"/>
  <c r="L273"/>
  <c r="H176"/>
  <c r="L69"/>
  <c r="L61"/>
  <c r="L57"/>
  <c r="L93"/>
  <c r="H58"/>
  <c r="H233"/>
  <c r="H141"/>
  <c r="L87"/>
  <c r="L239"/>
  <c r="H173"/>
  <c r="H246"/>
  <c r="H256"/>
  <c r="H51"/>
  <c r="L62"/>
  <c r="L175"/>
  <c r="L54"/>
  <c r="L139"/>
  <c r="L202"/>
  <c r="AJ92" i="11"/>
  <c r="L179" i="42"/>
  <c r="L117"/>
  <c r="L284"/>
  <c r="L265"/>
  <c r="M204"/>
  <c r="H64"/>
  <c r="H42"/>
  <c r="H183"/>
  <c r="H302"/>
  <c r="L271"/>
  <c r="L261"/>
  <c r="H261"/>
  <c r="H255"/>
  <c r="L255"/>
  <c r="L297"/>
  <c r="L102"/>
  <c r="L104"/>
  <c r="L236"/>
  <c r="H187"/>
  <c r="L156"/>
  <c r="M157"/>
  <c r="L155"/>
  <c r="L247"/>
  <c r="H49"/>
  <c r="M49"/>
  <c r="H66"/>
  <c r="H45"/>
  <c r="L230"/>
  <c r="L97"/>
  <c r="L270"/>
  <c r="L257"/>
  <c r="L306"/>
  <c r="H99"/>
  <c r="H96"/>
  <c r="H47"/>
  <c r="H38"/>
  <c r="H201"/>
  <c r="L203"/>
  <c r="H192"/>
  <c r="L111"/>
  <c r="H200"/>
  <c r="L205"/>
  <c r="H221"/>
  <c r="L181"/>
  <c r="H89"/>
  <c r="L143"/>
  <c r="H149"/>
  <c r="L274"/>
  <c r="L182"/>
  <c r="H40"/>
  <c r="H37"/>
  <c r="H134"/>
  <c r="L113"/>
  <c r="L115"/>
  <c r="AJ66" i="11"/>
  <c r="L190" i="42"/>
  <c r="L191"/>
  <c r="L228"/>
  <c r="L184"/>
  <c r="L50"/>
  <c r="AJ30" i="11"/>
  <c r="L301" i="42"/>
  <c r="AJ124" i="11"/>
  <c r="L277" i="42"/>
  <c r="L293"/>
  <c r="L279"/>
  <c r="L296"/>
  <c r="L227"/>
  <c r="AJ97" i="11"/>
  <c r="L100" i="42"/>
  <c r="AJ82" i="11"/>
  <c r="L178" i="42"/>
  <c r="L220"/>
  <c r="L282"/>
  <c r="L291"/>
  <c r="L252"/>
  <c r="H68"/>
  <c r="H55"/>
  <c r="H138"/>
  <c r="H148"/>
  <c r="H199"/>
  <c r="H234"/>
  <c r="H112"/>
  <c r="H158"/>
  <c r="H284"/>
  <c r="H288"/>
  <c r="L56"/>
  <c r="L44"/>
  <c r="L148"/>
  <c r="L160"/>
  <c r="L226"/>
  <c r="L234"/>
  <c r="M59"/>
  <c r="M90"/>
  <c r="M54"/>
  <c r="M202"/>
  <c r="M265"/>
  <c r="M175"/>
  <c r="M53"/>
  <c r="M237"/>
  <c r="M71"/>
  <c r="M117"/>
  <c r="M95"/>
  <c r="M62"/>
  <c r="M35"/>
  <c r="M39"/>
  <c r="M139"/>
  <c r="M238"/>
  <c r="M114"/>
  <c r="M229"/>
  <c r="H41"/>
  <c r="L161"/>
  <c r="L254"/>
  <c r="L189"/>
  <c r="L248"/>
  <c r="H254"/>
  <c r="L295"/>
  <c r="L280"/>
  <c r="H248"/>
  <c r="H73"/>
  <c r="H287"/>
  <c r="N103"/>
  <c r="L39"/>
  <c r="H70"/>
  <c r="L262"/>
  <c r="L258"/>
  <c r="L36"/>
  <c r="AJ110" i="11"/>
  <c r="L157" i="42"/>
  <c r="AJ52" i="11"/>
  <c r="L249" i="42"/>
  <c r="L289"/>
  <c r="H307"/>
  <c r="H300"/>
  <c r="L264"/>
  <c r="AJ77" i="11"/>
  <c r="L251" i="42"/>
  <c r="L263"/>
  <c r="L43"/>
  <c r="L259"/>
  <c r="L193"/>
  <c r="H135"/>
  <c r="L286"/>
  <c r="H285"/>
  <c r="L285"/>
  <c r="L176"/>
  <c r="H69"/>
  <c r="H61"/>
  <c r="H57"/>
  <c r="H150"/>
  <c r="AJ70" i="11"/>
  <c r="L150" i="42"/>
  <c r="L58"/>
  <c r="L141"/>
  <c r="H116"/>
  <c r="H185"/>
  <c r="H174"/>
  <c r="L145"/>
  <c r="AJ51" i="11"/>
  <c r="L223" i="42"/>
  <c r="H239"/>
  <c r="L173"/>
  <c r="H259"/>
  <c r="L246"/>
  <c r="L256"/>
  <c r="AJ108" i="11"/>
  <c r="L59" i="42"/>
  <c r="AJ55" i="11"/>
  <c r="L95" i="42"/>
  <c r="L90"/>
  <c r="AJ67" i="11"/>
  <c r="H172" i="42"/>
  <c r="L35"/>
  <c r="L53"/>
  <c r="L238"/>
  <c r="L114"/>
  <c r="AJ74" i="11"/>
  <c r="L229" i="42"/>
  <c r="AJ99" i="11"/>
  <c r="L71" i="42"/>
  <c r="AJ112" i="11"/>
  <c r="L94" i="42"/>
  <c r="H94"/>
  <c r="AJ35" i="11"/>
  <c r="L278" i="42"/>
  <c r="L64"/>
  <c r="L42"/>
  <c r="AJ75" i="11"/>
  <c r="L183" i="42"/>
  <c r="L302"/>
  <c r="H297"/>
  <c r="H102"/>
  <c r="M225"/>
  <c r="L187"/>
  <c r="H247"/>
  <c r="L49"/>
  <c r="L88"/>
  <c r="L66"/>
  <c r="AJ24" i="11"/>
  <c r="L45" i="42"/>
  <c r="AJ83" i="11"/>
  <c r="L67" i="42"/>
  <c r="AJ117" i="11"/>
  <c r="L266" i="42"/>
  <c r="H306"/>
  <c r="L99"/>
  <c r="L96"/>
  <c r="L47"/>
  <c r="L92"/>
  <c r="AJ33" i="11"/>
  <c r="L38" i="42"/>
  <c r="L201"/>
  <c r="H203"/>
  <c r="AJ10" i="11"/>
  <c r="L192" i="42"/>
  <c r="H111"/>
  <c r="L200"/>
  <c r="H205"/>
  <c r="L221"/>
  <c r="H181"/>
  <c r="H143"/>
  <c r="L149"/>
  <c r="L294"/>
  <c r="H182"/>
  <c r="L40"/>
  <c r="L37"/>
  <c r="H194"/>
  <c r="L147"/>
  <c r="L91"/>
  <c r="AJ111" i="11"/>
  <c r="L101" i="42"/>
  <c r="L217"/>
  <c r="L177"/>
  <c r="L219"/>
  <c r="L235"/>
  <c r="AJ17" i="11"/>
  <c r="L206" i="42"/>
  <c r="L146"/>
  <c r="L154"/>
  <c r="AJ121" i="11"/>
  <c r="L222" i="42"/>
  <c r="AJ79" i="11"/>
  <c r="L144" i="42"/>
  <c r="AJ11" i="11"/>
  <c r="L142" i="42"/>
  <c r="AJ100" i="11"/>
  <c r="L188" i="42"/>
  <c r="L231"/>
  <c r="M231"/>
  <c r="M100"/>
  <c r="L197"/>
  <c r="L195"/>
  <c r="L159"/>
  <c r="M159"/>
  <c r="L250"/>
  <c r="AJ60" i="11"/>
  <c r="M250" i="42"/>
  <c r="M263"/>
  <c r="M282"/>
  <c r="M252"/>
  <c r="H56"/>
  <c r="H44"/>
  <c r="H232"/>
  <c r="H160"/>
  <c r="H226"/>
  <c r="H36"/>
  <c r="H292"/>
  <c r="L172"/>
  <c r="AJ81" i="11"/>
  <c r="AD6" i="44"/>
  <c r="AJ84" i="11"/>
  <c r="L68" i="42"/>
  <c r="AJ80" i="11"/>
  <c r="L232" i="42"/>
  <c r="L138"/>
  <c r="AJ56" i="11"/>
  <c r="L140" i="42"/>
  <c r="L136"/>
  <c r="L158"/>
  <c r="L292"/>
  <c r="L288"/>
  <c r="AI11" i="11" l="1"/>
  <c r="N144" i="42"/>
  <c r="N298"/>
  <c r="M292"/>
  <c r="M36"/>
  <c r="M226"/>
  <c r="M160"/>
  <c r="M232"/>
  <c r="M44"/>
  <c r="M56"/>
  <c r="N252"/>
  <c r="N282"/>
  <c r="N263"/>
  <c r="AI60" i="11"/>
  <c r="N250" i="42"/>
  <c r="N159"/>
  <c r="N100"/>
  <c r="N231"/>
  <c r="M194"/>
  <c r="M182"/>
  <c r="M143"/>
  <c r="M181"/>
  <c r="M205"/>
  <c r="M111"/>
  <c r="M203"/>
  <c r="M306"/>
  <c r="M247"/>
  <c r="M102"/>
  <c r="M297"/>
  <c r="M94"/>
  <c r="N189"/>
  <c r="M172"/>
  <c r="M259"/>
  <c r="M239"/>
  <c r="M174"/>
  <c r="AJ98" i="11"/>
  <c r="M185" i="42"/>
  <c r="AJ61" i="11"/>
  <c r="M116" i="42"/>
  <c r="M150"/>
  <c r="M57"/>
  <c r="M61"/>
  <c r="M69"/>
  <c r="M285"/>
  <c r="M135"/>
  <c r="AJ116" i="11"/>
  <c r="M300" i="42"/>
  <c r="M307"/>
  <c r="M70"/>
  <c r="N295"/>
  <c r="AI97" i="11"/>
  <c r="N296" i="42"/>
  <c r="N301"/>
  <c r="AI30" i="11"/>
  <c r="N50" i="42"/>
  <c r="N228"/>
  <c r="N190"/>
  <c r="N230"/>
  <c r="N113"/>
  <c r="N97"/>
  <c r="M288"/>
  <c r="M284"/>
  <c r="M158"/>
  <c r="M112"/>
  <c r="M234"/>
  <c r="M199"/>
  <c r="M148"/>
  <c r="M138"/>
  <c r="M55"/>
  <c r="M68"/>
  <c r="M149"/>
  <c r="M89"/>
  <c r="M221"/>
  <c r="M200"/>
  <c r="M192"/>
  <c r="M201"/>
  <c r="M38"/>
  <c r="M47"/>
  <c r="M96"/>
  <c r="M99"/>
  <c r="AJ13" i="11"/>
  <c r="M45" i="42"/>
  <c r="M66"/>
  <c r="N157"/>
  <c r="AI110" i="11"/>
  <c r="M187" i="42"/>
  <c r="M255"/>
  <c r="M261"/>
  <c r="M302"/>
  <c r="M183"/>
  <c r="M42"/>
  <c r="M64"/>
  <c r="N204"/>
  <c r="M51"/>
  <c r="M173"/>
  <c r="AJ69" i="11"/>
  <c r="M141" i="42"/>
  <c r="M233"/>
  <c r="M58"/>
  <c r="AJ118" i="11"/>
  <c r="M176" i="42"/>
  <c r="M186"/>
  <c r="AJ106" i="11"/>
  <c r="M260" i="42"/>
  <c r="M198"/>
  <c r="M63"/>
  <c r="M281"/>
  <c r="M52"/>
  <c r="AJ14" i="11"/>
  <c r="M218" i="42"/>
  <c r="M268"/>
  <c r="M280"/>
  <c r="M137"/>
  <c r="M151"/>
  <c r="M60"/>
  <c r="AJ105" i="11"/>
  <c r="AJ113"/>
  <c r="M283" i="42"/>
  <c r="M196"/>
  <c r="M48"/>
  <c r="N225"/>
  <c r="M287"/>
  <c r="M73"/>
  <c r="M248"/>
  <c r="M254"/>
  <c r="M41"/>
  <c r="AI99" i="11"/>
  <c r="N229" i="42"/>
  <c r="AI74" i="11"/>
  <c r="N114" i="42"/>
  <c r="N238"/>
  <c r="N139"/>
  <c r="N39"/>
  <c r="N35"/>
  <c r="AI82" i="11"/>
  <c r="N178" i="42"/>
  <c r="N267"/>
  <c r="N279"/>
  <c r="AI124" i="11"/>
  <c r="N155" i="42"/>
  <c r="N184"/>
  <c r="N191"/>
  <c r="AI66" i="11"/>
  <c r="N156" i="42"/>
  <c r="N62"/>
  <c r="N95"/>
  <c r="N117"/>
  <c r="AI112" i="11"/>
  <c r="N71" i="42"/>
  <c r="AI68" i="11"/>
  <c r="N237" i="42"/>
  <c r="N53"/>
  <c r="N175"/>
  <c r="N265"/>
  <c r="AI92" i="11"/>
  <c r="N202" i="42"/>
  <c r="N54"/>
  <c r="N90"/>
  <c r="AI67" i="11"/>
  <c r="N59" i="42"/>
  <c r="AI55" i="11"/>
  <c r="M134" i="42"/>
  <c r="AJ54" i="11"/>
  <c r="M37" i="42"/>
  <c r="M40"/>
  <c r="AJ29" i="11"/>
  <c r="AJ64"/>
  <c r="AJ91"/>
  <c r="M256" i="42"/>
  <c r="M246"/>
  <c r="N46"/>
  <c r="AI35" i="11"/>
  <c r="N276" i="42"/>
  <c r="N299"/>
  <c r="M264"/>
  <c r="M245"/>
  <c r="M289"/>
  <c r="M249"/>
  <c r="M251"/>
  <c r="AJ20" i="11"/>
  <c r="AJ119"/>
  <c r="M262" i="42"/>
  <c r="N98"/>
  <c r="AJ57" i="11"/>
  <c r="AJ90"/>
  <c r="N262" i="42" l="1"/>
  <c r="N251"/>
  <c r="AI77" i="11"/>
  <c r="N256" i="42"/>
  <c r="AI108" i="11"/>
  <c r="N37" i="42"/>
  <c r="N248"/>
  <c r="N287"/>
  <c r="AI52" i="11"/>
  <c r="N249" i="42"/>
  <c r="AI88" i="11"/>
  <c r="N245" i="42"/>
  <c r="N264"/>
  <c r="N134"/>
  <c r="AI54" i="11"/>
  <c r="AI57"/>
  <c r="N280" i="42"/>
  <c r="N218"/>
  <c r="N281"/>
  <c r="N176"/>
  <c r="N58"/>
  <c r="N141"/>
  <c r="AI51" i="11"/>
  <c r="N51" i="42"/>
  <c r="N64"/>
  <c r="N42"/>
  <c r="AI75" i="11"/>
  <c r="N183" i="42"/>
  <c r="N302"/>
  <c r="N255"/>
  <c r="N99"/>
  <c r="N96"/>
  <c r="N47"/>
  <c r="AI33" i="11"/>
  <c r="N38" i="42"/>
  <c r="N201"/>
  <c r="N192"/>
  <c r="AI10" i="11"/>
  <c r="N89" i="42"/>
  <c r="N149"/>
  <c r="N55"/>
  <c r="N138"/>
  <c r="AI56" i="11"/>
  <c r="N148" i="42"/>
  <c r="N300"/>
  <c r="AI116" i="11"/>
  <c r="N135" i="42"/>
  <c r="N116"/>
  <c r="AI69" i="11"/>
  <c r="N239" i="42"/>
  <c r="AI81" i="11"/>
  <c r="N172" i="42"/>
  <c r="N94"/>
  <c r="N247"/>
  <c r="AI29" i="11"/>
  <c r="N143" i="42"/>
  <c r="N194"/>
  <c r="N56"/>
  <c r="N44"/>
  <c r="N232"/>
  <c r="AI80" i="11"/>
  <c r="N160" i="42"/>
  <c r="N226"/>
  <c r="N36"/>
  <c r="N292"/>
  <c r="N289"/>
  <c r="N246"/>
  <c r="N40"/>
  <c r="N254"/>
  <c r="N73"/>
  <c r="N196"/>
  <c r="N283"/>
  <c r="N60"/>
  <c r="AI105" i="11"/>
  <c r="N268" i="42"/>
  <c r="AI113" i="11"/>
  <c r="AI14"/>
  <c r="N52" i="42"/>
  <c r="N63"/>
  <c r="N198"/>
  <c r="AI90" i="11"/>
  <c r="N260" i="42"/>
  <c r="N186"/>
  <c r="AI119" i="11"/>
  <c r="N233" i="42"/>
  <c r="N173"/>
  <c r="N261"/>
  <c r="N187"/>
  <c r="AI24" i="11"/>
  <c r="N66" i="42"/>
  <c r="AI83" i="11"/>
  <c r="N45" i="42"/>
  <c r="N200"/>
  <c r="N221"/>
  <c r="N68"/>
  <c r="AI84" i="11"/>
  <c r="N199" i="42"/>
  <c r="N234"/>
  <c r="N112"/>
  <c r="N158"/>
  <c r="N284"/>
  <c r="N288"/>
  <c r="N70"/>
  <c r="N307"/>
  <c r="AI106" i="11"/>
  <c r="N285" i="42"/>
  <c r="AI118" i="11"/>
  <c r="N69" i="42"/>
  <c r="N61"/>
  <c r="N57"/>
  <c r="AI70" i="11"/>
  <c r="N150" i="42"/>
  <c r="AI61" i="11"/>
  <c r="AI20"/>
  <c r="N185" i="42"/>
  <c r="AI98" i="11"/>
  <c r="N174" i="42"/>
  <c r="N259"/>
  <c r="N297"/>
  <c r="N102"/>
  <c r="AI91" i="11"/>
  <c r="AI13"/>
  <c r="N306" i="42"/>
  <c r="N203"/>
  <c r="AI64" i="11"/>
  <c r="N111" i="42"/>
  <c r="N205"/>
  <c r="N181"/>
  <c r="N182"/>
  <c r="C17"/>
  <c r="C18" s="1"/>
  <c r="C19" s="1"/>
  <c r="C20" s="1"/>
  <c r="C21" s="1"/>
  <c r="C22" s="1"/>
  <c r="C23" s="1"/>
  <c r="C24" s="1"/>
  <c r="C25" s="1"/>
  <c r="C26" s="1"/>
  <c r="C27" s="1"/>
  <c r="C28" s="1"/>
  <c r="C29" s="1"/>
  <c r="C30" s="1"/>
  <c r="C31" s="1"/>
  <c r="C32" s="1"/>
  <c r="C33" s="1"/>
  <c r="C34" s="1"/>
  <c r="C35" s="1"/>
  <c r="C36" s="1"/>
  <c r="C37" s="1"/>
  <c r="C38" s="1"/>
  <c r="C39" s="1"/>
  <c r="C40" s="1"/>
  <c r="C41" s="1"/>
  <c r="C42" s="1"/>
  <c r="C43" s="1"/>
  <c r="C44" s="1"/>
  <c r="C45" s="1"/>
  <c r="C46" s="1"/>
  <c r="C47" s="1"/>
  <c r="C48" s="1"/>
  <c r="C49" s="1"/>
  <c r="C50" s="1"/>
  <c r="C51" s="1"/>
  <c r="C52" s="1"/>
  <c r="C53" s="1"/>
  <c r="C54" s="1"/>
  <c r="C55" s="1"/>
  <c r="C56" s="1"/>
  <c r="C57" s="1"/>
  <c r="C58" s="1"/>
  <c r="C59" s="1"/>
  <c r="C60" s="1"/>
  <c r="C61" s="1"/>
  <c r="C62" s="1"/>
  <c r="C63" s="1"/>
  <c r="C64" s="1"/>
  <c r="C65" s="1"/>
  <c r="C66" s="1"/>
  <c r="C67" s="1"/>
  <c r="C68" s="1"/>
  <c r="C69" s="1"/>
  <c r="C70" s="1"/>
  <c r="C71" s="1"/>
  <c r="C72" s="1"/>
  <c r="C73" s="1"/>
  <c r="C75"/>
  <c r="C76" s="1"/>
  <c r="C77" s="1"/>
  <c r="C78" s="1"/>
  <c r="C79" s="1"/>
  <c r="C80" s="1"/>
  <c r="C81" s="1"/>
  <c r="C82" s="1"/>
  <c r="C83" s="1"/>
  <c r="C84" s="1"/>
  <c r="C85" s="1"/>
  <c r="C86" s="1"/>
  <c r="C87" s="1"/>
  <c r="C88" s="1"/>
  <c r="C89" s="1"/>
  <c r="C90" s="1"/>
  <c r="C91" s="1"/>
  <c r="C92" s="1"/>
  <c r="C93" s="1"/>
  <c r="C94" s="1"/>
  <c r="C95" s="1"/>
  <c r="C96" s="1"/>
  <c r="C97" s="1"/>
  <c r="C98" s="1"/>
  <c r="C99" s="1"/>
  <c r="C100" s="1"/>
  <c r="C101" s="1"/>
  <c r="C102" s="1"/>
  <c r="C103" s="1"/>
  <c r="C104" s="1"/>
  <c r="C106"/>
  <c r="C107" s="1"/>
  <c r="C108" s="1"/>
  <c r="C109" s="1"/>
  <c r="C110" s="1"/>
  <c r="C111" s="1"/>
  <c r="C112" s="1"/>
  <c r="C113" s="1"/>
  <c r="C114" s="1"/>
  <c r="C115" s="1"/>
  <c r="C116" s="1"/>
  <c r="C117" s="1"/>
  <c r="C119"/>
  <c r="C120" s="1"/>
  <c r="C121" s="1"/>
  <c r="C122" s="1"/>
  <c r="C123" s="1"/>
  <c r="C124" s="1"/>
  <c r="C125" s="1"/>
  <c r="C126" s="1"/>
  <c r="C127" s="1"/>
  <c r="C128" s="1"/>
  <c r="C129" s="1"/>
  <c r="C130" s="1"/>
  <c r="C131" s="1"/>
  <c r="C132" s="1"/>
  <c r="C133" s="1"/>
  <c r="C134" s="1"/>
  <c r="C135" s="1"/>
  <c r="C136" s="1"/>
  <c r="C137" s="1"/>
  <c r="C138" s="1"/>
  <c r="C139" s="1"/>
  <c r="C140" s="1"/>
  <c r="C141" s="1"/>
  <c r="C142" s="1"/>
  <c r="C143" s="1"/>
  <c r="C144" s="1"/>
  <c r="C145" s="1"/>
  <c r="C146" s="1"/>
  <c r="C147" s="1"/>
  <c r="C148" s="1"/>
  <c r="C149" s="1"/>
  <c r="C150" s="1"/>
  <c r="C151" s="1"/>
  <c r="C152" s="1"/>
  <c r="C153" s="1"/>
  <c r="C154" s="1"/>
  <c r="C155" s="1"/>
  <c r="C156" s="1"/>
  <c r="C157" s="1"/>
  <c r="C158" s="1"/>
  <c r="C159" s="1"/>
  <c r="C160" s="1"/>
  <c r="C161" s="1"/>
  <c r="C163"/>
  <c r="C164" s="1"/>
  <c r="C165" s="1"/>
  <c r="C166" s="1"/>
  <c r="C167" s="1"/>
  <c r="C168" s="1"/>
  <c r="C169" s="1"/>
  <c r="C170" s="1"/>
  <c r="C171" s="1"/>
  <c r="C172" s="1"/>
  <c r="C173" s="1"/>
  <c r="C174" s="1"/>
  <c r="C175" s="1"/>
  <c r="C176" s="1"/>
  <c r="C177" s="1"/>
  <c r="C178" s="1"/>
  <c r="C179" s="1"/>
  <c r="C180" s="1"/>
  <c r="C181" s="1"/>
  <c r="C182" s="1"/>
  <c r="C183" s="1"/>
  <c r="C184" s="1"/>
  <c r="C185" s="1"/>
  <c r="C186" s="1"/>
  <c r="C187" s="1"/>
  <c r="C188" s="1"/>
  <c r="C189" s="1"/>
  <c r="C190" s="1"/>
  <c r="C191" s="1"/>
  <c r="C192" s="1"/>
  <c r="C193" s="1"/>
  <c r="C194" s="1"/>
  <c r="C195" s="1"/>
  <c r="C196" s="1"/>
  <c r="C197" s="1"/>
  <c r="C198" s="1"/>
  <c r="C199" s="1"/>
  <c r="C200" s="1"/>
  <c r="C201" s="1"/>
  <c r="C202" s="1"/>
  <c r="C203" s="1"/>
  <c r="C204" s="1"/>
  <c r="C205" s="1"/>
  <c r="C206" s="1"/>
  <c r="C208"/>
  <c r="C209" s="1"/>
  <c r="C210" s="1"/>
  <c r="C211" s="1"/>
  <c r="C212" s="1"/>
  <c r="C213" s="1"/>
  <c r="C214" s="1"/>
  <c r="C215" s="1"/>
  <c r="C216" s="1"/>
  <c r="C217" s="1"/>
  <c r="C218" s="1"/>
  <c r="C219" s="1"/>
  <c r="C220" s="1"/>
  <c r="C221" s="1"/>
  <c r="C222" s="1"/>
  <c r="C223" s="1"/>
  <c r="C224" s="1"/>
  <c r="C225" s="1"/>
  <c r="C226" s="1"/>
  <c r="C227" s="1"/>
  <c r="C228" s="1"/>
  <c r="C229" s="1"/>
  <c r="C230" s="1"/>
  <c r="C231" s="1"/>
  <c r="C232" s="1"/>
  <c r="C233" s="1"/>
  <c r="C234" s="1"/>
  <c r="C235" s="1"/>
  <c r="C236" s="1"/>
  <c r="C237" s="1"/>
  <c r="C238" s="1"/>
  <c r="C239" s="1"/>
  <c r="C241"/>
  <c r="C242" s="1"/>
  <c r="C243" s="1"/>
  <c r="C244" s="1"/>
  <c r="C245" s="1"/>
  <c r="C246" s="1"/>
  <c r="C247" s="1"/>
  <c r="C248" s="1"/>
  <c r="C249" s="1"/>
  <c r="C250" s="1"/>
  <c r="C251" s="1"/>
  <c r="C252" s="1"/>
  <c r="C253" s="1"/>
  <c r="C254" s="1"/>
  <c r="C255" s="1"/>
  <c r="C256" s="1"/>
  <c r="C257" s="1"/>
  <c r="C258" s="1"/>
  <c r="C259" s="1"/>
  <c r="C260" s="1"/>
  <c r="C261" s="1"/>
  <c r="C262" s="1"/>
  <c r="C263" s="1"/>
  <c r="C264" s="1"/>
  <c r="C265" s="1"/>
  <c r="C266" s="1"/>
  <c r="C267" s="1"/>
  <c r="C268" s="1"/>
  <c r="C269" s="1"/>
  <c r="C270" s="1"/>
  <c r="C271" s="1"/>
  <c r="C272" s="1"/>
  <c r="C273" s="1"/>
  <c r="C274" s="1"/>
  <c r="C275" s="1"/>
  <c r="C276" s="1"/>
  <c r="C277" s="1"/>
  <c r="C278" s="1"/>
  <c r="C279" s="1"/>
  <c r="C280" s="1"/>
  <c r="C281" s="1"/>
  <c r="C282" s="1"/>
  <c r="C283" s="1"/>
  <c r="C284" s="1"/>
  <c r="C285" s="1"/>
  <c r="C286" s="1"/>
  <c r="C287" s="1"/>
  <c r="C288" s="1"/>
  <c r="C289" s="1"/>
  <c r="C290" s="1"/>
  <c r="C291" s="1"/>
  <c r="C292" s="1"/>
  <c r="C293" s="1"/>
  <c r="C294" s="1"/>
  <c r="C295" s="1"/>
  <c r="C296" s="1"/>
  <c r="C297" s="1"/>
  <c r="C298" s="1"/>
  <c r="C299" s="1"/>
  <c r="C300" s="1"/>
  <c r="C301" s="1"/>
  <c r="C302" s="1"/>
  <c r="C304"/>
  <c r="C305" s="1"/>
  <c r="C306" s="1"/>
  <c r="C307" s="1"/>
  <c r="S902" i="31" l="1"/>
  <c r="AS125" i="11"/>
  <c r="AH50"/>
  <c r="AV101"/>
  <c r="BW93"/>
  <c r="BN58"/>
  <c r="BE93"/>
  <c r="AU125"/>
  <c r="AL50"/>
  <c r="AZ12"/>
  <c r="BL101"/>
  <c r="BR125"/>
  <c r="BD114"/>
  <c r="AT93"/>
  <c r="AS120"/>
  <c r="AX114"/>
  <c r="BA58"/>
  <c r="AM71"/>
  <c r="BI12"/>
  <c r="AQ50"/>
  <c r="BL114"/>
  <c r="AZ58"/>
  <c r="BV93"/>
  <c r="BR71"/>
  <c r="AT50"/>
  <c r="AT114"/>
  <c r="AZ93"/>
  <c r="AQ93"/>
  <c r="BR58"/>
  <c r="BH93"/>
  <c r="BV114"/>
  <c r="BB120"/>
  <c r="AP58"/>
  <c r="BV101"/>
  <c r="BQ93"/>
  <c r="AU50"/>
  <c r="AH114"/>
  <c r="BD12"/>
  <c r="AL93"/>
  <c r="I120"/>
  <c r="AG101"/>
  <c r="BG114"/>
  <c r="AN125"/>
  <c r="AT120"/>
  <c r="AW58"/>
  <c r="AR12"/>
  <c r="AM58"/>
  <c r="BN12"/>
  <c r="BI58"/>
  <c r="I125"/>
  <c r="G227" i="42" s="1"/>
  <c r="BS114" i="11"/>
  <c r="AW120"/>
  <c r="AP12"/>
  <c r="BP125"/>
  <c r="AY71"/>
  <c r="AG125"/>
  <c r="BA50"/>
  <c r="BB71"/>
  <c r="BS58"/>
  <c r="BN93"/>
  <c r="AP120"/>
  <c r="AM50"/>
  <c r="AL114"/>
  <c r="BE125"/>
  <c r="BW101"/>
  <c r="BJ125"/>
  <c r="BI114"/>
  <c r="BV125"/>
  <c r="AV93"/>
  <c r="BW71"/>
  <c r="BM93"/>
  <c r="AN114"/>
  <c r="BM12"/>
  <c r="BH58"/>
  <c r="AU120"/>
  <c r="BD71"/>
  <c r="AY93"/>
  <c r="I71"/>
  <c r="G101"/>
  <c r="AS93"/>
  <c r="BJ93"/>
  <c r="BT125"/>
  <c r="BC50"/>
  <c r="AQ101"/>
  <c r="BW58"/>
  <c r="AM114"/>
  <c r="BF125"/>
  <c r="AU93"/>
  <c r="BV58"/>
  <c r="BQ58"/>
  <c r="BL93"/>
  <c r="BE58"/>
  <c r="BB114"/>
  <c r="AN120"/>
  <c r="BC71"/>
  <c r="AX12"/>
  <c r="AS58"/>
  <c r="AN12"/>
  <c r="BT12"/>
  <c r="AH120"/>
  <c r="BM114"/>
  <c r="BA71"/>
  <c r="AW12"/>
  <c r="AM93"/>
  <c r="BS71"/>
  <c r="AL12"/>
  <c r="AH125"/>
  <c r="AW114"/>
  <c r="BB101"/>
  <c r="AW101"/>
  <c r="AX125"/>
  <c r="BL125"/>
  <c r="BA93"/>
  <c r="AP71"/>
  <c r="BW12"/>
  <c r="BR12"/>
  <c r="BH12"/>
  <c r="G114"/>
  <c r="F223" i="42" s="1"/>
  <c r="BE114" i="11"/>
  <c r="AR125"/>
  <c r="AN50"/>
  <c r="AZ71"/>
  <c r="AU58"/>
  <c r="AQ12"/>
  <c r="AL71"/>
  <c r="BT114"/>
  <c r="BB125"/>
  <c r="BC12"/>
  <c r="AN71"/>
  <c r="BT93"/>
  <c r="BF58"/>
  <c r="BF114"/>
  <c r="BG125"/>
  <c r="BD120"/>
  <c r="BB12"/>
  <c r="AW71"/>
  <c r="AR58"/>
  <c r="BS101"/>
  <c r="BN101"/>
  <c r="BI71"/>
  <c r="AO50"/>
  <c r="BC114"/>
  <c r="AL125"/>
  <c r="BM101"/>
  <c r="BH71"/>
  <c r="BB50"/>
  <c r="AX101"/>
  <c r="BU101"/>
  <c r="BF12"/>
  <c r="AM125"/>
  <c r="AR71"/>
  <c r="BS93"/>
  <c r="BD125"/>
  <c r="BB93"/>
  <c r="AM101"/>
  <c r="BJ12"/>
  <c r="AO125"/>
  <c r="AV114"/>
  <c r="AR101"/>
  <c r="AR120"/>
  <c r="BR93"/>
  <c r="I101"/>
  <c r="AH12"/>
  <c r="AP114"/>
  <c r="BD93"/>
  <c r="BU71"/>
  <c r="BP93"/>
  <c r="BK101"/>
  <c r="K114"/>
  <c r="BP114"/>
  <c r="AG120"/>
  <c r="BB58"/>
  <c r="AX93"/>
  <c r="AS12"/>
  <c r="BO12"/>
  <c r="AO120"/>
  <c r="AV12"/>
  <c r="AM12"/>
  <c r="BS12"/>
  <c r="BN71"/>
  <c r="BI93"/>
  <c r="AG93"/>
  <c r="BQ125"/>
  <c r="AY12"/>
  <c r="AO71"/>
  <c r="BP58"/>
  <c r="BA114"/>
  <c r="BK114"/>
  <c r="AZ125"/>
  <c r="AN101"/>
  <c r="BO101"/>
  <c r="BE101"/>
  <c r="AH71"/>
  <c r="AY114"/>
  <c r="AU114"/>
  <c r="BS125"/>
  <c r="BT58"/>
  <c r="BO93"/>
  <c r="BJ101"/>
  <c r="BW125"/>
  <c r="AH58"/>
  <c r="BI125"/>
  <c r="BA12"/>
  <c r="BR101"/>
  <c r="BM71"/>
  <c r="BI101"/>
  <c r="AG58"/>
  <c r="G120"/>
  <c r="G58"/>
  <c r="F145" i="42" s="1"/>
  <c r="BM125" i="11"/>
  <c r="AY58"/>
  <c r="BL71"/>
  <c r="BG58"/>
  <c r="BD50"/>
  <c r="BN114"/>
  <c r="AN93"/>
  <c r="BK58"/>
  <c r="BO114"/>
  <c r="AY125"/>
  <c r="BU125"/>
  <c r="AX50"/>
  <c r="I114"/>
  <c r="G223" i="42" s="1"/>
  <c r="BH114" i="11"/>
  <c r="AV125"/>
  <c r="BD58"/>
  <c r="AU12"/>
  <c r="BQ101"/>
  <c r="BL12"/>
  <c r="BG71"/>
  <c r="BC101"/>
  <c r="AO93"/>
  <c r="BP12"/>
  <c r="BK93"/>
  <c r="G93"/>
  <c r="AW50"/>
  <c r="BC93"/>
  <c r="AT71"/>
  <c r="AO58"/>
  <c r="BU58"/>
  <c r="BP71"/>
  <c r="BJ114"/>
  <c r="BC125"/>
  <c r="AX71"/>
  <c r="AS71"/>
  <c r="AN58"/>
  <c r="BT101"/>
  <c r="BO71"/>
  <c r="BJ71"/>
  <c r="AG12"/>
  <c r="BU114"/>
  <c r="BH125"/>
  <c r="AQ120"/>
  <c r="AS114"/>
  <c r="AW93"/>
  <c r="BE12"/>
  <c r="F72" i="42"/>
  <c r="AL101" i="11"/>
  <c r="BK125"/>
  <c r="AG50"/>
  <c r="AZ101"/>
  <c r="AU101"/>
  <c r="AP93"/>
  <c r="BV12"/>
  <c r="BQ71"/>
  <c r="AH93"/>
  <c r="AL120"/>
  <c r="BQ114"/>
  <c r="BD101"/>
  <c r="AT58"/>
  <c r="AO101"/>
  <c r="BK71"/>
  <c r="BF71"/>
  <c r="AZ114"/>
  <c r="BC120"/>
  <c r="BO58"/>
  <c r="BJ58"/>
  <c r="AH101"/>
  <c r="AV50"/>
  <c r="AG114"/>
  <c r="AT125"/>
  <c r="AU71"/>
  <c r="BV71"/>
  <c r="BM58"/>
  <c r="BA125"/>
  <c r="BU93"/>
  <c r="BF101"/>
  <c r="G71"/>
  <c r="AQ125"/>
  <c r="AX120"/>
  <c r="AP50"/>
  <c r="BG101"/>
  <c r="AZ50"/>
  <c r="AO114"/>
  <c r="AY101"/>
  <c r="AT101"/>
  <c r="AO12"/>
  <c r="BF93"/>
  <c r="AL58"/>
  <c r="AR93"/>
  <c r="BT71"/>
  <c r="AG71"/>
  <c r="AV120"/>
  <c r="BA101"/>
  <c r="AV71"/>
  <c r="BH101"/>
  <c r="AW125"/>
  <c r="AQ71"/>
  <c r="AY50"/>
  <c r="AX58"/>
  <c r="BK12"/>
  <c r="AZ120"/>
  <c r="AR50"/>
  <c r="BR114"/>
  <c r="AP125"/>
  <c r="AV58"/>
  <c r="AQ58"/>
  <c r="AR114"/>
  <c r="BO125"/>
  <c r="AY120"/>
  <c r="BQ12"/>
  <c r="BG93"/>
  <c r="BE71"/>
  <c r="BW114"/>
  <c r="AM120"/>
  <c r="AP101"/>
  <c r="BL58"/>
  <c r="BA120"/>
  <c r="AS50"/>
  <c r="AT12"/>
  <c r="BU12"/>
  <c r="BP101"/>
  <c r="BG12"/>
  <c r="G125"/>
  <c r="F227" i="42" s="1"/>
  <c r="AQ114" i="11"/>
  <c r="BN125"/>
  <c r="BC58"/>
  <c r="AS101"/>
  <c r="G72" i="42"/>
  <c r="I93" i="11"/>
  <c r="I58"/>
  <c r="G145" i="42" s="1"/>
  <c r="AU78" i="11"/>
  <c r="BT78"/>
  <c r="BR78"/>
  <c r="BF78"/>
  <c r="AR78"/>
  <c r="AY78"/>
  <c r="AP78"/>
  <c r="AW78"/>
  <c r="AS78"/>
  <c r="AX78"/>
  <c r="BM78"/>
  <c r="AL78"/>
  <c r="BB78"/>
  <c r="AO78"/>
  <c r="AT78"/>
  <c r="BV78"/>
  <c r="AV78"/>
  <c r="AM78"/>
  <c r="BK78"/>
  <c r="AN78"/>
  <c r="BP78"/>
  <c r="AZ78"/>
  <c r="BJ78"/>
  <c r="BD78"/>
  <c r="BO78"/>
  <c r="BE78"/>
  <c r="BQ78"/>
  <c r="BU78"/>
  <c r="AQ78"/>
  <c r="BS78"/>
  <c r="BI78"/>
  <c r="BN78"/>
  <c r="AH78"/>
  <c r="BC78"/>
  <c r="BL78"/>
  <c r="BG78"/>
  <c r="BH78"/>
  <c r="BA78"/>
  <c r="BW78"/>
  <c r="AG78"/>
  <c r="K125"/>
  <c r="A125" i="56" s="1"/>
  <c r="K78" i="11"/>
  <c r="K101"/>
  <c r="K93"/>
  <c r="F140" i="42"/>
  <c r="K50" i="11"/>
  <c r="G293" i="42"/>
  <c r="J12" i="11"/>
  <c r="G140" i="42"/>
  <c r="K12" i="11"/>
  <c r="A12" i="56" s="1"/>
  <c r="K120" i="11"/>
  <c r="K58"/>
  <c r="K71"/>
  <c r="J78"/>
  <c r="H266" i="42" s="1"/>
  <c r="G78" i="11"/>
  <c r="F266" i="42" s="1"/>
  <c r="J50" i="11"/>
  <c r="G294" i="42"/>
  <c r="H153"/>
  <c r="F293"/>
  <c r="G50" i="11"/>
  <c r="G180" i="42"/>
  <c r="H115"/>
  <c r="J125" i="11"/>
  <c r="H179" i="42"/>
  <c r="G266"/>
  <c r="J120" i="11"/>
  <c r="J58"/>
  <c r="F294" i="42"/>
  <c r="F274"/>
  <c r="H152"/>
  <c r="H92"/>
  <c r="F92"/>
  <c r="G274"/>
  <c r="G92"/>
  <c r="I50" i="11"/>
  <c r="J71"/>
  <c r="H197" i="42" s="1"/>
  <c r="F180"/>
  <c r="F179"/>
  <c r="H65"/>
  <c r="J93" i="11"/>
  <c r="H275" i="42" s="1"/>
  <c r="H291"/>
  <c r="G93"/>
  <c r="G12" i="11"/>
  <c r="F136" i="42"/>
  <c r="G179"/>
  <c r="J114" i="11"/>
  <c r="J101"/>
  <c r="G136" i="42"/>
  <c r="F93"/>
  <c r="A71" i="11" l="1"/>
  <c r="A101"/>
  <c r="Q934" i="31"/>
  <c r="Q941"/>
  <c r="Q933"/>
  <c r="A109" i="11"/>
  <c r="Q936" i="31"/>
  <c r="Q935"/>
  <c r="Q939"/>
  <c r="A115" i="11"/>
  <c r="Q315" i="31"/>
  <c r="Q314"/>
  <c r="Q313"/>
  <c r="S936"/>
  <c r="S934"/>
  <c r="S941"/>
  <c r="S935"/>
  <c r="S933"/>
  <c r="S939"/>
  <c r="Z120" i="11"/>
  <c r="S315" i="31"/>
  <c r="S313"/>
  <c r="S314"/>
  <c r="T3" i="11"/>
  <c r="T1" s="1"/>
  <c r="X3"/>
  <c r="X1" s="1"/>
  <c r="U3"/>
  <c r="U1" s="1"/>
  <c r="V3"/>
  <c r="V1" s="1"/>
  <c r="H43" i="42"/>
  <c r="H286"/>
  <c r="G87"/>
  <c r="G193"/>
  <c r="H88"/>
  <c r="H145"/>
  <c r="G224"/>
  <c r="G275"/>
  <c r="F104"/>
  <c r="F197"/>
  <c r="G43"/>
  <c r="G286"/>
  <c r="G104"/>
  <c r="G197"/>
  <c r="F87"/>
  <c r="F193"/>
  <c r="H87"/>
  <c r="H193"/>
  <c r="F224"/>
  <c r="F275"/>
  <c r="F43"/>
  <c r="F286"/>
  <c r="S758" i="31"/>
  <c r="Q758"/>
  <c r="S756"/>
  <c r="Q756"/>
  <c r="S746"/>
  <c r="Q746"/>
  <c r="S822"/>
  <c r="Q822"/>
  <c r="S760"/>
  <c r="Q760"/>
  <c r="Q763"/>
  <c r="S759"/>
  <c r="Q759"/>
  <c r="S747"/>
  <c r="Q747"/>
  <c r="Q927"/>
  <c r="Q923"/>
  <c r="A58" i="11"/>
  <c r="S490" i="31"/>
  <c r="A120" i="11"/>
  <c r="Q490" i="31"/>
  <c r="Q491"/>
  <c r="S104"/>
  <c r="Q104"/>
  <c r="Q103"/>
  <c r="Q102"/>
  <c r="S751"/>
  <c r="Q749"/>
  <c r="Q751"/>
  <c r="S930"/>
  <c r="A93" i="11"/>
  <c r="Q926" i="31"/>
  <c r="Q932"/>
  <c r="Q931"/>
  <c r="Q930"/>
  <c r="S925"/>
  <c r="Q929"/>
  <c r="A78" i="11"/>
  <c r="Q924" i="31"/>
  <c r="Q925"/>
  <c r="S479"/>
  <c r="Q489"/>
  <c r="Q480"/>
  <c r="Q479"/>
  <c r="Q470"/>
  <c r="Q474"/>
  <c r="Q484"/>
  <c r="Q477"/>
  <c r="Q472"/>
  <c r="Q482"/>
  <c r="Q487"/>
  <c r="Q486"/>
  <c r="Q475"/>
  <c r="Q488"/>
  <c r="Q481"/>
  <c r="Q466"/>
  <c r="Q476"/>
  <c r="S829"/>
  <c r="Q828"/>
  <c r="Q835"/>
  <c r="Q834"/>
  <c r="Q827"/>
  <c r="S836"/>
  <c r="Q840"/>
  <c r="Q842"/>
  <c r="Q836"/>
  <c r="Q838"/>
  <c r="S379"/>
  <c r="A114" i="11"/>
  <c r="Q377" i="31"/>
  <c r="Q374"/>
  <c r="Q378"/>
  <c r="Q375"/>
  <c r="Q372"/>
  <c r="Q376"/>
  <c r="Q373"/>
  <c r="Q381"/>
  <c r="Q371"/>
  <c r="Q380"/>
  <c r="Q379"/>
  <c r="S748"/>
  <c r="Q748"/>
  <c r="S885"/>
  <c r="Q887"/>
  <c r="Q886"/>
  <c r="Q885"/>
  <c r="S752"/>
  <c r="Q752"/>
  <c r="Q754"/>
  <c r="Q755"/>
  <c r="Q753"/>
  <c r="S765"/>
  <c r="Q766"/>
  <c r="Q762"/>
  <c r="Q765"/>
  <c r="Q764"/>
  <c r="Q757"/>
  <c r="S502"/>
  <c r="Q502"/>
  <c r="Q500"/>
  <c r="Q503"/>
  <c r="Q504"/>
  <c r="S172"/>
  <c r="Q172"/>
  <c r="Q173"/>
  <c r="Q169"/>
  <c r="Q174"/>
  <c r="Q170"/>
  <c r="Q175"/>
  <c r="Q171"/>
  <c r="A50" i="11"/>
  <c r="S467" i="31"/>
  <c r="Q467"/>
  <c r="Q469"/>
  <c r="Q465"/>
  <c r="Q471"/>
  <c r="S888"/>
  <c r="Q897"/>
  <c r="Q900"/>
  <c r="Q898"/>
  <c r="Q892"/>
  <c r="Q888"/>
  <c r="Q891"/>
  <c r="Q895"/>
  <c r="Q899"/>
  <c r="Q896"/>
  <c r="Q894"/>
  <c r="Q890"/>
  <c r="Q893"/>
  <c r="Q889"/>
  <c r="S877"/>
  <c r="Q848"/>
  <c r="Q846"/>
  <c r="Q884"/>
  <c r="Q882"/>
  <c r="Q880"/>
  <c r="Q878"/>
  <c r="Q876"/>
  <c r="Q874"/>
  <c r="Q872"/>
  <c r="Q870"/>
  <c r="Q868"/>
  <c r="Q866"/>
  <c r="Q864"/>
  <c r="Q862"/>
  <c r="Q860"/>
  <c r="Q854"/>
  <c r="Q852"/>
  <c r="Q850"/>
  <c r="Q847"/>
  <c r="Q845"/>
  <c r="Q883"/>
  <c r="Q881"/>
  <c r="Q879"/>
  <c r="Q877"/>
  <c r="Q875"/>
  <c r="Q873"/>
  <c r="Q871"/>
  <c r="Q869"/>
  <c r="Q867"/>
  <c r="Q865"/>
  <c r="Q863"/>
  <c r="Q861"/>
  <c r="Q859"/>
  <c r="Q855"/>
  <c r="Q853"/>
  <c r="Q849"/>
  <c r="Q837"/>
  <c r="Q841"/>
  <c r="Q844"/>
  <c r="Q839"/>
  <c r="S512"/>
  <c r="A125" i="11"/>
  <c r="Q509" i="31"/>
  <c r="Q510"/>
  <c r="Q512"/>
  <c r="Q514"/>
  <c r="Q511"/>
  <c r="Q501"/>
  <c r="Q506"/>
  <c r="S761"/>
  <c r="Q761"/>
  <c r="S521"/>
  <c r="Q522"/>
  <c r="Q518"/>
  <c r="Q525"/>
  <c r="Q508"/>
  <c r="Q521"/>
  <c r="Q524"/>
  <c r="Q523"/>
  <c r="Q519"/>
  <c r="Q520"/>
  <c r="Q517"/>
  <c r="Q526"/>
  <c r="Q928"/>
  <c r="A12" i="11"/>
  <c r="F258" i="42"/>
  <c r="F291"/>
  <c r="M290"/>
  <c r="H290"/>
  <c r="G258"/>
  <c r="G291"/>
  <c r="G257"/>
  <c r="G290"/>
  <c r="F257"/>
  <c r="F290"/>
  <c r="F272"/>
  <c r="F115"/>
  <c r="G269"/>
  <c r="G65"/>
  <c r="Z78" i="11"/>
  <c r="H220" i="42"/>
  <c r="G271"/>
  <c r="G152"/>
  <c r="G272"/>
  <c r="G115"/>
  <c r="Z114" i="11"/>
  <c r="H223" i="42"/>
  <c r="P93" i="11"/>
  <c r="H224" i="42"/>
  <c r="F278"/>
  <c r="F88"/>
  <c r="AA125" i="11"/>
  <c r="H227" i="42"/>
  <c r="G270"/>
  <c r="G236"/>
  <c r="F270"/>
  <c r="F236"/>
  <c r="H72"/>
  <c r="F273"/>
  <c r="F153"/>
  <c r="F271"/>
  <c r="F152"/>
  <c r="G253"/>
  <c r="G220"/>
  <c r="F253"/>
  <c r="F220"/>
  <c r="G273"/>
  <c r="G153"/>
  <c r="H270"/>
  <c r="H236"/>
  <c r="F269"/>
  <c r="F65"/>
  <c r="G278"/>
  <c r="G88"/>
  <c r="P71" i="11"/>
  <c r="H104" i="42"/>
  <c r="F277"/>
  <c r="F154"/>
  <c r="Z50" i="11"/>
  <c r="H154" i="42"/>
  <c r="G277"/>
  <c r="G154"/>
  <c r="AA58" i="11"/>
  <c r="H278" i="42"/>
  <c r="M140"/>
  <c r="S102" i="31"/>
  <c r="S503"/>
  <c r="S480"/>
  <c r="S486"/>
  <c r="H140" i="42"/>
  <c r="S466" i="31"/>
  <c r="S475"/>
  <c r="S470"/>
  <c r="S835"/>
  <c r="S474"/>
  <c r="S481"/>
  <c r="S468"/>
  <c r="S485"/>
  <c r="S489"/>
  <c r="S763"/>
  <c r="S465"/>
  <c r="S900"/>
  <c r="S174"/>
  <c r="S893"/>
  <c r="S899"/>
  <c r="P58" i="11"/>
  <c r="S932" i="31"/>
  <c r="S472"/>
  <c r="Z93" i="11"/>
  <c r="S887" i="31"/>
  <c r="S754"/>
  <c r="S173"/>
  <c r="AA93" i="11"/>
  <c r="S491" i="31"/>
  <c r="H180" i="42"/>
  <c r="S473" i="31"/>
  <c r="S828"/>
  <c r="P50" i="11"/>
  <c r="M193" i="42" s="1"/>
  <c r="P12" i="11"/>
  <c r="S504" i="31"/>
  <c r="S895"/>
  <c r="S171"/>
  <c r="H274" i="42"/>
  <c r="M179"/>
  <c r="S886" i="31"/>
  <c r="S755"/>
  <c r="S500"/>
  <c r="S749"/>
  <c r="S170"/>
  <c r="S931"/>
  <c r="S487"/>
  <c r="S477"/>
  <c r="S753"/>
  <c r="S762"/>
  <c r="S175"/>
  <c r="S469"/>
  <c r="AA101" i="11"/>
  <c r="Z101"/>
  <c r="H269" i="42"/>
  <c r="P125" i="11"/>
  <c r="M227" i="42" s="1"/>
  <c r="H273"/>
  <c r="M291"/>
  <c r="M65"/>
  <c r="H93"/>
  <c r="P120" i="11"/>
  <c r="AJ115" s="1"/>
  <c r="H258" i="42"/>
  <c r="M153"/>
  <c r="H294"/>
  <c r="H272"/>
  <c r="Z71" i="11"/>
  <c r="AA71"/>
  <c r="M115" i="42"/>
  <c r="H257"/>
  <c r="M257"/>
  <c r="H136"/>
  <c r="S923" i="31"/>
  <c r="S927"/>
  <c r="P114" i="11"/>
  <c r="AA120"/>
  <c r="H293" i="42"/>
  <c r="M152"/>
  <c r="H271"/>
  <c r="M72"/>
  <c r="N290"/>
  <c r="Z125" i="11"/>
  <c r="AA114"/>
  <c r="P101"/>
  <c r="S766" i="31"/>
  <c r="S169"/>
  <c r="S926"/>
  <c r="S894"/>
  <c r="S896"/>
  <c r="S873"/>
  <c r="S846"/>
  <c r="S848"/>
  <c r="S859"/>
  <c r="S856"/>
  <c r="S484"/>
  <c r="S483"/>
  <c r="S501"/>
  <c r="S833"/>
  <c r="S827"/>
  <c r="S513"/>
  <c r="S515"/>
  <c r="S375"/>
  <c r="S381"/>
  <c r="S757"/>
  <c r="S889"/>
  <c r="S891"/>
  <c r="S872"/>
  <c r="S854"/>
  <c r="S837"/>
  <c r="S839"/>
  <c r="S865"/>
  <c r="S506"/>
  <c r="S824"/>
  <c r="S830"/>
  <c r="S526"/>
  <c r="S523"/>
  <c r="S373"/>
  <c r="H277" i="42"/>
  <c r="S851" i="31"/>
  <c r="S878"/>
  <c r="S850"/>
  <c r="S882"/>
  <c r="S874"/>
  <c r="S876"/>
  <c r="Z12" i="11"/>
  <c r="S831" i="31"/>
  <c r="S517"/>
  <c r="S518"/>
  <c r="S378"/>
  <c r="S842"/>
  <c r="Z58" i="11"/>
  <c r="S764" i="31"/>
  <c r="S103"/>
  <c r="AA50" i="11"/>
  <c r="S471" i="31"/>
  <c r="S892"/>
  <c r="S890"/>
  <c r="S929"/>
  <c r="S875"/>
  <c r="S841"/>
  <c r="S880"/>
  <c r="S847"/>
  <c r="S852"/>
  <c r="S844"/>
  <c r="AA12" i="11"/>
  <c r="S476" i="31"/>
  <c r="S482"/>
  <c r="S510"/>
  <c r="S825"/>
  <c r="S823"/>
  <c r="S522"/>
  <c r="S505"/>
  <c r="S380"/>
  <c r="S838"/>
  <c r="S897"/>
  <c r="S924"/>
  <c r="S868"/>
  <c r="S843"/>
  <c r="S849"/>
  <c r="S861"/>
  <c r="S857"/>
  <c r="S864"/>
  <c r="S509"/>
  <c r="S826"/>
  <c r="S519"/>
  <c r="S524"/>
  <c r="S374"/>
  <c r="S840"/>
  <c r="S898"/>
  <c r="S928"/>
  <c r="S862"/>
  <c r="S845"/>
  <c r="S858"/>
  <c r="S871"/>
  <c r="S866"/>
  <c r="S883"/>
  <c r="H253" i="42"/>
  <c r="S514" i="31"/>
  <c r="S834"/>
  <c r="S507"/>
  <c r="S508"/>
  <c r="S377"/>
  <c r="S855"/>
  <c r="S881"/>
  <c r="S884"/>
  <c r="S860"/>
  <c r="S863"/>
  <c r="AA78" i="11"/>
  <c r="S511" i="31"/>
  <c r="S525"/>
  <c r="S520"/>
  <c r="S376"/>
  <c r="S371"/>
  <c r="S853"/>
  <c r="S879"/>
  <c r="S867"/>
  <c r="S869"/>
  <c r="S870"/>
  <c r="S478"/>
  <c r="S488"/>
  <c r="S832"/>
  <c r="S516"/>
  <c r="S372"/>
  <c r="P150" i="38" l="1"/>
  <c r="I63"/>
  <c r="J104"/>
  <c r="L12"/>
  <c r="N75"/>
  <c r="G53"/>
  <c r="L38"/>
  <c r="F64"/>
  <c r="L8"/>
  <c r="G144"/>
  <c r="N77"/>
  <c r="H135"/>
  <c r="K115"/>
  <c r="F90"/>
  <c r="L103"/>
  <c r="M223" i="42"/>
  <c r="AJ109" i="11"/>
  <c r="M134" i="38"/>
  <c r="I36"/>
  <c r="J70"/>
  <c r="F138"/>
  <c r="P38"/>
  <c r="I150"/>
  <c r="G84"/>
  <c r="M103"/>
  <c r="N79"/>
  <c r="I40"/>
  <c r="K65"/>
  <c r="K147"/>
  <c r="H87"/>
  <c r="I143"/>
  <c r="K37"/>
  <c r="M11"/>
  <c r="L16"/>
  <c r="H127"/>
  <c r="I70"/>
  <c r="K20"/>
  <c r="G32"/>
  <c r="I45"/>
  <c r="K120"/>
  <c r="G17"/>
  <c r="J73"/>
  <c r="G5"/>
  <c r="J74"/>
  <c r="G37"/>
  <c r="M79"/>
  <c r="N101"/>
  <c r="M31"/>
  <c r="H46"/>
  <c r="K122"/>
  <c r="F33"/>
  <c r="P86"/>
  <c r="M27"/>
  <c r="J100"/>
  <c r="M5"/>
  <c r="M20"/>
  <c r="G19"/>
  <c r="J72"/>
  <c r="H77"/>
  <c r="M143"/>
  <c r="P102"/>
  <c r="F38"/>
  <c r="I9"/>
  <c r="K8"/>
  <c r="N32"/>
  <c r="N112"/>
  <c r="H55"/>
  <c r="P121"/>
  <c r="P11"/>
  <c r="N26"/>
  <c r="N55"/>
  <c r="K110"/>
  <c r="I56"/>
  <c r="H34"/>
  <c r="M98"/>
  <c r="F5"/>
  <c r="P119"/>
  <c r="M90"/>
  <c r="P28"/>
  <c r="M82"/>
  <c r="M50"/>
  <c r="P142"/>
  <c r="L44"/>
  <c r="P16"/>
  <c r="F100"/>
  <c r="J97"/>
  <c r="J67"/>
  <c r="L35"/>
  <c r="I58"/>
  <c r="K31"/>
  <c r="H97"/>
  <c r="F83"/>
  <c r="K35"/>
  <c r="G142"/>
  <c r="P60"/>
  <c r="L56"/>
  <c r="M66"/>
  <c r="P36"/>
  <c r="G66"/>
  <c r="G132"/>
  <c r="H62"/>
  <c r="N74"/>
  <c r="I92"/>
  <c r="I62"/>
  <c r="L94"/>
  <c r="N105"/>
  <c r="J85"/>
  <c r="K90"/>
  <c r="N122"/>
  <c r="J134"/>
  <c r="N117"/>
  <c r="H69"/>
  <c r="J115"/>
  <c r="I7"/>
  <c r="F128"/>
  <c r="K104"/>
  <c r="K67"/>
  <c r="J4"/>
  <c r="G63"/>
  <c r="G141"/>
  <c r="G111"/>
  <c r="J41"/>
  <c r="K61"/>
  <c r="K57"/>
  <c r="N76"/>
  <c r="H20"/>
  <c r="J69"/>
  <c r="I10"/>
  <c r="I104"/>
  <c r="H11"/>
  <c r="F82"/>
  <c r="P52"/>
  <c r="N111"/>
  <c r="G33"/>
  <c r="L151"/>
  <c r="H8"/>
  <c r="G60"/>
  <c r="L148"/>
  <c r="N37"/>
  <c r="F54"/>
  <c r="K84"/>
  <c r="L61"/>
  <c r="G15"/>
  <c r="L63"/>
  <c r="P109"/>
  <c r="P84"/>
  <c r="I68"/>
  <c r="L130"/>
  <c r="J102"/>
  <c r="P46"/>
  <c r="L147"/>
  <c r="J145"/>
  <c r="P65"/>
  <c r="F23"/>
  <c r="M91"/>
  <c r="I8"/>
  <c r="N11"/>
  <c r="G93"/>
  <c r="K88"/>
  <c r="P80"/>
  <c r="I121"/>
  <c r="K70"/>
  <c r="P55"/>
  <c r="G21"/>
  <c r="I148"/>
  <c r="L27"/>
  <c r="H12"/>
  <c r="F6"/>
  <c r="K7"/>
  <c r="P90"/>
  <c r="G8"/>
  <c r="L50"/>
  <c r="J5"/>
  <c r="N147"/>
  <c r="P12"/>
  <c r="H15"/>
  <c r="P137"/>
  <c r="F137"/>
  <c r="F73"/>
  <c r="H80"/>
  <c r="P27"/>
  <c r="K96"/>
  <c r="N71"/>
  <c r="G77"/>
  <c r="G78"/>
  <c r="J11"/>
  <c r="K40"/>
  <c r="M85"/>
  <c r="G138"/>
  <c r="K99"/>
  <c r="G36"/>
  <c r="F150"/>
  <c r="G103"/>
  <c r="M65"/>
  <c r="J16"/>
  <c r="H79"/>
  <c r="M105"/>
  <c r="G9"/>
  <c r="G97"/>
  <c r="L3"/>
  <c r="K77"/>
  <c r="K9"/>
  <c r="K81"/>
  <c r="M48"/>
  <c r="F126"/>
  <c r="P72"/>
  <c r="J64"/>
  <c r="I141"/>
  <c r="L99"/>
  <c r="K112"/>
  <c r="K109"/>
  <c r="K127"/>
  <c r="F60"/>
  <c r="M46"/>
  <c r="L96"/>
  <c r="P112"/>
  <c r="J75"/>
  <c r="P73"/>
  <c r="N47"/>
  <c r="I101"/>
  <c r="N3"/>
  <c r="P75"/>
  <c r="M43"/>
  <c r="P144"/>
  <c r="F89"/>
  <c r="G35"/>
  <c r="N56"/>
  <c r="G135"/>
  <c r="N129"/>
  <c r="J39"/>
  <c r="N8"/>
  <c r="H128"/>
  <c r="P41"/>
  <c r="L123"/>
  <c r="H4"/>
  <c r="F130"/>
  <c r="L76"/>
  <c r="I53"/>
  <c r="F40"/>
  <c r="J43"/>
  <c r="J106"/>
  <c r="M141"/>
  <c r="M109"/>
  <c r="G149"/>
  <c r="P83"/>
  <c r="J128"/>
  <c r="L79"/>
  <c r="P88"/>
  <c r="J32"/>
  <c r="J133"/>
  <c r="P107"/>
  <c r="L69"/>
  <c r="H89"/>
  <c r="P15"/>
  <c r="G117"/>
  <c r="I61"/>
  <c r="H100"/>
  <c r="F14"/>
  <c r="F92"/>
  <c r="J94"/>
  <c r="K43"/>
  <c r="I35"/>
  <c r="M140"/>
  <c r="F87"/>
  <c r="G34"/>
  <c r="K140"/>
  <c r="I97"/>
  <c r="F116"/>
  <c r="N5"/>
  <c r="F147"/>
  <c r="L32"/>
  <c r="I138"/>
  <c r="H17"/>
  <c r="P54"/>
  <c r="M52"/>
  <c r="J90"/>
  <c r="M3"/>
  <c r="P135"/>
  <c r="M36"/>
  <c r="J144"/>
  <c r="I99"/>
  <c r="P95"/>
  <c r="H144"/>
  <c r="L81"/>
  <c r="H72"/>
  <c r="P59"/>
  <c r="N4"/>
  <c r="M54"/>
  <c r="F148"/>
  <c r="M70"/>
  <c r="N53"/>
  <c r="K82"/>
  <c r="H74"/>
  <c r="J111"/>
  <c r="L107"/>
  <c r="H41"/>
  <c r="L77"/>
  <c r="F12"/>
  <c r="N52"/>
  <c r="K78"/>
  <c r="L10"/>
  <c r="H95"/>
  <c r="N51"/>
  <c r="N141"/>
  <c r="P152"/>
  <c r="J56"/>
  <c r="F62"/>
  <c r="G113"/>
  <c r="M77"/>
  <c r="J55"/>
  <c r="J18"/>
  <c r="L118"/>
  <c r="J22"/>
  <c r="M122"/>
  <c r="I119"/>
  <c r="L43"/>
  <c r="I47"/>
  <c r="J37"/>
  <c r="G146"/>
  <c r="J44"/>
  <c r="L73"/>
  <c r="F123"/>
  <c r="G76"/>
  <c r="I108"/>
  <c r="H132"/>
  <c r="H39"/>
  <c r="K6"/>
  <c r="J86"/>
  <c r="G56"/>
  <c r="G73"/>
  <c r="I86"/>
  <c r="L72"/>
  <c r="K42"/>
  <c r="N72"/>
  <c r="L133"/>
  <c r="N63"/>
  <c r="N152"/>
  <c r="K108"/>
  <c r="G122"/>
  <c r="L13"/>
  <c r="I127"/>
  <c r="I72"/>
  <c r="F47"/>
  <c r="L52"/>
  <c r="H126"/>
  <c r="K5"/>
  <c r="M42"/>
  <c r="M63"/>
  <c r="L68"/>
  <c r="N138"/>
  <c r="K36"/>
  <c r="K86"/>
  <c r="P69"/>
  <c r="L64"/>
  <c r="G23"/>
  <c r="N48"/>
  <c r="L116"/>
  <c r="K48"/>
  <c r="J87"/>
  <c r="N88"/>
  <c r="I48"/>
  <c r="G86"/>
  <c r="K17"/>
  <c r="P93"/>
  <c r="K145"/>
  <c r="M146"/>
  <c r="G112"/>
  <c r="J126"/>
  <c r="I82"/>
  <c r="H16"/>
  <c r="I38"/>
  <c r="M148"/>
  <c r="L101"/>
  <c r="F37"/>
  <c r="H116"/>
  <c r="I50"/>
  <c r="M86"/>
  <c r="I20"/>
  <c r="N41"/>
  <c r="L87"/>
  <c r="K16"/>
  <c r="L86"/>
  <c r="N59"/>
  <c r="I111"/>
  <c r="H66"/>
  <c r="K103"/>
  <c r="P96"/>
  <c r="F65"/>
  <c r="G109"/>
  <c r="H40"/>
  <c r="I102"/>
  <c r="I28"/>
  <c r="I134"/>
  <c r="F91"/>
  <c r="P97"/>
  <c r="G134"/>
  <c r="L90"/>
  <c r="I81"/>
  <c r="P113"/>
  <c r="F142"/>
  <c r="L150"/>
  <c r="K50"/>
  <c r="I88"/>
  <c r="K19"/>
  <c r="N80"/>
  <c r="H83"/>
  <c r="F15"/>
  <c r="H82"/>
  <c r="N25"/>
  <c r="M135"/>
  <c r="J92"/>
  <c r="J84"/>
  <c r="N6"/>
  <c r="H92"/>
  <c r="H65"/>
  <c r="G43"/>
  <c r="P127"/>
  <c r="H45"/>
  <c r="H137"/>
  <c r="H108"/>
  <c r="F98"/>
  <c r="M10"/>
  <c r="J7"/>
  <c r="G45"/>
  <c r="G128"/>
  <c r="K124"/>
  <c r="K138"/>
  <c r="I95"/>
  <c r="J28"/>
  <c r="I137"/>
  <c r="G96"/>
  <c r="G27"/>
  <c r="L19"/>
  <c r="N21"/>
  <c r="L142"/>
  <c r="G151"/>
  <c r="M67"/>
  <c r="M14"/>
  <c r="H36"/>
  <c r="P130"/>
  <c r="G88"/>
  <c r="J78"/>
  <c r="J99"/>
  <c r="N31"/>
  <c r="J138"/>
  <c r="M62"/>
  <c r="L40"/>
  <c r="N23"/>
  <c r="I109"/>
  <c r="I23"/>
  <c r="J60"/>
  <c r="P26"/>
  <c r="H131"/>
  <c r="K144"/>
  <c r="M8"/>
  <c r="I32"/>
  <c r="H59"/>
  <c r="N14"/>
  <c r="P31"/>
  <c r="G85"/>
  <c r="H109"/>
  <c r="I110"/>
  <c r="M124"/>
  <c r="L49"/>
  <c r="I76"/>
  <c r="F101"/>
  <c r="G79"/>
  <c r="F106"/>
  <c r="N135"/>
  <c r="L100"/>
  <c r="L78"/>
  <c r="H103"/>
  <c r="M128"/>
  <c r="P104"/>
  <c r="N131"/>
  <c r="F146"/>
  <c r="H152"/>
  <c r="F95"/>
  <c r="L39"/>
  <c r="I144"/>
  <c r="J21"/>
  <c r="K59"/>
  <c r="J148"/>
  <c r="H99"/>
  <c r="I44"/>
  <c r="G82"/>
  <c r="N86"/>
  <c r="K132"/>
  <c r="J101"/>
  <c r="N49"/>
  <c r="H143"/>
  <c r="P74"/>
  <c r="G14"/>
  <c r="L57"/>
  <c r="M72"/>
  <c r="L117"/>
  <c r="K72"/>
  <c r="P25"/>
  <c r="I146"/>
  <c r="H115"/>
  <c r="L135"/>
  <c r="L108"/>
  <c r="N81"/>
  <c r="I65"/>
  <c r="I12"/>
  <c r="I64"/>
  <c r="N64"/>
  <c r="J119"/>
  <c r="K74"/>
  <c r="N54"/>
  <c r="I74"/>
  <c r="K25"/>
  <c r="P91"/>
  <c r="K134"/>
  <c r="F117"/>
  <c r="I96"/>
  <c r="F19"/>
  <c r="F61"/>
  <c r="K143"/>
  <c r="G52"/>
  <c r="J149"/>
  <c r="F75"/>
  <c r="H146"/>
  <c r="P131"/>
  <c r="G99"/>
  <c r="P111"/>
  <c r="L71"/>
  <c r="G89"/>
  <c r="N95"/>
  <c r="H33"/>
  <c r="N42"/>
  <c r="G6"/>
  <c r="I75"/>
  <c r="L4"/>
  <c r="H52"/>
  <c r="H142"/>
  <c r="H150"/>
  <c r="G136"/>
  <c r="L92"/>
  <c r="M23"/>
  <c r="P110"/>
  <c r="L140"/>
  <c r="J65"/>
  <c r="J38"/>
  <c r="P126"/>
  <c r="G140"/>
  <c r="K3"/>
  <c r="H88"/>
  <c r="P10"/>
  <c r="I5"/>
  <c r="M69"/>
  <c r="P3"/>
  <c r="P76"/>
  <c r="K76"/>
  <c r="I79"/>
  <c r="P87"/>
  <c r="I26"/>
  <c r="G51"/>
  <c r="L53"/>
  <c r="F119"/>
  <c r="K10"/>
  <c r="L138"/>
  <c r="L17"/>
  <c r="I11"/>
  <c r="H84"/>
  <c r="P23"/>
  <c r="M13"/>
  <c r="K93"/>
  <c r="G18"/>
  <c r="M114"/>
  <c r="J68"/>
  <c r="N24"/>
  <c r="N130"/>
  <c r="N50"/>
  <c r="P108"/>
  <c r="K91"/>
  <c r="M59"/>
  <c r="H18"/>
  <c r="M149"/>
  <c r="L95"/>
  <c r="H64"/>
  <c r="I131"/>
  <c r="J135"/>
  <c r="N106"/>
  <c r="F125"/>
  <c r="N20"/>
  <c r="H139"/>
  <c r="N73"/>
  <c r="M30"/>
  <c r="N120"/>
  <c r="G68"/>
  <c r="P134"/>
  <c r="G152"/>
  <c r="H24"/>
  <c r="I133"/>
  <c r="I67"/>
  <c r="F118"/>
  <c r="P82"/>
  <c r="J63"/>
  <c r="H141"/>
  <c r="K66"/>
  <c r="K94"/>
  <c r="J27"/>
  <c r="H91"/>
  <c r="H119"/>
  <c r="K87"/>
  <c r="J53"/>
  <c r="F102"/>
  <c r="H68"/>
  <c r="N132"/>
  <c r="L119"/>
  <c r="M74"/>
  <c r="L65"/>
  <c r="P62"/>
  <c r="F70"/>
  <c r="I107"/>
  <c r="K21"/>
  <c r="P58"/>
  <c r="G55"/>
  <c r="H149"/>
  <c r="G70"/>
  <c r="F149"/>
  <c r="I90"/>
  <c r="N40"/>
  <c r="I3"/>
  <c r="M99"/>
  <c r="H23"/>
  <c r="L127"/>
  <c r="N82"/>
  <c r="M73"/>
  <c r="N123"/>
  <c r="M47"/>
  <c r="H101"/>
  <c r="L105"/>
  <c r="G24"/>
  <c r="K28"/>
  <c r="G148"/>
  <c r="M19"/>
  <c r="K141"/>
  <c r="K98"/>
  <c r="L136"/>
  <c r="J15"/>
  <c r="G46"/>
  <c r="F58"/>
  <c r="N66"/>
  <c r="K27"/>
  <c r="G59"/>
  <c r="F108"/>
  <c r="M9"/>
  <c r="F63"/>
  <c r="J79"/>
  <c r="P18"/>
  <c r="M94"/>
  <c r="P22"/>
  <c r="L144"/>
  <c r="P133"/>
  <c r="N91"/>
  <c r="N44"/>
  <c r="P132"/>
  <c r="F8"/>
  <c r="I60"/>
  <c r="J23"/>
  <c r="L121"/>
  <c r="I125"/>
  <c r="L145"/>
  <c r="M60"/>
  <c r="F24"/>
  <c r="N110"/>
  <c r="F112"/>
  <c r="M68"/>
  <c r="M34"/>
  <c r="K30"/>
  <c r="J47"/>
  <c r="K46"/>
  <c r="H124"/>
  <c r="J151"/>
  <c r="I130"/>
  <c r="J29"/>
  <c r="H114"/>
  <c r="M275" i="42"/>
  <c r="Q93" i="11"/>
  <c r="N275" i="42" s="1"/>
  <c r="P77" i="38"/>
  <c r="L75"/>
  <c r="F85"/>
  <c r="L111"/>
  <c r="I94"/>
  <c r="P123"/>
  <c r="I46"/>
  <c r="G13"/>
  <c r="L11"/>
  <c r="P140"/>
  <c r="G47"/>
  <c r="I89"/>
  <c r="N99"/>
  <c r="F113"/>
  <c r="I117"/>
  <c r="K97"/>
  <c r="F43"/>
  <c r="H51"/>
  <c r="J76"/>
  <c r="H28"/>
  <c r="F9"/>
  <c r="I29"/>
  <c r="P61"/>
  <c r="F105"/>
  <c r="M87"/>
  <c r="P56"/>
  <c r="L122"/>
  <c r="F22"/>
  <c r="L5"/>
  <c r="N128"/>
  <c r="G40"/>
  <c r="N146"/>
  <c r="K22"/>
  <c r="J108"/>
  <c r="F81"/>
  <c r="L109"/>
  <c r="J110"/>
  <c r="N30"/>
  <c r="G126"/>
  <c r="H26"/>
  <c r="J98"/>
  <c r="P50"/>
  <c r="M57"/>
  <c r="K150"/>
  <c r="K39"/>
  <c r="I42"/>
  <c r="K79"/>
  <c r="K129"/>
  <c r="N148"/>
  <c r="I31"/>
  <c r="M33"/>
  <c r="N121"/>
  <c r="K121"/>
  <c r="H134"/>
  <c r="P42"/>
  <c r="M106"/>
  <c r="K133"/>
  <c r="H85"/>
  <c r="M56"/>
  <c r="K105"/>
  <c r="M22"/>
  <c r="H25"/>
  <c r="P106"/>
  <c r="F26"/>
  <c r="H75"/>
  <c r="N70"/>
  <c r="J146"/>
  <c r="J30"/>
  <c r="I115"/>
  <c r="K116"/>
  <c r="L143"/>
  <c r="P85"/>
  <c r="J50"/>
  <c r="I30"/>
  <c r="I55"/>
  <c r="M61"/>
  <c r="F67"/>
  <c r="N134"/>
  <c r="G49"/>
  <c r="L26"/>
  <c r="L51"/>
  <c r="I78"/>
  <c r="P99"/>
  <c r="J25"/>
  <c r="K52"/>
  <c r="I59"/>
  <c r="I84"/>
  <c r="F53"/>
  <c r="N102"/>
  <c r="G39"/>
  <c r="F20"/>
  <c r="G44"/>
  <c r="K68"/>
  <c r="F122"/>
  <c r="N96"/>
  <c r="M116"/>
  <c r="F144"/>
  <c r="J8"/>
  <c r="M17"/>
  <c r="P20"/>
  <c r="I87"/>
  <c r="H111"/>
  <c r="J112"/>
  <c r="K137"/>
  <c r="P51"/>
  <c r="F110"/>
  <c r="H113"/>
  <c r="I136"/>
  <c r="L149"/>
  <c r="H14"/>
  <c r="N114"/>
  <c r="L141"/>
  <c r="P147"/>
  <c r="I151"/>
  <c r="H48"/>
  <c r="G28"/>
  <c r="H53"/>
  <c r="J77"/>
  <c r="F52"/>
  <c r="G114"/>
  <c r="J117"/>
  <c r="I140"/>
  <c r="M6"/>
  <c r="M15"/>
  <c r="N43"/>
  <c r="M112"/>
  <c r="F114"/>
  <c r="G137"/>
  <c r="J3"/>
  <c r="P13"/>
  <c r="L112"/>
  <c r="M137"/>
  <c r="K148"/>
  <c r="G11"/>
  <c r="I22"/>
  <c r="N113"/>
  <c r="J103"/>
  <c r="G129"/>
  <c r="H130"/>
  <c r="J137"/>
  <c r="L7"/>
  <c r="N118"/>
  <c r="P30"/>
  <c r="M78"/>
  <c r="I103"/>
  <c r="J34"/>
  <c r="P47"/>
  <c r="H104"/>
  <c r="M127"/>
  <c r="F129"/>
  <c r="H140"/>
  <c r="P53"/>
  <c r="K126"/>
  <c r="L129"/>
  <c r="F139"/>
  <c r="G4"/>
  <c r="L30"/>
  <c r="N104"/>
  <c r="I145"/>
  <c r="J147"/>
  <c r="J152"/>
  <c r="J19"/>
  <c r="L45"/>
  <c r="H70"/>
  <c r="G95"/>
  <c r="F17"/>
  <c r="K130"/>
  <c r="M133"/>
  <c r="G143"/>
  <c r="J9"/>
  <c r="I18"/>
  <c r="N83"/>
  <c r="I129"/>
  <c r="J130"/>
  <c r="L139"/>
  <c r="F7"/>
  <c r="P67"/>
  <c r="H129"/>
  <c r="J140"/>
  <c r="H3"/>
  <c r="K13"/>
  <c r="I39"/>
  <c r="N15"/>
  <c r="I120"/>
  <c r="K123"/>
  <c r="F133"/>
  <c r="H13"/>
  <c r="I24"/>
  <c r="N125"/>
  <c r="P89"/>
  <c r="G3"/>
  <c r="I27"/>
  <c r="J52"/>
  <c r="F94"/>
  <c r="G121"/>
  <c r="I122"/>
  <c r="L131"/>
  <c r="M12"/>
  <c r="P57"/>
  <c r="F121"/>
  <c r="J132"/>
  <c r="K12"/>
  <c r="M21"/>
  <c r="J48"/>
  <c r="N10"/>
  <c r="N145"/>
  <c r="K146"/>
  <c r="M152"/>
  <c r="K128"/>
  <c r="M131"/>
  <c r="F141"/>
  <c r="H7"/>
  <c r="M32"/>
  <c r="H125"/>
  <c r="J136"/>
  <c r="M16"/>
  <c r="M25"/>
  <c r="F35"/>
  <c r="N58"/>
  <c r="M123"/>
  <c r="H133"/>
  <c r="K14"/>
  <c r="K23"/>
  <c r="P115"/>
  <c r="F134"/>
  <c r="I14"/>
  <c r="L6"/>
  <c r="H30"/>
  <c r="H57"/>
  <c r="N35"/>
  <c r="L114"/>
  <c r="M139"/>
  <c r="I6"/>
  <c r="L15"/>
  <c r="K41"/>
  <c r="N18"/>
  <c r="P128"/>
  <c r="H67"/>
  <c r="G92"/>
  <c r="M115"/>
  <c r="G91"/>
  <c r="F32"/>
  <c r="M58"/>
  <c r="L83"/>
  <c r="M107"/>
  <c r="F49"/>
  <c r="N68"/>
  <c r="J83"/>
  <c r="K107"/>
  <c r="H86"/>
  <c r="I112"/>
  <c r="P32"/>
  <c r="J142"/>
  <c r="H147"/>
  <c r="M151"/>
  <c r="I54"/>
  <c r="M80"/>
  <c r="G105"/>
  <c r="K83"/>
  <c r="F66"/>
  <c r="J143"/>
  <c r="G10"/>
  <c r="I19"/>
  <c r="I43"/>
  <c r="F46"/>
  <c r="N87"/>
  <c r="G72"/>
  <c r="M96"/>
  <c r="L74"/>
  <c r="K101"/>
  <c r="P34"/>
  <c r="K95"/>
  <c r="K75"/>
  <c r="G83"/>
  <c r="H107"/>
  <c r="F44"/>
  <c r="N12"/>
  <c r="K24"/>
  <c r="K102"/>
  <c r="N124"/>
  <c r="F115"/>
  <c r="M71"/>
  <c r="H61"/>
  <c r="L70"/>
  <c r="J36"/>
  <c r="I37"/>
  <c r="N90"/>
  <c r="G150"/>
  <c r="N38"/>
  <c r="F124"/>
  <c r="G80"/>
  <c r="J124"/>
  <c r="J17"/>
  <c r="P149"/>
  <c r="L124"/>
  <c r="L18"/>
  <c r="G26"/>
  <c r="M29"/>
  <c r="L98"/>
  <c r="G61"/>
  <c r="F42"/>
  <c r="P94"/>
  <c r="M136"/>
  <c r="H31"/>
  <c r="G100"/>
  <c r="N7"/>
  <c r="M97"/>
  <c r="G139"/>
  <c r="J121"/>
  <c r="N69"/>
  <c r="F39"/>
  <c r="L120"/>
  <c r="J61"/>
  <c r="M81"/>
  <c r="F45"/>
  <c r="L66"/>
  <c r="M111"/>
  <c r="F97"/>
  <c r="F30"/>
  <c r="H47"/>
  <c r="J57"/>
  <c r="N142"/>
  <c r="G62"/>
  <c r="M45"/>
  <c r="L37"/>
  <c r="L9"/>
  <c r="J81"/>
  <c r="N34"/>
  <c r="J120"/>
  <c r="L82"/>
  <c r="H5"/>
  <c r="G127"/>
  <c r="K60"/>
  <c r="H44"/>
  <c r="J127"/>
  <c r="G106"/>
  <c r="K56"/>
  <c r="M26"/>
  <c r="N67"/>
  <c r="G101"/>
  <c r="N16"/>
  <c r="J118"/>
  <c r="G107"/>
  <c r="F25"/>
  <c r="F145"/>
  <c r="I41"/>
  <c r="L80"/>
  <c r="K47"/>
  <c r="K69"/>
  <c r="L132"/>
  <c r="G108"/>
  <c r="F77"/>
  <c r="H73"/>
  <c r="H118"/>
  <c r="F57"/>
  <c r="P35"/>
  <c r="H9"/>
  <c r="M76"/>
  <c r="G57"/>
  <c r="N78"/>
  <c r="M95"/>
  <c r="I57"/>
  <c r="G125"/>
  <c r="N65"/>
  <c r="L93"/>
  <c r="L137"/>
  <c r="G48"/>
  <c r="N84"/>
  <c r="L91"/>
  <c r="G133"/>
  <c r="M120"/>
  <c r="G147"/>
  <c r="G145"/>
  <c r="P114"/>
  <c r="F93"/>
  <c r="K55"/>
  <c r="H123"/>
  <c r="P64"/>
  <c r="M55"/>
  <c r="J123"/>
  <c r="M39"/>
  <c r="H32"/>
  <c r="J6"/>
  <c r="G74"/>
  <c r="N17"/>
  <c r="P124"/>
  <c r="H136"/>
  <c r="L113"/>
  <c r="K53"/>
  <c r="P92"/>
  <c r="K4"/>
  <c r="F71"/>
  <c r="G116"/>
  <c r="I118"/>
  <c r="F88"/>
  <c r="M132"/>
  <c r="K119"/>
  <c r="L34"/>
  <c r="P98"/>
  <c r="J131"/>
  <c r="G42"/>
  <c r="L110"/>
  <c r="P139"/>
  <c r="L128"/>
  <c r="L22"/>
  <c r="I77"/>
  <c r="K142"/>
  <c r="L89"/>
  <c r="L59"/>
  <c r="I52"/>
  <c r="H35"/>
  <c r="H93"/>
  <c r="L29"/>
  <c r="F109"/>
  <c r="J95"/>
  <c r="P14"/>
  <c r="K111"/>
  <c r="P63"/>
  <c r="H56"/>
  <c r="P122"/>
  <c r="K117"/>
  <c r="P4"/>
  <c r="M51"/>
  <c r="J141"/>
  <c r="I34"/>
  <c r="N36"/>
  <c r="F48"/>
  <c r="K85"/>
  <c r="P105"/>
  <c r="I135"/>
  <c r="J80"/>
  <c r="M7"/>
  <c r="P151"/>
  <c r="L146"/>
  <c r="P141"/>
  <c r="P43"/>
  <c r="J71"/>
  <c r="M44"/>
  <c r="L20"/>
  <c r="H42"/>
  <c r="N107"/>
  <c r="P136"/>
  <c r="K113"/>
  <c r="M89"/>
  <c r="K64"/>
  <c r="M84"/>
  <c r="M88"/>
  <c r="K63"/>
  <c r="M38"/>
  <c r="F59"/>
  <c r="G50"/>
  <c r="P100"/>
  <c r="H117"/>
  <c r="M113"/>
  <c r="G90"/>
  <c r="M64"/>
  <c r="P71"/>
  <c r="P81"/>
  <c r="K131"/>
  <c r="I128"/>
  <c r="L104"/>
  <c r="L97"/>
  <c r="N98"/>
  <c r="F79"/>
  <c r="M121"/>
  <c r="G98"/>
  <c r="I73"/>
  <c r="J93"/>
  <c r="P37"/>
  <c r="M110"/>
  <c r="I124"/>
  <c r="K100"/>
  <c r="M75"/>
  <c r="N33"/>
  <c r="K38"/>
  <c r="L58"/>
  <c r="F34"/>
  <c r="J10"/>
  <c r="H148"/>
  <c r="F152"/>
  <c r="M147"/>
  <c r="M145"/>
  <c r="P6"/>
  <c r="K54"/>
  <c r="H27"/>
  <c r="K49"/>
  <c r="M24"/>
  <c r="N62"/>
  <c r="P68"/>
  <c r="M49"/>
  <c r="G25"/>
  <c r="G16"/>
  <c r="L134"/>
  <c r="F51"/>
  <c r="G58"/>
  <c r="I33"/>
  <c r="L55"/>
  <c r="N126"/>
  <c r="N39"/>
  <c r="F31"/>
  <c r="J109"/>
  <c r="I85"/>
  <c r="L106"/>
  <c r="I80"/>
  <c r="N119"/>
  <c r="F28"/>
  <c r="G124"/>
  <c r="I100"/>
  <c r="I93"/>
  <c r="I66"/>
  <c r="P118"/>
  <c r="K118"/>
  <c r="K92"/>
  <c r="L67"/>
  <c r="H90"/>
  <c r="N85"/>
  <c r="F76"/>
  <c r="I49"/>
  <c r="J13"/>
  <c r="J54"/>
  <c r="M4"/>
  <c r="F151"/>
  <c r="P145"/>
  <c r="N127"/>
  <c r="P101"/>
  <c r="I142"/>
  <c r="F131"/>
  <c r="M129"/>
  <c r="I106"/>
  <c r="N45"/>
  <c r="F74"/>
  <c r="G130"/>
  <c r="K106"/>
  <c r="J82"/>
  <c r="G102"/>
  <c r="I13"/>
  <c r="F3"/>
  <c r="K136"/>
  <c r="J113"/>
  <c r="N143"/>
  <c r="P40"/>
  <c r="G65"/>
  <c r="G38"/>
  <c r="H60"/>
  <c r="J35"/>
  <c r="N115"/>
  <c r="P48"/>
  <c r="K80"/>
  <c r="G54"/>
  <c r="M28"/>
  <c r="H22"/>
  <c r="N22"/>
  <c r="N149"/>
  <c r="I116"/>
  <c r="G115"/>
  <c r="I91"/>
  <c r="G64"/>
  <c r="P9"/>
  <c r="K44"/>
  <c r="H37"/>
  <c r="J59"/>
  <c r="K32"/>
  <c r="P24"/>
  <c r="J125"/>
  <c r="H122"/>
  <c r="I98"/>
  <c r="K73"/>
  <c r="K152"/>
  <c r="P146"/>
  <c r="K149"/>
  <c r="N28"/>
  <c r="F50"/>
  <c r="L126"/>
  <c r="K125"/>
  <c r="M101"/>
  <c r="G75"/>
  <c r="P19"/>
  <c r="M126"/>
  <c r="J42"/>
  <c r="K18"/>
  <c r="G7"/>
  <c r="H138"/>
  <c r="I149"/>
  <c r="H120"/>
  <c r="G119"/>
  <c r="P7"/>
  <c r="P29"/>
  <c r="L47"/>
  <c r="H21"/>
  <c r="L42"/>
  <c r="M18"/>
  <c r="N92"/>
  <c r="P79"/>
  <c r="K62"/>
  <c r="M35"/>
  <c r="H58"/>
  <c r="I51"/>
  <c r="N46"/>
  <c r="N140"/>
  <c r="H29"/>
  <c r="K51"/>
  <c r="K26"/>
  <c r="K15"/>
  <c r="P49"/>
  <c r="M40"/>
  <c r="L31"/>
  <c r="H54"/>
  <c r="G29"/>
  <c r="N100"/>
  <c r="F13"/>
  <c r="M117"/>
  <c r="M93"/>
  <c r="G69"/>
  <c r="J89"/>
  <c r="H151"/>
  <c r="N150"/>
  <c r="M142"/>
  <c r="N93"/>
  <c r="F84"/>
  <c r="G110"/>
  <c r="M108"/>
  <c r="L84"/>
  <c r="G104"/>
  <c r="P120"/>
  <c r="H110"/>
  <c r="M83"/>
  <c r="I105"/>
  <c r="H81"/>
  <c r="P33"/>
  <c r="M138"/>
  <c r="L115"/>
  <c r="K114"/>
  <c r="L88"/>
  <c r="N137"/>
  <c r="P103"/>
  <c r="J62"/>
  <c r="M37"/>
  <c r="J14"/>
  <c r="F107"/>
  <c r="N94"/>
  <c r="P138"/>
  <c r="J31"/>
  <c r="M53"/>
  <c r="L28"/>
  <c r="G20"/>
  <c r="P117"/>
  <c r="L25"/>
  <c r="K45"/>
  <c r="I21"/>
  <c r="G12"/>
  <c r="F132"/>
  <c r="P17"/>
  <c r="L60"/>
  <c r="J12"/>
  <c r="L21"/>
  <c r="I17"/>
  <c r="I139"/>
  <c r="L152"/>
  <c r="M150"/>
  <c r="H145"/>
  <c r="N103"/>
  <c r="K11"/>
  <c r="F143"/>
  <c r="F120"/>
  <c r="M118"/>
  <c r="M92"/>
  <c r="P44"/>
  <c r="H121"/>
  <c r="G118"/>
  <c r="H94"/>
  <c r="I69"/>
  <c r="P78"/>
  <c r="I15"/>
  <c r="F135"/>
  <c r="L125"/>
  <c r="J122"/>
  <c r="N108"/>
  <c r="N139"/>
  <c r="J51"/>
  <c r="J26"/>
  <c r="L48"/>
  <c r="G22"/>
  <c r="N60"/>
  <c r="F72"/>
  <c r="J66"/>
  <c r="L41"/>
  <c r="K34"/>
  <c r="F55"/>
  <c r="P66"/>
  <c r="J129"/>
  <c r="I126"/>
  <c r="L102"/>
  <c r="H78"/>
  <c r="N9"/>
  <c r="K58"/>
  <c r="J49"/>
  <c r="L24"/>
  <c r="L46"/>
  <c r="N116"/>
  <c r="F86"/>
  <c r="H112"/>
  <c r="F111"/>
  <c r="G87"/>
  <c r="H106"/>
  <c r="I152"/>
  <c r="I147"/>
  <c r="N27"/>
  <c r="P39"/>
  <c r="K139"/>
  <c r="J114"/>
  <c r="I113"/>
  <c r="K89"/>
  <c r="N19"/>
  <c r="F29"/>
  <c r="L54"/>
  <c r="K29"/>
  <c r="H6"/>
  <c r="F140"/>
  <c r="J139"/>
  <c r="I132"/>
  <c r="G131"/>
  <c r="J105"/>
  <c r="N109"/>
  <c r="P148"/>
  <c r="K33"/>
  <c r="F56"/>
  <c r="G31"/>
  <c r="I4"/>
  <c r="N89"/>
  <c r="P143"/>
  <c r="H49"/>
  <c r="J24"/>
  <c r="J46"/>
  <c r="L36"/>
  <c r="P116"/>
  <c r="H43"/>
  <c r="L62"/>
  <c r="H38"/>
  <c r="L14"/>
  <c r="N136"/>
  <c r="N144"/>
  <c r="F27"/>
  <c r="J20"/>
  <c r="M41"/>
  <c r="F16"/>
  <c r="P129"/>
  <c r="M130"/>
  <c r="H105"/>
  <c r="G81"/>
  <c r="M102"/>
  <c r="N151"/>
  <c r="J150"/>
  <c r="N61"/>
  <c r="P5"/>
  <c r="I123"/>
  <c r="G120"/>
  <c r="H96"/>
  <c r="I71"/>
  <c r="N133"/>
  <c r="F99"/>
  <c r="J96"/>
  <c r="K71"/>
  <c r="G94"/>
  <c r="G67"/>
  <c r="K135"/>
  <c r="F127"/>
  <c r="M125"/>
  <c r="H102"/>
  <c r="P125"/>
  <c r="P45"/>
  <c r="G30"/>
  <c r="H50"/>
  <c r="I25"/>
  <c r="I16"/>
  <c r="F136"/>
  <c r="P8"/>
  <c r="J45"/>
  <c r="H19"/>
  <c r="J40"/>
  <c r="J33"/>
  <c r="N57"/>
  <c r="P70"/>
  <c r="J58"/>
  <c r="L33"/>
  <c r="H10"/>
  <c r="M144"/>
  <c r="N13"/>
  <c r="L23"/>
  <c r="F36"/>
  <c r="N97"/>
  <c r="G41"/>
  <c r="M104" i="42"/>
  <c r="M197"/>
  <c r="M220"/>
  <c r="M266"/>
  <c r="M43"/>
  <c r="M286"/>
  <c r="M88"/>
  <c r="M145"/>
  <c r="H71" i="38"/>
  <c r="J116"/>
  <c r="M119"/>
  <c r="J107"/>
  <c r="F96"/>
  <c r="I83"/>
  <c r="G71"/>
  <c r="M104"/>
  <c r="J91"/>
  <c r="N29"/>
  <c r="P21"/>
  <c r="I114"/>
  <c r="M100"/>
  <c r="J88"/>
  <c r="H76"/>
  <c r="H63"/>
  <c r="H98"/>
  <c r="L85"/>
  <c r="F11"/>
  <c r="G123"/>
  <c r="K151"/>
  <c r="M154" i="42"/>
  <c r="M87"/>
  <c r="N224"/>
  <c r="AJ12" i="11"/>
  <c r="M236" i="42"/>
  <c r="AJ93" i="11"/>
  <c r="M224" i="42"/>
  <c r="Q71" i="11"/>
  <c r="AJ71"/>
  <c r="AJ58"/>
  <c r="M278" i="42"/>
  <c r="Q58" i="11"/>
  <c r="M93" i="42"/>
  <c r="N93"/>
  <c r="M274"/>
  <c r="M277"/>
  <c r="Q50" i="11"/>
  <c r="AJ50"/>
  <c r="M270" i="42"/>
  <c r="Q12" i="11"/>
  <c r="N236" i="42" s="1"/>
  <c r="M293"/>
  <c r="N153"/>
  <c r="M273"/>
  <c r="M271"/>
  <c r="N152"/>
  <c r="Q125" i="11"/>
  <c r="N227" i="42" s="1"/>
  <c r="AJ125" i="11"/>
  <c r="M180" i="42"/>
  <c r="M92"/>
  <c r="AJ114" i="11"/>
  <c r="Q114"/>
  <c r="M272" i="42"/>
  <c r="N115"/>
  <c r="M258"/>
  <c r="N291"/>
  <c r="AJ78" i="11"/>
  <c r="M253" i="42"/>
  <c r="Q78" i="11"/>
  <c r="M269" i="42"/>
  <c r="N65"/>
  <c r="M136"/>
  <c r="Q120" i="11"/>
  <c r="AI115" s="1"/>
  <c r="AJ120"/>
  <c r="AJ101"/>
  <c r="Q101"/>
  <c r="N257" i="42"/>
  <c r="M294"/>
  <c r="N223" l="1"/>
  <c r="AI109" i="11"/>
  <c r="W3"/>
  <c r="W1" s="1"/>
  <c r="AI93"/>
  <c r="S3"/>
  <c r="S1" s="1"/>
  <c r="R3"/>
  <c r="N43" i="42"/>
  <c r="N286"/>
  <c r="N220"/>
  <c r="N266"/>
  <c r="N88"/>
  <c r="N145"/>
  <c r="F104" i="38"/>
  <c r="N197" i="42"/>
  <c r="N87"/>
  <c r="N193"/>
  <c r="F80" i="38"/>
  <c r="N72" i="42"/>
  <c r="AI120" i="11"/>
  <c r="F103" i="38"/>
  <c r="F78"/>
  <c r="AI125" i="11"/>
  <c r="F41" i="38"/>
  <c r="N104" i="42"/>
  <c r="AI71" i="11"/>
  <c r="AI114"/>
  <c r="F21" i="38"/>
  <c r="AI101" i="11"/>
  <c r="F4" i="38"/>
  <c r="F69"/>
  <c r="N154" i="42"/>
  <c r="F10" i="38"/>
  <c r="AI58" i="11"/>
  <c r="N278" i="42"/>
  <c r="F68" i="38"/>
  <c r="N140" i="42"/>
  <c r="N274"/>
  <c r="N179"/>
  <c r="AI50" i="11"/>
  <c r="N277" i="42"/>
  <c r="N270"/>
  <c r="AI12" i="11"/>
  <c r="F18" i="38"/>
  <c r="N253" i="42"/>
  <c r="AI78" i="11"/>
  <c r="N294" i="42"/>
  <c r="N136"/>
  <c r="N180"/>
  <c r="N293"/>
  <c r="N272"/>
  <c r="N271"/>
  <c r="N92"/>
  <c r="N273"/>
  <c r="N269"/>
  <c r="N258"/>
  <c r="R1" i="11" l="1"/>
  <c r="Y3"/>
  <c r="AI148"/>
  <c r="AL148" s="1"/>
  <c r="AI150"/>
  <c r="AL150" s="1"/>
  <c r="AI149"/>
  <c r="AL149" s="1"/>
  <c r="AI151"/>
  <c r="AL151" s="1"/>
  <c r="AI153"/>
  <c r="AL153" s="1"/>
  <c r="AI152"/>
  <c r="AL152" s="1"/>
  <c r="AI147"/>
  <c r="AL147" s="1"/>
  <c r="AL154" l="1"/>
  <c r="AI154"/>
  <c r="D10"/>
  <c r="D11" l="1"/>
  <c r="E4" i="49"/>
  <c r="E5"/>
  <c r="I6"/>
  <c r="E6" s="1"/>
  <c r="I25"/>
  <c r="E25" s="1"/>
  <c r="E23" l="1"/>
  <c r="E24"/>
  <c r="D12" i="11"/>
  <c r="D13" l="1"/>
  <c r="D14" l="1"/>
  <c r="D15" l="1"/>
  <c r="D16" l="1"/>
  <c r="D17" l="1"/>
  <c r="D18" l="1"/>
  <c r="D19" l="1"/>
  <c r="D20" l="1"/>
  <c r="D21" l="1"/>
  <c r="D22" l="1"/>
  <c r="D23" l="1"/>
  <c r="D24" l="1"/>
  <c r="D25" l="1"/>
  <c r="D26" l="1"/>
  <c r="D27" l="1"/>
  <c r="D28" l="1"/>
  <c r="D29" l="1"/>
  <c r="D30" l="1"/>
  <c r="D31" l="1"/>
  <c r="D32" l="1"/>
  <c r="D33" l="1"/>
  <c r="D34" l="1"/>
  <c r="D35" l="1"/>
  <c r="D36" l="1"/>
  <c r="D37" l="1"/>
  <c r="D38" l="1"/>
  <c r="D39" l="1"/>
  <c r="D40" l="1"/>
  <c r="D41" l="1"/>
  <c r="D42" l="1"/>
  <c r="D43" l="1"/>
  <c r="D44" l="1"/>
  <c r="D45" l="1"/>
  <c r="D46" l="1"/>
  <c r="D47" l="1"/>
  <c r="D48" l="1"/>
  <c r="D49" l="1"/>
  <c r="D50" l="1"/>
  <c r="D51" l="1"/>
  <c r="D52" l="1"/>
  <c r="D53" l="1"/>
  <c r="D54" l="1"/>
  <c r="D55" l="1"/>
  <c r="D56" l="1"/>
  <c r="D57" l="1"/>
  <c r="D58" l="1"/>
  <c r="D59" l="1"/>
  <c r="D60" l="1"/>
  <c r="D61" l="1"/>
  <c r="D62" l="1"/>
  <c r="D63" l="1"/>
  <c r="D64" l="1"/>
  <c r="D65" l="1"/>
  <c r="D66" l="1"/>
  <c r="D67" l="1"/>
  <c r="D68" l="1"/>
  <c r="D69" l="1"/>
  <c r="D70" l="1"/>
  <c r="D71" l="1"/>
  <c r="D72" l="1"/>
  <c r="D73" l="1"/>
  <c r="D74" l="1"/>
  <c r="D75" l="1"/>
  <c r="D76" l="1"/>
  <c r="D77" l="1"/>
  <c r="D78" l="1"/>
  <c r="D79" l="1"/>
  <c r="D80" l="1"/>
  <c r="D81" l="1"/>
  <c r="D82" l="1"/>
  <c r="D83" l="1"/>
  <c r="D84" l="1"/>
  <c r="D85" l="1"/>
  <c r="D86" l="1"/>
  <c r="D87" l="1"/>
  <c r="D88" l="1"/>
  <c r="D89" l="1"/>
  <c r="D90" l="1"/>
  <c r="D91" l="1"/>
  <c r="D92" l="1"/>
  <c r="D93" l="1"/>
  <c r="D94" l="1"/>
  <c r="D95" l="1"/>
  <c r="D96" l="1"/>
  <c r="D97" l="1"/>
  <c r="D98" l="1"/>
  <c r="D99" l="1"/>
  <c r="D100" l="1"/>
  <c r="D101" l="1"/>
  <c r="D102" l="1"/>
  <c r="D103" l="1"/>
  <c r="D104" l="1"/>
  <c r="D105" l="1"/>
  <c r="D106" l="1"/>
  <c r="D107" l="1"/>
  <c r="D108" l="1"/>
  <c r="D109" l="1"/>
  <c r="D110" l="1"/>
  <c r="D111" l="1"/>
  <c r="D112" l="1"/>
  <c r="D113" l="1"/>
  <c r="D114" l="1"/>
  <c r="D115" l="1"/>
  <c r="D116" l="1"/>
  <c r="D117" l="1"/>
  <c r="D118" l="1"/>
  <c r="D119" l="1"/>
  <c r="D120" l="1"/>
  <c r="D121" l="1"/>
  <c r="D122" l="1"/>
  <c r="D123" l="1"/>
  <c r="D124" l="1"/>
  <c r="D125" l="1"/>
  <c r="D126" l="1"/>
  <c r="D127" l="1"/>
  <c r="D128" l="1"/>
  <c r="D129" l="1"/>
  <c r="D130" l="1"/>
  <c r="D131" l="1"/>
  <c r="D132" l="1"/>
  <c r="D133" l="1"/>
  <c r="D134" l="1"/>
  <c r="D135" l="1"/>
  <c r="D136" l="1"/>
  <c r="D137" l="1"/>
  <c r="D138" l="1"/>
  <c r="D139" l="1"/>
  <c r="D140" l="1"/>
  <c r="D141" l="1"/>
  <c r="D142" l="1"/>
  <c r="D143" l="1"/>
  <c r="D144" l="1"/>
  <c r="D145" l="1"/>
</calcChain>
</file>

<file path=xl/sharedStrings.xml><?xml version="1.0" encoding="utf-8"?>
<sst xmlns="http://schemas.openxmlformats.org/spreadsheetml/2006/main" count="19206" uniqueCount="5644">
  <si>
    <t>CT</t>
  </si>
  <si>
    <t>CK</t>
  </si>
  <si>
    <t>TH</t>
  </si>
  <si>
    <t>STT</t>
  </si>
  <si>
    <t>DCCD</t>
  </si>
  <si>
    <t>DCCA</t>
  </si>
  <si>
    <t>DCDB</t>
  </si>
  <si>
    <t>DCCS</t>
  </si>
  <si>
    <t>DCCC</t>
  </si>
  <si>
    <t>DCDD</t>
  </si>
  <si>
    <t>DCOT</t>
  </si>
  <si>
    <t>DCMX</t>
  </si>
  <si>
    <t>DCMT</t>
  </si>
  <si>
    <t>DCDM</t>
  </si>
  <si>
    <t>DCKT</t>
  </si>
  <si>
    <t>DCQT</t>
  </si>
  <si>
    <t>DCVS</t>
  </si>
  <si>
    <t>DCVB</t>
  </si>
  <si>
    <t>DCKX</t>
  </si>
  <si>
    <t>DCDT</t>
  </si>
  <si>
    <t>x</t>
  </si>
  <si>
    <t>o</t>
  </si>
  <si>
    <t>DC</t>
  </si>
  <si>
    <t>DL</t>
  </si>
  <si>
    <t>CC</t>
  </si>
  <si>
    <t>CL</t>
  </si>
  <si>
    <t>DC1LL01</t>
  </si>
  <si>
    <t>CC1LL01</t>
  </si>
  <si>
    <t>LLCT</t>
  </si>
  <si>
    <t/>
  </si>
  <si>
    <t>DC1LL02</t>
  </si>
  <si>
    <t>CC1LL02</t>
  </si>
  <si>
    <t>CL1LL01</t>
  </si>
  <si>
    <t>DC1LL03</t>
  </si>
  <si>
    <t>CC1LL03</t>
  </si>
  <si>
    <t>Tư tưởng Hồ Chí Minh</t>
  </si>
  <si>
    <t>DC1LL04</t>
  </si>
  <si>
    <t>CC1LL04</t>
  </si>
  <si>
    <t>Đường lối cách mạng của Đảng cộng sản Việt Nam</t>
  </si>
  <si>
    <t>DC1LL05</t>
  </si>
  <si>
    <t>CC1LL05</t>
  </si>
  <si>
    <t>Pháp luật Việt Nam đại cương</t>
  </si>
  <si>
    <t>DC1CB31</t>
  </si>
  <si>
    <t>Tiếng Anh 1</t>
  </si>
  <si>
    <t>CBNN</t>
  </si>
  <si>
    <t>CC1CB31</t>
  </si>
  <si>
    <t>DC1CB32</t>
  </si>
  <si>
    <t>Tiếng Anh 2</t>
  </si>
  <si>
    <t>DC1CB11</t>
  </si>
  <si>
    <t>CC1CB11</t>
  </si>
  <si>
    <t>Toán 1</t>
  </si>
  <si>
    <t>CBTO</t>
  </si>
  <si>
    <t>DC1CB12</t>
  </si>
  <si>
    <t>CC1CB12</t>
  </si>
  <si>
    <t>Toán 2</t>
  </si>
  <si>
    <t>DC1CB13</t>
  </si>
  <si>
    <t>Toán 3</t>
  </si>
  <si>
    <t>DC1CB17</t>
  </si>
  <si>
    <t>CC1CB17</t>
  </si>
  <si>
    <t>DC1CB18</t>
  </si>
  <si>
    <t>DC1CB19</t>
  </si>
  <si>
    <t>CC1CB19</t>
  </si>
  <si>
    <t>Lý thuyết xác suất - thống kê</t>
  </si>
  <si>
    <t>DC1CB21</t>
  </si>
  <si>
    <t>Vật lý đại cương 1</t>
  </si>
  <si>
    <t>DC1CB22</t>
  </si>
  <si>
    <t>Vật lý đại cương 2</t>
  </si>
  <si>
    <t>CC1CB21</t>
  </si>
  <si>
    <t>DL1CB22</t>
  </si>
  <si>
    <t>DC1CB26</t>
  </si>
  <si>
    <t>CC1CB26</t>
  </si>
  <si>
    <t xml:space="preserve">Hoá học đại cương </t>
  </si>
  <si>
    <t>Tin học đại cương</t>
  </si>
  <si>
    <t>DC1TT42</t>
  </si>
  <si>
    <t>CC1TT42</t>
  </si>
  <si>
    <t>DC1TT43</t>
  </si>
  <si>
    <t>CC1TT43</t>
  </si>
  <si>
    <t>CC1TT44</t>
  </si>
  <si>
    <t>Giáo dục thể chất</t>
  </si>
  <si>
    <t>GDTC</t>
  </si>
  <si>
    <t>DC1TD01</t>
  </si>
  <si>
    <t>CC1TD01</t>
  </si>
  <si>
    <t>GDTC 1: Thể dục tay không, thể dục dụng cụ</t>
  </si>
  <si>
    <t>DC1TD02</t>
  </si>
  <si>
    <t>CC1TD02</t>
  </si>
  <si>
    <t>GDTC 2: Điền kinh 1 (Nhảy xa, chạy trung bình)</t>
  </si>
  <si>
    <t>DC1TD03</t>
  </si>
  <si>
    <t>GDTC 3: Điền kinh 2 (Chạy cự ly ngắn, đẩy tạ)</t>
  </si>
  <si>
    <t>DC1TD04</t>
  </si>
  <si>
    <t>CC1TD04</t>
  </si>
  <si>
    <t>GDTC 4: Kỹ thuật bóng chuyền</t>
  </si>
  <si>
    <t>DC1TD05</t>
  </si>
  <si>
    <t>CC1TD05</t>
  </si>
  <si>
    <t>GDTC 5: Kỹ thuật cầu lông</t>
  </si>
  <si>
    <t>DC1QP01</t>
  </si>
  <si>
    <t>CC1QP01</t>
  </si>
  <si>
    <t>GDQP 1: Đường lối quân sự của Đảng</t>
  </si>
  <si>
    <t>DC1QP02</t>
  </si>
  <si>
    <t>GDQP 2: Công tác Quốc phòng - An ninh</t>
  </si>
  <si>
    <t>DC1QP03</t>
  </si>
  <si>
    <t>CC1QP03</t>
  </si>
  <si>
    <t>GDQP 3: Quân sự chung và chiến thuật, kỹ thuật bắn súng tiểu liên AK (CKC)</t>
  </si>
  <si>
    <t>DC1CB20</t>
  </si>
  <si>
    <t>CC1CB20</t>
  </si>
  <si>
    <t>DC1CB92</t>
  </si>
  <si>
    <t>CC1CB92</t>
  </si>
  <si>
    <t>Môi trường trong xây dựng</t>
  </si>
  <si>
    <t>DC1CB81</t>
  </si>
  <si>
    <t>Kinh tế học đại cương</t>
  </si>
  <si>
    <t>DC1CB96</t>
  </si>
  <si>
    <t>Các phương pháp số</t>
  </si>
  <si>
    <t>DC1CB91</t>
  </si>
  <si>
    <t>CC1CB91</t>
  </si>
  <si>
    <t>Sử dụng năng lượng tiết kiệm và hiệu quả</t>
  </si>
  <si>
    <t>DC1CB99</t>
  </si>
  <si>
    <t>Phương pháp nghiên cứu khoa học</t>
  </si>
  <si>
    <t>DC1CB94</t>
  </si>
  <si>
    <t>CC1CB94</t>
  </si>
  <si>
    <t>An toàn lao động và môi trường công nghiệp</t>
  </si>
  <si>
    <t>DC1CB95</t>
  </si>
  <si>
    <t>Phương pháp tính</t>
  </si>
  <si>
    <t>DC1CB82</t>
  </si>
  <si>
    <t>CC1CB82</t>
  </si>
  <si>
    <t>Soạn thảo văn bản</t>
  </si>
  <si>
    <t>DC1CB85</t>
  </si>
  <si>
    <t>CC1CB85</t>
  </si>
  <si>
    <t>Tâm lý học đại cương</t>
  </si>
  <si>
    <t>DC1CB83</t>
  </si>
  <si>
    <t>CC1CB83</t>
  </si>
  <si>
    <t>Xã hội học</t>
  </si>
  <si>
    <t>DC1CB86</t>
  </si>
  <si>
    <t>CC1CB86</t>
  </si>
  <si>
    <t>Đại cương về bảo hiểm</t>
  </si>
  <si>
    <t>DC1CB90</t>
  </si>
  <si>
    <t>CC1CB90</t>
  </si>
  <si>
    <t>Môi trường trong giao thông vận tải</t>
  </si>
  <si>
    <t>DC1TH46</t>
  </si>
  <si>
    <t>DC1TH47</t>
  </si>
  <si>
    <t>CC1TH47</t>
  </si>
  <si>
    <t>Kỹ thuật điện</t>
  </si>
  <si>
    <t>DC1TT90</t>
  </si>
  <si>
    <t>CC1TT90</t>
  </si>
  <si>
    <t>Bảo vệ môi trường</t>
  </si>
  <si>
    <t>DC1TH48</t>
  </si>
  <si>
    <t>CC1TH48</t>
  </si>
  <si>
    <t>Matlab và ứng dụng</t>
  </si>
  <si>
    <t>DC2CO11</t>
  </si>
  <si>
    <t>CC2CO11</t>
  </si>
  <si>
    <t>CSKT</t>
  </si>
  <si>
    <t>CL2CO11</t>
  </si>
  <si>
    <t>DC2CO12</t>
  </si>
  <si>
    <t>Hình học họa hình</t>
  </si>
  <si>
    <t>DC2CO13</t>
  </si>
  <si>
    <t>Vẽ kỹ thuật</t>
  </si>
  <si>
    <t>CC2CO12</t>
  </si>
  <si>
    <t>DL2CO13</t>
  </si>
  <si>
    <t>DC2CO21</t>
  </si>
  <si>
    <t xml:space="preserve">Cơ học cơ sở </t>
  </si>
  <si>
    <t>DL2CO21</t>
  </si>
  <si>
    <t>CC2CO21</t>
  </si>
  <si>
    <t>DC2CO25</t>
  </si>
  <si>
    <t>Sức bền vật liệu</t>
  </si>
  <si>
    <t>DC2CO26</t>
  </si>
  <si>
    <t>DL2CO25</t>
  </si>
  <si>
    <t>DL2CO26</t>
  </si>
  <si>
    <t>CC2CO25</t>
  </si>
  <si>
    <t>CC2CO26</t>
  </si>
  <si>
    <t>DC2CT27</t>
  </si>
  <si>
    <t xml:space="preserve">Cơ học kết cấu </t>
  </si>
  <si>
    <t>CTCA</t>
  </si>
  <si>
    <t>DL2CT27</t>
  </si>
  <si>
    <t>CC2CT27</t>
  </si>
  <si>
    <t>DC2GT61</t>
  </si>
  <si>
    <t>Thủy lực - Thủy văn công trình</t>
  </si>
  <si>
    <t>DL2GT61</t>
  </si>
  <si>
    <t>CC2GT61</t>
  </si>
  <si>
    <t>Thủy lực công trình</t>
  </si>
  <si>
    <t>CTCC</t>
  </si>
  <si>
    <t>DC2CT16</t>
  </si>
  <si>
    <t>CC2CT16</t>
  </si>
  <si>
    <t>Trắc địa</t>
  </si>
  <si>
    <t>DC2CT31</t>
  </si>
  <si>
    <t>CC2CT31</t>
  </si>
  <si>
    <t>Địa chất công trình</t>
  </si>
  <si>
    <t>DC2CT32</t>
  </si>
  <si>
    <t>CC2CT32</t>
  </si>
  <si>
    <t xml:space="preserve">Cơ học đất </t>
  </si>
  <si>
    <t>CL2CT32</t>
  </si>
  <si>
    <t>DC2GT35</t>
  </si>
  <si>
    <t>CC2GT35</t>
  </si>
  <si>
    <t>Vật liệu xây dựng</t>
  </si>
  <si>
    <t>DC2DD35</t>
  </si>
  <si>
    <t>CC2DD35</t>
  </si>
  <si>
    <t>DC2GT51</t>
  </si>
  <si>
    <t>CC2GT51</t>
  </si>
  <si>
    <t>Kết cấu thép</t>
  </si>
  <si>
    <t>DC2DD51</t>
  </si>
  <si>
    <t>CC2DD51</t>
  </si>
  <si>
    <t>DC2GT52</t>
  </si>
  <si>
    <t>DC2DD52</t>
  </si>
  <si>
    <t>DL2GT52</t>
  </si>
  <si>
    <t>CL2GT52</t>
  </si>
  <si>
    <t>DL2DD52</t>
  </si>
  <si>
    <t>CL2DD52</t>
  </si>
  <si>
    <t>CC2GT52</t>
  </si>
  <si>
    <t>CC2DD52</t>
  </si>
  <si>
    <t>DC2DD53</t>
  </si>
  <si>
    <t>CC2DD53</t>
  </si>
  <si>
    <t>CTDD</t>
  </si>
  <si>
    <t>DC2GT33</t>
  </si>
  <si>
    <t>DC2DD33</t>
  </si>
  <si>
    <t>DL2GT33</t>
  </si>
  <si>
    <t>CL2GT33</t>
  </si>
  <si>
    <t>DL2DD33</t>
  </si>
  <si>
    <t>CL2DD33</t>
  </si>
  <si>
    <t>CC2GT33</t>
  </si>
  <si>
    <t>CC2DD33</t>
  </si>
  <si>
    <t>DC2GT42</t>
  </si>
  <si>
    <t>CC2GT42</t>
  </si>
  <si>
    <t>Máy xây dựng</t>
  </si>
  <si>
    <t>CKMX</t>
  </si>
  <si>
    <t>DC2DD42</t>
  </si>
  <si>
    <t>CC2DD42</t>
  </si>
  <si>
    <t>DC2CK41</t>
  </si>
  <si>
    <t>TTDT</t>
  </si>
  <si>
    <t>DL2CK41</t>
  </si>
  <si>
    <t>CC2CK41</t>
  </si>
  <si>
    <t>DC2CK48</t>
  </si>
  <si>
    <t>Nhiệt kỹ thuật</t>
  </si>
  <si>
    <t>CKOT</t>
  </si>
  <si>
    <t>DL2CK48</t>
  </si>
  <si>
    <t>CC2CK48</t>
  </si>
  <si>
    <t>DC2CK32</t>
  </si>
  <si>
    <t>CC2CK32</t>
  </si>
  <si>
    <t>Vật liệu cơ khí</t>
  </si>
  <si>
    <t>DC2CK55</t>
  </si>
  <si>
    <t>Nguyên lý máy</t>
  </si>
  <si>
    <t>DL2CK55</t>
  </si>
  <si>
    <t>CC2CK55</t>
  </si>
  <si>
    <t>DC2CK56</t>
  </si>
  <si>
    <t>Chi tiết máy 1</t>
  </si>
  <si>
    <t>DC2CK57</t>
  </si>
  <si>
    <t>Chi tiết máy 2</t>
  </si>
  <si>
    <t>DC2CK18</t>
  </si>
  <si>
    <t>CC2CK18</t>
  </si>
  <si>
    <t>Dung sai kỹ thuật đo</t>
  </si>
  <si>
    <t>DC2CK33</t>
  </si>
  <si>
    <t>CC2CK33</t>
  </si>
  <si>
    <t>Công nghệ kim loại</t>
  </si>
  <si>
    <t>DC2CK61</t>
  </si>
  <si>
    <t>CC2CK61</t>
  </si>
  <si>
    <t>Thủy lực cơ sở</t>
  </si>
  <si>
    <t>DC2OT70</t>
  </si>
  <si>
    <t>DL2OT70</t>
  </si>
  <si>
    <t>Lý thuyết ô tô</t>
  </si>
  <si>
    <t>CC2OT70</t>
  </si>
  <si>
    <t>DC2MX70</t>
  </si>
  <si>
    <t>Truyền động máy xây dựng</t>
  </si>
  <si>
    <t>DL2MX70</t>
  </si>
  <si>
    <t>CC2MX70</t>
  </si>
  <si>
    <t>DC2DM26</t>
  </si>
  <si>
    <t>DC2DM56</t>
  </si>
  <si>
    <t>Sức kéo đoàn tàu</t>
  </si>
  <si>
    <t>CKDM</t>
  </si>
  <si>
    <t>DL2DM56</t>
  </si>
  <si>
    <t>CC2DM56</t>
  </si>
  <si>
    <t>DC2KV61</t>
  </si>
  <si>
    <t>CC2KV61</t>
  </si>
  <si>
    <t>Kinh tế vi mô</t>
  </si>
  <si>
    <t>DC2KV62</t>
  </si>
  <si>
    <t>CC2KV62</t>
  </si>
  <si>
    <t>Kinh tế vĩ mô</t>
  </si>
  <si>
    <t>DC2KV71</t>
  </si>
  <si>
    <t>CC2KV71</t>
  </si>
  <si>
    <t>Nguyên lý thống kê kinh tế</t>
  </si>
  <si>
    <t>DC2KV74</t>
  </si>
  <si>
    <t>CC2KV74</t>
  </si>
  <si>
    <t>Marketing căn bản</t>
  </si>
  <si>
    <t>DC2KV73</t>
  </si>
  <si>
    <t>CC2KV73</t>
  </si>
  <si>
    <t>Quản trị học</t>
  </si>
  <si>
    <t>DC2KV68</t>
  </si>
  <si>
    <t>CC2KV68</t>
  </si>
  <si>
    <t>Nguyên lý kế toán</t>
  </si>
  <si>
    <t>DC2KV67</t>
  </si>
  <si>
    <t>CC2KV67</t>
  </si>
  <si>
    <t>Tài chính - Tiền tệ</t>
  </si>
  <si>
    <t>DC2KV77</t>
  </si>
  <si>
    <t>CC2KV77</t>
  </si>
  <si>
    <t>Pháp luật kinh tế</t>
  </si>
  <si>
    <t>DC2KV81</t>
  </si>
  <si>
    <t>CC2KV81</t>
  </si>
  <si>
    <t>Kiểm toán căn bản</t>
  </si>
  <si>
    <t>DC2KV63</t>
  </si>
  <si>
    <t>Kinh tế lượng</t>
  </si>
  <si>
    <t>DC2KV65</t>
  </si>
  <si>
    <t>CC2KV65</t>
  </si>
  <si>
    <t>Kinh tế xây dựng</t>
  </si>
  <si>
    <t>DC2QT83</t>
  </si>
  <si>
    <t>CC2QT83</t>
  </si>
  <si>
    <t>Chiến lược phát triển doanh nghiệp</t>
  </si>
  <si>
    <t>DC2KV80</t>
  </si>
  <si>
    <t>CC2KV80</t>
  </si>
  <si>
    <t>Kế toán doanh nghiệp</t>
  </si>
  <si>
    <t>CC2KV69</t>
  </si>
  <si>
    <t>Kế toán tài chính</t>
  </si>
  <si>
    <t>KVTN</t>
  </si>
  <si>
    <t>CC2TN81</t>
  </si>
  <si>
    <t>Tiền tệ - Ngân hàng</t>
  </si>
  <si>
    <t>CC2TN82</t>
  </si>
  <si>
    <t>Tài chính học</t>
  </si>
  <si>
    <t>DC2CO15</t>
  </si>
  <si>
    <t>CC2CO15</t>
  </si>
  <si>
    <t>DC2VS39</t>
  </si>
  <si>
    <t>CC2VS39</t>
  </si>
  <si>
    <t>Cầu đường - Thông tin tín hiệu đường sắt</t>
  </si>
  <si>
    <t>DC2CO24</t>
  </si>
  <si>
    <t>CC2CO24</t>
  </si>
  <si>
    <t>Cơ kỹ thuật</t>
  </si>
  <si>
    <t>DC2KV64</t>
  </si>
  <si>
    <t>CC2KV64</t>
  </si>
  <si>
    <t>Kinh tế học</t>
  </si>
  <si>
    <t>DC2VS38</t>
  </si>
  <si>
    <t>CC2VS38</t>
  </si>
  <si>
    <t>Phương tiện vận tải đường sắt</t>
  </si>
  <si>
    <t>DC2KV70</t>
  </si>
  <si>
    <t>CC2KV70</t>
  </si>
  <si>
    <t>Nguyên lý thống kê</t>
  </si>
  <si>
    <t>DC2VS67</t>
  </si>
  <si>
    <t>CC2VS67</t>
  </si>
  <si>
    <t>Định mức kinh tế kỹ thuật vận tải đường sắt</t>
  </si>
  <si>
    <t>Marketing vận tải</t>
  </si>
  <si>
    <t>DC2VS56</t>
  </si>
  <si>
    <t>CC2VS56</t>
  </si>
  <si>
    <t>DC2VS63</t>
  </si>
  <si>
    <t>CC2VS63</t>
  </si>
  <si>
    <t>Kinh tế vận tải đường sắt</t>
  </si>
  <si>
    <t>DL2VS63</t>
  </si>
  <si>
    <t>CL2VS63</t>
  </si>
  <si>
    <t>Hàng hóa vận tải</t>
  </si>
  <si>
    <t>Địa lý vận tải</t>
  </si>
  <si>
    <t>DC2VB39</t>
  </si>
  <si>
    <t>CC2VB39</t>
  </si>
  <si>
    <t>DC2VB67</t>
  </si>
  <si>
    <t>CC2VB67</t>
  </si>
  <si>
    <t>Định mức kinh tế kỹ thuật vận tải ô tô</t>
  </si>
  <si>
    <t>CC2VB63</t>
  </si>
  <si>
    <t>Kinh tế vận tải ô tô</t>
  </si>
  <si>
    <t>DC2KX31</t>
  </si>
  <si>
    <t>Địa kỹ thuật</t>
  </si>
  <si>
    <t>DC2KX17</t>
  </si>
  <si>
    <t>CC2KX17</t>
  </si>
  <si>
    <t xml:space="preserve">Trắc địa </t>
  </si>
  <si>
    <t>DC2KX36</t>
  </si>
  <si>
    <t>CC2KX36</t>
  </si>
  <si>
    <t>DC2KX37</t>
  </si>
  <si>
    <t>CC2KX37</t>
  </si>
  <si>
    <t>DC2KX41</t>
  </si>
  <si>
    <t>CC2KX41</t>
  </si>
  <si>
    <t>Thiết kế đường</t>
  </si>
  <si>
    <t>DC2KX51</t>
  </si>
  <si>
    <t>CC2KX51</t>
  </si>
  <si>
    <t>Xây dựng đường</t>
  </si>
  <si>
    <t>DC2KX42</t>
  </si>
  <si>
    <t>CC2KX42</t>
  </si>
  <si>
    <t>Thiết kế cầu</t>
  </si>
  <si>
    <t>DC2KX52</t>
  </si>
  <si>
    <t>CC2KX52</t>
  </si>
  <si>
    <t>Xây dựng cầu</t>
  </si>
  <si>
    <t>DC2KX43</t>
  </si>
  <si>
    <t>CC2KX43</t>
  </si>
  <si>
    <t>Kiến trúc dân dụng và công nghiệp</t>
  </si>
  <si>
    <t>DC2KX44</t>
  </si>
  <si>
    <t>CC2KX44</t>
  </si>
  <si>
    <t>Kết cấu nhà dân dụng và công nghiệp</t>
  </si>
  <si>
    <t>DC2KX45</t>
  </si>
  <si>
    <t>CC2KX45</t>
  </si>
  <si>
    <t>Cấp thoát nước</t>
  </si>
  <si>
    <t>DC2KX53</t>
  </si>
  <si>
    <t>CC2KX53</t>
  </si>
  <si>
    <t>Kỹ thuật thi công công trình dân dụng và công nghiệp</t>
  </si>
  <si>
    <t>DC2TT21</t>
  </si>
  <si>
    <t>CC2TT21</t>
  </si>
  <si>
    <t>Toán học rời rạc</t>
  </si>
  <si>
    <t>Kiến trúc máy tính</t>
  </si>
  <si>
    <t>TTHT</t>
  </si>
  <si>
    <t>DC2TT22</t>
  </si>
  <si>
    <t>CC2TT22</t>
  </si>
  <si>
    <t>Nhập môn Cơ sở dữ liệu</t>
  </si>
  <si>
    <t>Nguyên lý Hệ điều hành</t>
  </si>
  <si>
    <t>DC2TT23</t>
  </si>
  <si>
    <t>CC2TT23</t>
  </si>
  <si>
    <t>Ngôn ngữ lập trình C</t>
  </si>
  <si>
    <t>Cấu trúc dữ liệu và giải thuật</t>
  </si>
  <si>
    <t>Nhập môn mạng máy tính</t>
  </si>
  <si>
    <t>Lý thuyết đồ thị</t>
  </si>
  <si>
    <t>DC2TT35</t>
  </si>
  <si>
    <t>Lập trình trên môi trường Web</t>
  </si>
  <si>
    <t>Công nghệ phần mềm</t>
  </si>
  <si>
    <t>Kỹ thuật đồ họa máy tính</t>
  </si>
  <si>
    <t>CC2CO14</t>
  </si>
  <si>
    <t>Tin học văn phòng</t>
  </si>
  <si>
    <t>Ngôn ngữ lập trình Java</t>
  </si>
  <si>
    <t>Lập trình cơ bản C</t>
  </si>
  <si>
    <t>Cấu trúc máy tính + hợp ngữ</t>
  </si>
  <si>
    <t>Mạng cơ bản - Internet</t>
  </si>
  <si>
    <t>DC2DT41</t>
  </si>
  <si>
    <t>CC2DT41</t>
  </si>
  <si>
    <t>DT</t>
  </si>
  <si>
    <t>Linh kiện điện tử</t>
  </si>
  <si>
    <t>DC2DT42</t>
  </si>
  <si>
    <t>CC2DT42</t>
  </si>
  <si>
    <t>Lý thuyết mạch</t>
  </si>
  <si>
    <t>DC2DT43</t>
  </si>
  <si>
    <t>CC2DT43</t>
  </si>
  <si>
    <t>DC2DT44</t>
  </si>
  <si>
    <t>CC2DT44</t>
  </si>
  <si>
    <t>Cơ sở kỹ thuật đo lường</t>
  </si>
  <si>
    <t>DC2DT46</t>
  </si>
  <si>
    <t>Trường điện từ</t>
  </si>
  <si>
    <t>DC2DT51</t>
  </si>
  <si>
    <t>Điện tử số</t>
  </si>
  <si>
    <t>DL2DT51</t>
  </si>
  <si>
    <t>CC2DT51</t>
  </si>
  <si>
    <t>DC2DT52</t>
  </si>
  <si>
    <t>Đồ án Điện tử số</t>
  </si>
  <si>
    <t>DC2DT53</t>
  </si>
  <si>
    <t>Điện tử tương tự</t>
  </si>
  <si>
    <t>DL2DT53</t>
  </si>
  <si>
    <t>CC2DT53</t>
  </si>
  <si>
    <t>DC2DT54</t>
  </si>
  <si>
    <t>Đồ án Điện tử tương tự</t>
  </si>
  <si>
    <t>DC2DT45</t>
  </si>
  <si>
    <t>CC2DT45</t>
  </si>
  <si>
    <t>Cơ sở điều khiển tự động</t>
  </si>
  <si>
    <t>DC2DT55</t>
  </si>
  <si>
    <t>Anten và truyền sóng</t>
  </si>
  <si>
    <t>DC2DT56</t>
  </si>
  <si>
    <t>CC2DT56</t>
  </si>
  <si>
    <t>Tín hiệu và hệ thống</t>
  </si>
  <si>
    <t>DC2DT62</t>
  </si>
  <si>
    <t>Kỹ thuật vi xử lý</t>
  </si>
  <si>
    <t>DL2DT62</t>
  </si>
  <si>
    <t>CC2DT62</t>
  </si>
  <si>
    <t>DC2DT64</t>
  </si>
  <si>
    <t>CC2DT64</t>
  </si>
  <si>
    <t>Xử lý tín hiệu số</t>
  </si>
  <si>
    <t>DC2CO28</t>
  </si>
  <si>
    <t>Động lực học công trình</t>
  </si>
  <si>
    <t>DC2CT65</t>
  </si>
  <si>
    <t>CC2CT65</t>
  </si>
  <si>
    <t>An toàn lao động</t>
  </si>
  <si>
    <t>DC2CO29</t>
  </si>
  <si>
    <t>Cơ học môi trường liên tục</t>
  </si>
  <si>
    <t>DC2CT41</t>
  </si>
  <si>
    <t>CC2CT41</t>
  </si>
  <si>
    <t>Kỹ thuật điện công trình</t>
  </si>
  <si>
    <t>DC2DD94</t>
  </si>
  <si>
    <t>CC2DD94</t>
  </si>
  <si>
    <t>Nguyên lý quy hoạch</t>
  </si>
  <si>
    <t>DC2DD93</t>
  </si>
  <si>
    <t>CC2DD93</t>
  </si>
  <si>
    <t>Luật xây dựng</t>
  </si>
  <si>
    <t>DC2CB91</t>
  </si>
  <si>
    <t>Công tác kỹ sư</t>
  </si>
  <si>
    <t>DC2CK60</t>
  </si>
  <si>
    <t>CC2CK60</t>
  </si>
  <si>
    <t>Tin học ứng dụng</t>
  </si>
  <si>
    <t>DC2CK59</t>
  </si>
  <si>
    <t>CC2CK59</t>
  </si>
  <si>
    <t>Cơ sở thiết kế trên máy tính</t>
  </si>
  <si>
    <t>DC2CK58</t>
  </si>
  <si>
    <t>CC2CK58</t>
  </si>
  <si>
    <t xml:space="preserve">Truyền động thủy lực và khí nén </t>
  </si>
  <si>
    <t>DC2CB96</t>
  </si>
  <si>
    <t>Quản trị chất lượng</t>
  </si>
  <si>
    <t>DC2CK19</t>
  </si>
  <si>
    <t>CC2CK19</t>
  </si>
  <si>
    <t>Kỹ thuật điều khiển tự động đo lường</t>
  </si>
  <si>
    <t>DC2CB97</t>
  </si>
  <si>
    <t>Dao động kỹ thuật</t>
  </si>
  <si>
    <t>DC2CK44</t>
  </si>
  <si>
    <t>CC2CK44</t>
  </si>
  <si>
    <t>Trang bị điện trên máy công nghiệp</t>
  </si>
  <si>
    <t>DC2CB94</t>
  </si>
  <si>
    <t>CC2CB94</t>
  </si>
  <si>
    <t>Văn hóa kinh doanh</t>
  </si>
  <si>
    <t>DC2KV90</t>
  </si>
  <si>
    <t>CC2KV90</t>
  </si>
  <si>
    <t>Thương mại điện tử</t>
  </si>
  <si>
    <t>DC2KV82</t>
  </si>
  <si>
    <t>CC2KV82</t>
  </si>
  <si>
    <t>Kinh tế quốc tế</t>
  </si>
  <si>
    <t>DC2KV84</t>
  </si>
  <si>
    <t>CC2KV84</t>
  </si>
  <si>
    <t>Kinh tế vận tải</t>
  </si>
  <si>
    <t>DC2KV83</t>
  </si>
  <si>
    <t>CC2KV83</t>
  </si>
  <si>
    <t>Kinh tế phát triển</t>
  </si>
  <si>
    <t>DC2KV92</t>
  </si>
  <si>
    <t>Thị trường chứng khoán</t>
  </si>
  <si>
    <t>CC2KV85</t>
  </si>
  <si>
    <t>Kinh tế đầu tư</t>
  </si>
  <si>
    <t>CC2KV86</t>
  </si>
  <si>
    <t>Kinh tế công cộng</t>
  </si>
  <si>
    <t>DC2CB89</t>
  </si>
  <si>
    <t>CC2CB89</t>
  </si>
  <si>
    <t>DC2KV93</t>
  </si>
  <si>
    <t>CC2KV93</t>
  </si>
  <si>
    <t>DC2KV72</t>
  </si>
  <si>
    <t>CC2KV72</t>
  </si>
  <si>
    <t xml:space="preserve">Quản trị học </t>
  </si>
  <si>
    <t>DC2KX46</t>
  </si>
  <si>
    <t>CC2KX46</t>
  </si>
  <si>
    <t>Thiết kế đường sắt</t>
  </si>
  <si>
    <t>DC2KX47</t>
  </si>
  <si>
    <t>CC2KX47</t>
  </si>
  <si>
    <t>Công trình cảng - đường thủy</t>
  </si>
  <si>
    <t>DC2DT61</t>
  </si>
  <si>
    <t>Kỹ thuật số</t>
  </si>
  <si>
    <t>DC2DT63</t>
  </si>
  <si>
    <t>Automat và ngôn ngữ hình thức</t>
  </si>
  <si>
    <t>Nhập môn chương trình dịch</t>
  </si>
  <si>
    <t>DC2DT57</t>
  </si>
  <si>
    <t>CC2DT57</t>
  </si>
  <si>
    <t>Kỹ thuật phần mềm ứng dụng</t>
  </si>
  <si>
    <t>Access</t>
  </si>
  <si>
    <t>Cơ sở dữ liệu nâng cao</t>
  </si>
  <si>
    <t>Các hệ phân tán</t>
  </si>
  <si>
    <t>DC3CD33</t>
  </si>
  <si>
    <t>CC3CD33</t>
  </si>
  <si>
    <t>Tiếng Anh 3</t>
  </si>
  <si>
    <t>DC3CA33</t>
  </si>
  <si>
    <t>DC3DB33</t>
  </si>
  <si>
    <t>DC3DS33</t>
  </si>
  <si>
    <t>CC3DS33</t>
  </si>
  <si>
    <t>DC3CC33</t>
  </si>
  <si>
    <t>CC3CC33</t>
  </si>
  <si>
    <t>DC3DD33</t>
  </si>
  <si>
    <t>CC3DD33</t>
  </si>
  <si>
    <t>DC3OT33</t>
  </si>
  <si>
    <t>CC3OT33</t>
  </si>
  <si>
    <t>DC3MX33</t>
  </si>
  <si>
    <t>CC3MX33</t>
  </si>
  <si>
    <t>DC3MT33</t>
  </si>
  <si>
    <t>CC3MT33</t>
  </si>
  <si>
    <t>DC3DM33</t>
  </si>
  <si>
    <t>CC3DM33</t>
  </si>
  <si>
    <t>DC3KT33</t>
  </si>
  <si>
    <t>CC3KT33</t>
  </si>
  <si>
    <t>DC3QT33</t>
  </si>
  <si>
    <t>CC3QT33</t>
  </si>
  <si>
    <t>CC3TN33</t>
  </si>
  <si>
    <t>DC3VS33</t>
  </si>
  <si>
    <t>CC3VS33</t>
  </si>
  <si>
    <t>DC3VB33</t>
  </si>
  <si>
    <t>CC3VB33</t>
  </si>
  <si>
    <t>DC3KX33</t>
  </si>
  <si>
    <t>CC3KX33</t>
  </si>
  <si>
    <t>DC3HT33</t>
  </si>
  <si>
    <t>CC3TH33</t>
  </si>
  <si>
    <t>DC3DT33</t>
  </si>
  <si>
    <t>CC3DT33</t>
  </si>
  <si>
    <t>DC3DB41</t>
  </si>
  <si>
    <t>Thiết kế đường 1</t>
  </si>
  <si>
    <t>CTDB</t>
  </si>
  <si>
    <t>DC3DB42</t>
  </si>
  <si>
    <t>Thiết kế đường 2 (Nút giao và đường cao tốc)</t>
  </si>
  <si>
    <t>DL3DB41</t>
  </si>
  <si>
    <t>DC3DB43</t>
  </si>
  <si>
    <t>Đồ án Thiết kế đường</t>
  </si>
  <si>
    <t>DC3DB44</t>
  </si>
  <si>
    <t>CC3DB41</t>
  </si>
  <si>
    <t>CL3DB41</t>
  </si>
  <si>
    <t>DC3CA41</t>
  </si>
  <si>
    <t>Thiết kế cầu 1</t>
  </si>
  <si>
    <t>DC3CA42</t>
  </si>
  <si>
    <t>Thiết kế cầu 2</t>
  </si>
  <si>
    <t>DL3CA41</t>
  </si>
  <si>
    <t>DC3CA43</t>
  </si>
  <si>
    <t>Đồ án Thiết kế cầu</t>
  </si>
  <si>
    <t>DC3CA44</t>
  </si>
  <si>
    <t>CC3CA41</t>
  </si>
  <si>
    <t>CL3CA41</t>
  </si>
  <si>
    <t>DC3DS41</t>
  </si>
  <si>
    <t>CTDS</t>
  </si>
  <si>
    <t>DL3DS41</t>
  </si>
  <si>
    <t>DC3DS44</t>
  </si>
  <si>
    <t>Đồ án Thiết kế đường sắt</t>
  </si>
  <si>
    <t>CC3DS41</t>
  </si>
  <si>
    <t>DC3DD41</t>
  </si>
  <si>
    <t>DC3DD42</t>
  </si>
  <si>
    <t>DL3DD41</t>
  </si>
  <si>
    <t>CC3DD41</t>
  </si>
  <si>
    <t>DC3DD43</t>
  </si>
  <si>
    <t>Kết cấu nhà bê tông cốt thép</t>
  </si>
  <si>
    <t>CC3DD43</t>
  </si>
  <si>
    <t>DC3DD44</t>
  </si>
  <si>
    <t>Kết cấu nhà thép</t>
  </si>
  <si>
    <t>CC3DD44</t>
  </si>
  <si>
    <t>DL3DD43</t>
  </si>
  <si>
    <t>Kết cấu nhà</t>
  </si>
  <si>
    <t>DC3DD45</t>
  </si>
  <si>
    <t>Đồ án Kết cấu nhà</t>
  </si>
  <si>
    <t>DC3DD46</t>
  </si>
  <si>
    <t>CC3DD46</t>
  </si>
  <si>
    <t>DC3DD51</t>
  </si>
  <si>
    <t>CC3DD51</t>
  </si>
  <si>
    <t>Kỹ thuật thi công 1</t>
  </si>
  <si>
    <t>DC3DD52</t>
  </si>
  <si>
    <t>CC3DD52</t>
  </si>
  <si>
    <t>Kỹ thuật thi công 2</t>
  </si>
  <si>
    <t>DC3DD53</t>
  </si>
  <si>
    <t>Tổ chức thi công công trình xây dựng</t>
  </si>
  <si>
    <t>DL3DD51</t>
  </si>
  <si>
    <t>Kỹ thuật thi công</t>
  </si>
  <si>
    <t>DL3DD53</t>
  </si>
  <si>
    <t>DC3DD54</t>
  </si>
  <si>
    <t>CC3DD53</t>
  </si>
  <si>
    <t>DC3DD61</t>
  </si>
  <si>
    <t>CC3DD61</t>
  </si>
  <si>
    <t>Thí nghiệm và kiểm định chất lượng công trình</t>
  </si>
  <si>
    <t>DC3CC47</t>
  </si>
  <si>
    <t>CC3CC47</t>
  </si>
  <si>
    <t>DC3CC31</t>
  </si>
  <si>
    <t>CC3CC31</t>
  </si>
  <si>
    <t>Động lực học sông biển</t>
  </si>
  <si>
    <t>DC3CC41</t>
  </si>
  <si>
    <t>CC3CC41</t>
  </si>
  <si>
    <t>Quy hoạch cảng</t>
  </si>
  <si>
    <t>DC3CC42</t>
  </si>
  <si>
    <t>Công trình bến cảng</t>
  </si>
  <si>
    <t>DL3CC42</t>
  </si>
  <si>
    <t>DC3CC43</t>
  </si>
  <si>
    <t>CC3CC42</t>
  </si>
  <si>
    <t>DC3CC44</t>
  </si>
  <si>
    <t>CC3CC44</t>
  </si>
  <si>
    <t xml:space="preserve">Công trình đường thủy </t>
  </si>
  <si>
    <t>DL3CC44</t>
  </si>
  <si>
    <t>DC3CC45</t>
  </si>
  <si>
    <t>DC3CC46</t>
  </si>
  <si>
    <t>CC3CC46</t>
  </si>
  <si>
    <t>DC3CC51</t>
  </si>
  <si>
    <t>CC3CC51</t>
  </si>
  <si>
    <t>DC3CC52</t>
  </si>
  <si>
    <t>CC3CC52</t>
  </si>
  <si>
    <t>DL3CC51</t>
  </si>
  <si>
    <t>DC3CC53</t>
  </si>
  <si>
    <t>DL3CC53</t>
  </si>
  <si>
    <t>DC3CC54</t>
  </si>
  <si>
    <t>CC3CC53</t>
  </si>
  <si>
    <t>DC3CC61</t>
  </si>
  <si>
    <t>CC3CC61</t>
  </si>
  <si>
    <t xml:space="preserve">Quản lý khai thác và kiểm định công trình </t>
  </si>
  <si>
    <t>DC3DB51</t>
  </si>
  <si>
    <t>Kỹ thuật thi công nền đường</t>
  </si>
  <si>
    <t>DC3DB52</t>
  </si>
  <si>
    <t>Kỹ thuật thi công mặt đường</t>
  </si>
  <si>
    <t>DL3DB53</t>
  </si>
  <si>
    <t>Kỹ thuật thi công và tổ chức thi công đường bộ</t>
  </si>
  <si>
    <t>CC3DB51</t>
  </si>
  <si>
    <t>CC3DB52</t>
  </si>
  <si>
    <t>CL3DB51</t>
  </si>
  <si>
    <t>Kỹ thuật thi công đường ô tô</t>
  </si>
  <si>
    <t>DC3CA51</t>
  </si>
  <si>
    <t>Kỹ thuật thi công cầu 1</t>
  </si>
  <si>
    <t>DC3CA52</t>
  </si>
  <si>
    <t>Kỹ thuật thi công cầu 2</t>
  </si>
  <si>
    <t>DL3CA53</t>
  </si>
  <si>
    <t>Kỹ thuật thi công và tổ chức thi công cầu</t>
  </si>
  <si>
    <t>CC3CA51</t>
  </si>
  <si>
    <t>CC3CA52</t>
  </si>
  <si>
    <t>CL3CA51</t>
  </si>
  <si>
    <t>Kỹ thuật thi công cầu</t>
  </si>
  <si>
    <t>DC3DS51</t>
  </si>
  <si>
    <t>Kỹ thuật thi công nền đường sắt</t>
  </si>
  <si>
    <t>DC3DS52</t>
  </si>
  <si>
    <t>DL3DS53</t>
  </si>
  <si>
    <t>Kỹ thuật thi công và tổ chức thi công đường sắt</t>
  </si>
  <si>
    <t>CC3DS51</t>
  </si>
  <si>
    <t>CC3DS52</t>
  </si>
  <si>
    <t>DC3DB74</t>
  </si>
  <si>
    <t>Công trình đường bộ</t>
  </si>
  <si>
    <t>DC3CA76</t>
  </si>
  <si>
    <t>Công trình hầm</t>
  </si>
  <si>
    <t>DC3CA75</t>
  </si>
  <si>
    <t>Công trình cầu</t>
  </si>
  <si>
    <t>DC3CD53</t>
  </si>
  <si>
    <t>DC3CD54</t>
  </si>
  <si>
    <t>DC3CA53</t>
  </si>
  <si>
    <t>DC3CA54</t>
  </si>
  <si>
    <t>DC3DB53</t>
  </si>
  <si>
    <t>DC3DB54</t>
  </si>
  <si>
    <t>DC3CS53</t>
  </si>
  <si>
    <t>DC3CS54</t>
  </si>
  <si>
    <t>CC3CD53</t>
  </si>
  <si>
    <t>CC3CS53</t>
  </si>
  <si>
    <t>Quản lý dự án đầu tư xây dựng công trình</t>
  </si>
  <si>
    <t>DC3DB61</t>
  </si>
  <si>
    <t>Quản lý khai thác và kiểm định đường</t>
  </si>
  <si>
    <t>DC3DB62</t>
  </si>
  <si>
    <t>DC3CA61</t>
  </si>
  <si>
    <t>Quản lý khai thác và kiểm định cầu</t>
  </si>
  <si>
    <t>DC3CA62</t>
  </si>
  <si>
    <t>DL3CD61</t>
  </si>
  <si>
    <t>Quản lý, khai thác và kiểm định công trình cầu, đường</t>
  </si>
  <si>
    <t>CC3CD61</t>
  </si>
  <si>
    <t>CL3CD61</t>
  </si>
  <si>
    <t>DC3DS61</t>
  </si>
  <si>
    <t>Quản lý khai thác và kiểm định đường sắt</t>
  </si>
  <si>
    <t>DL3CS61</t>
  </si>
  <si>
    <t>Quản lý, khai thác và kiểm định công trình cầu, đường sắt</t>
  </si>
  <si>
    <t>CC3CS61</t>
  </si>
  <si>
    <t>DC3CK71</t>
  </si>
  <si>
    <t>CC3CK71</t>
  </si>
  <si>
    <t xml:space="preserve">Động cơ đốt trong </t>
  </si>
  <si>
    <t>DL3CK71</t>
  </si>
  <si>
    <t>DC3CK72</t>
  </si>
  <si>
    <t xml:space="preserve">Đồ án Động cơ đốt trong </t>
  </si>
  <si>
    <t>DC3OT43</t>
  </si>
  <si>
    <t xml:space="preserve">Kết cấu - tính toán ô tô </t>
  </si>
  <si>
    <t>DL3OT43</t>
  </si>
  <si>
    <t>CC3OT43</t>
  </si>
  <si>
    <t>DC3OT44</t>
  </si>
  <si>
    <t xml:space="preserve">Đồ án Kết cấu - tính toán ô tô </t>
  </si>
  <si>
    <t>DC3OT31</t>
  </si>
  <si>
    <t xml:space="preserve">Trang bị điện và các thiết bị điều khiển tự động trên ô tô </t>
  </si>
  <si>
    <t>DL3OT31</t>
  </si>
  <si>
    <t>CC3OT31</t>
  </si>
  <si>
    <t>DC3OT55</t>
  </si>
  <si>
    <t>Công nghệ chế tạo phụ tùng ô tô</t>
  </si>
  <si>
    <t>DC3OT51</t>
  </si>
  <si>
    <t>CC3OT51</t>
  </si>
  <si>
    <t>Chẩn đoán và kiểm định kỹ thuật ô tô</t>
  </si>
  <si>
    <t>DL3OT51</t>
  </si>
  <si>
    <t>DC3OT52</t>
  </si>
  <si>
    <t>Công nghệ bảo dưỡng, sửa chữa ô tô</t>
  </si>
  <si>
    <t>DL3OT52</t>
  </si>
  <si>
    <t>CC3OT52</t>
  </si>
  <si>
    <t>DC3OT53</t>
  </si>
  <si>
    <t>CC3OT53</t>
  </si>
  <si>
    <t>Công nghệ lắp ráp ô tô</t>
  </si>
  <si>
    <t>DC3OT54</t>
  </si>
  <si>
    <t>Thí nghiệm ôtô</t>
  </si>
  <si>
    <t>DC3MX43</t>
  </si>
  <si>
    <t>DL3MX43</t>
  </si>
  <si>
    <t>CC3MX43</t>
  </si>
  <si>
    <t>Máy nâng vận chuyển</t>
  </si>
  <si>
    <t>DC3MX41</t>
  </si>
  <si>
    <t>CC3MX41</t>
  </si>
  <si>
    <t>Máy xây dựng chuyên dùng</t>
  </si>
  <si>
    <t>DL3MX41</t>
  </si>
  <si>
    <t>DC3MX42</t>
  </si>
  <si>
    <t>Đồ án Máy xây dựng chuyên dùng</t>
  </si>
  <si>
    <t>DC3MX44</t>
  </si>
  <si>
    <t>Máy sản xuất vật liệu xây dựng</t>
  </si>
  <si>
    <t>DC3MX45</t>
  </si>
  <si>
    <t>DL3MX45</t>
  </si>
  <si>
    <t>CC3MX45</t>
  </si>
  <si>
    <t>Máy làm đất</t>
  </si>
  <si>
    <t>DC3MX40</t>
  </si>
  <si>
    <t>Kết cấu thép máy xây dựng</t>
  </si>
  <si>
    <t>DC3MX51</t>
  </si>
  <si>
    <t>Chẩn đoán bảo dưỡng kỹ thuật máy xây dựng</t>
  </si>
  <si>
    <t>DL3MX51</t>
  </si>
  <si>
    <t>CC3MX51</t>
  </si>
  <si>
    <t>DC3MX53</t>
  </si>
  <si>
    <t>Sử dụng máy xây dựng</t>
  </si>
  <si>
    <t>DC3MX52</t>
  </si>
  <si>
    <t>CC3MX52</t>
  </si>
  <si>
    <t>DC3MT41</t>
  </si>
  <si>
    <t>Động cơ Diesel tàu thủy</t>
  </si>
  <si>
    <t>CKMT</t>
  </si>
  <si>
    <t>DC3MT42</t>
  </si>
  <si>
    <t>Đồ án Động cơ Diesel tàu thủy</t>
  </si>
  <si>
    <t>DC3MT40</t>
  </si>
  <si>
    <t>DL3MT40</t>
  </si>
  <si>
    <t>CC3MT40</t>
  </si>
  <si>
    <t>Lý thuyết và kết cấu tàu thủy</t>
  </si>
  <si>
    <t>DC3MT37</t>
  </si>
  <si>
    <t>Điện tàu thủy</t>
  </si>
  <si>
    <t>DL3MT37</t>
  </si>
  <si>
    <t>CC3MT37</t>
  </si>
  <si>
    <t>DC3MT32</t>
  </si>
  <si>
    <t>Kỹ thuật nồi hơi - tua bin tàu thủy</t>
  </si>
  <si>
    <t>DL3MT32</t>
  </si>
  <si>
    <t>CC3MT32</t>
  </si>
  <si>
    <t>DC3MT31</t>
  </si>
  <si>
    <t xml:space="preserve">Máy phụ tàu thủy </t>
  </si>
  <si>
    <t>DL3MT31</t>
  </si>
  <si>
    <t>CC3MT31</t>
  </si>
  <si>
    <t>DC3MT34</t>
  </si>
  <si>
    <t>Thiết kế trang trí hệ thống động lực tàu thủy</t>
  </si>
  <si>
    <t>DL3MT34</t>
  </si>
  <si>
    <t>CC3MT34</t>
  </si>
  <si>
    <t>DC3MT51</t>
  </si>
  <si>
    <t>Quy trình công nghệ sửa chữa máy tàu thủy</t>
  </si>
  <si>
    <t>DL3MT51</t>
  </si>
  <si>
    <t>CC3MT51</t>
  </si>
  <si>
    <t>DC3MT52</t>
  </si>
  <si>
    <t>Đồ án Quy trình công nghệ sửa chữa máy tàu thủy</t>
  </si>
  <si>
    <t>DC3MT35</t>
  </si>
  <si>
    <t>DL3MT35</t>
  </si>
  <si>
    <t>CC3MT35</t>
  </si>
  <si>
    <t>DC3MT36</t>
  </si>
  <si>
    <t>CC3MT36</t>
  </si>
  <si>
    <t>Hệ thống làm lạnh và điều hòa không khí</t>
  </si>
  <si>
    <t>DC3DM41</t>
  </si>
  <si>
    <t>Kết cấu tính toán đầu máy</t>
  </si>
  <si>
    <t>DL3DM41</t>
  </si>
  <si>
    <t>CC3DM41</t>
  </si>
  <si>
    <t>DC3DM42</t>
  </si>
  <si>
    <t>Kết cấu tính toán toa xe</t>
  </si>
  <si>
    <t>DL3DM42</t>
  </si>
  <si>
    <t>CC3DM42</t>
  </si>
  <si>
    <t>DC3DM43</t>
  </si>
  <si>
    <t>Đồ án Kết cấu tính toán đầu máy - toa xe</t>
  </si>
  <si>
    <t>DC3DM64</t>
  </si>
  <si>
    <t>Truyền động đầu máy</t>
  </si>
  <si>
    <t>DL3DM64</t>
  </si>
  <si>
    <t>CC3DM64</t>
  </si>
  <si>
    <t>DC3DM65</t>
  </si>
  <si>
    <t>Hãm đoàn tàu</t>
  </si>
  <si>
    <t>DL3DM65</t>
  </si>
  <si>
    <t>CC3DM65</t>
  </si>
  <si>
    <t>DC3DM62</t>
  </si>
  <si>
    <t>CC3DM62</t>
  </si>
  <si>
    <t>Đường sắt thường thức</t>
  </si>
  <si>
    <t>DC3DM63</t>
  </si>
  <si>
    <t>Động lực học đầu máy diesel</t>
  </si>
  <si>
    <t>DC3DM61</t>
  </si>
  <si>
    <t>CC3DM61</t>
  </si>
  <si>
    <t>Nghiệp vụ đầu máy toa xe</t>
  </si>
  <si>
    <t>DC3DM51</t>
  </si>
  <si>
    <t>Công nghệ bảo dưỡng, sửa chữa đầu máy</t>
  </si>
  <si>
    <t>CC3DM51</t>
  </si>
  <si>
    <t>Công nghệ sửa chữa đầu máy</t>
  </si>
  <si>
    <t>DC3DM52</t>
  </si>
  <si>
    <t>Công nghệ bảo dưỡng, sửa chữa toa xe</t>
  </si>
  <si>
    <t>CC3DM52</t>
  </si>
  <si>
    <t>Công nghệ sửa chữa toa xe</t>
  </si>
  <si>
    <t>DL3DM51</t>
  </si>
  <si>
    <t>Công nghệ bảo dưỡng, sửa chữa đầu máy-toa xe</t>
  </si>
  <si>
    <t>DC3KT20</t>
  </si>
  <si>
    <t>Tổ chức công tác kế toán trong doanh nghiệp</t>
  </si>
  <si>
    <t>DC3KT21</t>
  </si>
  <si>
    <t>CC3KT21</t>
  </si>
  <si>
    <t>Kế toán tài chính 1</t>
  </si>
  <si>
    <t>DC3KT22</t>
  </si>
  <si>
    <t>CC3KT22</t>
  </si>
  <si>
    <t>Kế toán tài chính 2</t>
  </si>
  <si>
    <t>DC3KT23</t>
  </si>
  <si>
    <t>CC3KT23</t>
  </si>
  <si>
    <t>Kế toán tài chính 3</t>
  </si>
  <si>
    <t>DL3KT21</t>
  </si>
  <si>
    <t>CL3KT21</t>
  </si>
  <si>
    <t>DC3KT24</t>
  </si>
  <si>
    <t>Kế toán tổng hợp</t>
  </si>
  <si>
    <t>DC3KT25</t>
  </si>
  <si>
    <t>Đồ án Kế toán</t>
  </si>
  <si>
    <t>DC3KT26</t>
  </si>
  <si>
    <t>CC3KT26</t>
  </si>
  <si>
    <t>Kế toán quản trị</t>
  </si>
  <si>
    <t>DC3QT64</t>
  </si>
  <si>
    <t>CC3QT64</t>
  </si>
  <si>
    <t>Quản trị tài chính doanh nghiệp</t>
  </si>
  <si>
    <t>KVQT</t>
  </si>
  <si>
    <t>DC3KV49</t>
  </si>
  <si>
    <t>CC3KV49</t>
  </si>
  <si>
    <t>Thuế</t>
  </si>
  <si>
    <t>DC3KT27</t>
  </si>
  <si>
    <t>CC3KT27</t>
  </si>
  <si>
    <t>Kế toán thuế</t>
  </si>
  <si>
    <t>DC3KT29</t>
  </si>
  <si>
    <t>CC3KT29</t>
  </si>
  <si>
    <t>Kế toán xây dựng cơ bản</t>
  </si>
  <si>
    <t>DC3KV31</t>
  </si>
  <si>
    <t>CC3KV31</t>
  </si>
  <si>
    <t>Thống kê kinh doanh</t>
  </si>
  <si>
    <t>DC3KV32</t>
  </si>
  <si>
    <t>CC3KV32</t>
  </si>
  <si>
    <t>Phân tích hoạt động kinh doanh</t>
  </si>
  <si>
    <t>DC3KV43</t>
  </si>
  <si>
    <t>Kiểm toán báo cáo tài chính</t>
  </si>
  <si>
    <t>DC3QT61</t>
  </si>
  <si>
    <t>CC3QT61</t>
  </si>
  <si>
    <t>Quản trị sản xuất 1</t>
  </si>
  <si>
    <t>DC3QT62</t>
  </si>
  <si>
    <t>CC3QT62</t>
  </si>
  <si>
    <t>Quản trị sản xuất 2</t>
  </si>
  <si>
    <t>DL3QT62</t>
  </si>
  <si>
    <t>Quản trị sản xuất - tài chính</t>
  </si>
  <si>
    <t>DC3QT65</t>
  </si>
  <si>
    <t>CC3QT65</t>
  </si>
  <si>
    <t>Quản trị nhân sự</t>
  </si>
  <si>
    <t>DC3QT66</t>
  </si>
  <si>
    <t>CC3QT66</t>
  </si>
  <si>
    <t>Quản trị marketing</t>
  </si>
  <si>
    <t>DC3QT67</t>
  </si>
  <si>
    <t>CC3QT67</t>
  </si>
  <si>
    <t>DC3QT68</t>
  </si>
  <si>
    <t>Quản trị dự án đầu tư</t>
  </si>
  <si>
    <t>DC3QT63</t>
  </si>
  <si>
    <t>Quản trị chiến lược</t>
  </si>
  <si>
    <t>DC3QT51</t>
  </si>
  <si>
    <t>CC3QT51</t>
  </si>
  <si>
    <t>Quản trị doanh nghiệp</t>
  </si>
  <si>
    <t>DC3QT52</t>
  </si>
  <si>
    <t>Đồ án Quản trị doanh nghiệp</t>
  </si>
  <si>
    <t>DC3QT12</t>
  </si>
  <si>
    <t>CC3QT12</t>
  </si>
  <si>
    <t>Giao tiếp và đàm phán trong kinh doanh</t>
  </si>
  <si>
    <t>DC3QT53</t>
  </si>
  <si>
    <t>CC3QT53</t>
  </si>
  <si>
    <t>Quản trị hành chính văn phòng</t>
  </si>
  <si>
    <t>CC3TN49</t>
  </si>
  <si>
    <t>CC3TN31</t>
  </si>
  <si>
    <t>Tài chính doanh nghiệp 1</t>
  </si>
  <si>
    <t>CC3TN32</t>
  </si>
  <si>
    <t>Tài chính doanh nghiệp 2</t>
  </si>
  <si>
    <t>CC3TN34</t>
  </si>
  <si>
    <t>Phân tích tài chính doanh nghiệp</t>
  </si>
  <si>
    <t>CC3TN41</t>
  </si>
  <si>
    <t>Nghiệp vụ ngân hàng thương mại 1</t>
  </si>
  <si>
    <t>CC3TN42</t>
  </si>
  <si>
    <t>Nghiệp vụ ngân hàng thương mại 2</t>
  </si>
  <si>
    <t>CC3TN28</t>
  </si>
  <si>
    <t xml:space="preserve">Kế toán ngân hàng thương mại </t>
  </si>
  <si>
    <t>CC3TN36</t>
  </si>
  <si>
    <t>Thẩm định tín dụng</t>
  </si>
  <si>
    <t>CC3TN35</t>
  </si>
  <si>
    <t>Tài chính quốc tế</t>
  </si>
  <si>
    <t>DC3VS51</t>
  </si>
  <si>
    <t>CC3VS51</t>
  </si>
  <si>
    <t>Thiết kế ga đường sắt</t>
  </si>
  <si>
    <t>DC3VS14</t>
  </si>
  <si>
    <t>CC3VS14</t>
  </si>
  <si>
    <t>Pháp luật về kinh doanh vận tải đường sắt</t>
  </si>
  <si>
    <t>DC3VS61</t>
  </si>
  <si>
    <t>CC3VS61</t>
  </si>
  <si>
    <t>Tổ chức chạy tàu 1</t>
  </si>
  <si>
    <t>DC3VS62</t>
  </si>
  <si>
    <t>DL3VS62</t>
  </si>
  <si>
    <t>Tổ chức chạy tàu 2</t>
  </si>
  <si>
    <t>CC3VS62</t>
  </si>
  <si>
    <t>CL3VS62</t>
  </si>
  <si>
    <t>DC3VS63</t>
  </si>
  <si>
    <t>CC3VS63</t>
  </si>
  <si>
    <t>Tổ chức chạy tàu 3</t>
  </si>
  <si>
    <t>Tổ chức chạy tàu</t>
  </si>
  <si>
    <t>DC3KV15</t>
  </si>
  <si>
    <t>CC3KV15</t>
  </si>
  <si>
    <t>Logistics</t>
  </si>
  <si>
    <t>DC3VS11</t>
  </si>
  <si>
    <t>CC3VS11</t>
  </si>
  <si>
    <t>Qui trình qui phạm đường sắt</t>
  </si>
  <si>
    <t>DC3VS68</t>
  </si>
  <si>
    <t>CC3VS68</t>
  </si>
  <si>
    <t>Vận tải liên vận đường sắt quốc tế</t>
  </si>
  <si>
    <t>DC3VS69</t>
  </si>
  <si>
    <t>CC3VS69</t>
  </si>
  <si>
    <t>Tổ chức vận tải hành khách và du lịch đường sắt</t>
  </si>
  <si>
    <t>DC3VS65</t>
  </si>
  <si>
    <t>CC3VS65</t>
  </si>
  <si>
    <t>DL3VS65</t>
  </si>
  <si>
    <t>DC3VS66</t>
  </si>
  <si>
    <t>Đồ án Tổ chức vận tải hàng hóa vận tải đường sắt</t>
  </si>
  <si>
    <t>DC3VS74</t>
  </si>
  <si>
    <t>DC3VS75</t>
  </si>
  <si>
    <t>Giá thành vận tải đường sắt</t>
  </si>
  <si>
    <t>DC3VS72</t>
  </si>
  <si>
    <t>CC3VS72</t>
  </si>
  <si>
    <t>Phân tích hoạt động kinh doanh vận tải đường sắt</t>
  </si>
  <si>
    <t>DC3VS73</t>
  </si>
  <si>
    <t>DC3VB13</t>
  </si>
  <si>
    <t>CC3VB13</t>
  </si>
  <si>
    <t>Tổ chức xếp dỡ</t>
  </si>
  <si>
    <t>DC3VB14</t>
  </si>
  <si>
    <t>CC3VB14</t>
  </si>
  <si>
    <t>Pháp luật về kinh doanh vận tải ô tô</t>
  </si>
  <si>
    <t>DC3VB61</t>
  </si>
  <si>
    <t>CC3VB61</t>
  </si>
  <si>
    <t>Tổ chức vận tải hàng hóa</t>
  </si>
  <si>
    <t>DC3VB62</t>
  </si>
  <si>
    <t>Đồ án Tổ chức vận tải hàng hóa</t>
  </si>
  <si>
    <t>DL3VB61</t>
  </si>
  <si>
    <t>DC3VB63</t>
  </si>
  <si>
    <t>CC3VB63</t>
  </si>
  <si>
    <t>Tổ chức vận tải hành khách</t>
  </si>
  <si>
    <t>DC3VB64</t>
  </si>
  <si>
    <t>Đồ án Tổ chức vận tải hành khách</t>
  </si>
  <si>
    <t>DC3VB51</t>
  </si>
  <si>
    <t>CC3VB51</t>
  </si>
  <si>
    <t>Cấu tạo ô tô</t>
  </si>
  <si>
    <t>DC3VB16</t>
  </si>
  <si>
    <t>CC3VB16</t>
  </si>
  <si>
    <t>Thương vụ vận tải</t>
  </si>
  <si>
    <t>DC3VB71</t>
  </si>
  <si>
    <t>CC3VB71</t>
  </si>
  <si>
    <t>Thống kê doanh nghiệp vận tải ô tô</t>
  </si>
  <si>
    <t>DC3VB74</t>
  </si>
  <si>
    <t>Kế toán doanh nghiệp vận tải ô tô</t>
  </si>
  <si>
    <t>DC3VB73</t>
  </si>
  <si>
    <t>CC3VB73</t>
  </si>
  <si>
    <t>Tài chính doanh nghiệp vận tải ô tô</t>
  </si>
  <si>
    <t>DC3VB65</t>
  </si>
  <si>
    <t>CC3VB65</t>
  </si>
  <si>
    <t>Tổ chức và quản lý doanh nghiệp vận tải ô tô</t>
  </si>
  <si>
    <t>DL3VB65</t>
  </si>
  <si>
    <t>DC3VB66</t>
  </si>
  <si>
    <t>DC3VB72</t>
  </si>
  <si>
    <t>CC3VB72</t>
  </si>
  <si>
    <t>DC3KX61</t>
  </si>
  <si>
    <t>CC3KX61</t>
  </si>
  <si>
    <t xml:space="preserve">Thống kê xây dựng </t>
  </si>
  <si>
    <t>DC3KX75</t>
  </si>
  <si>
    <t>DL3KX75</t>
  </si>
  <si>
    <t>CC3KX75</t>
  </si>
  <si>
    <t>Định mức kinh tế kỹ thuật xây dựng</t>
  </si>
  <si>
    <t>DC3KX38</t>
  </si>
  <si>
    <t>CC3KX38</t>
  </si>
  <si>
    <t>DC3KX37</t>
  </si>
  <si>
    <t>CC3KX37</t>
  </si>
  <si>
    <t>Tài chính doanh nghiệp xây dựng</t>
  </si>
  <si>
    <t>DC3KX71</t>
  </si>
  <si>
    <t>CC3KX71</t>
  </si>
  <si>
    <t>DC3KX72</t>
  </si>
  <si>
    <t>CC3KX72</t>
  </si>
  <si>
    <t>DC3KX73</t>
  </si>
  <si>
    <t>DC3KX76</t>
  </si>
  <si>
    <t>CC3KX76</t>
  </si>
  <si>
    <t>Định giá sản phẩm xây dựng</t>
  </si>
  <si>
    <t>DC3KX77</t>
  </si>
  <si>
    <t>CC3KX77</t>
  </si>
  <si>
    <t>Đồ án Dự toán xây dựng công trình</t>
  </si>
  <si>
    <t>DC3KX78</t>
  </si>
  <si>
    <t>Tổ chức và quản lý thi công công trình xây dựng</t>
  </si>
  <si>
    <t>DC3KX79</t>
  </si>
  <si>
    <t>Đồ án Lập hồ sơ dự thầu xây dựng công trình</t>
  </si>
  <si>
    <t>DC3KX74</t>
  </si>
  <si>
    <t>DL3KX74</t>
  </si>
  <si>
    <t>CC3KX74</t>
  </si>
  <si>
    <t>Phân tích hoạt động kinh tế của doanh nghiệp xây dựng</t>
  </si>
  <si>
    <t>DC3HT40</t>
  </si>
  <si>
    <t>Phân tích và thiết kế hướng đối tượng</t>
  </si>
  <si>
    <t>DC3HT21</t>
  </si>
  <si>
    <t>Hệ quản trị Cơ sở dữ liệu</t>
  </si>
  <si>
    <t>DC3HT12</t>
  </si>
  <si>
    <t>Trí tuệ nhân tạo</t>
  </si>
  <si>
    <t>DC3HT22</t>
  </si>
  <si>
    <t>Hệ trợ giúp quyết định</t>
  </si>
  <si>
    <t>DC3HT16</t>
  </si>
  <si>
    <t>Nhập môn Xử lý ảnh</t>
  </si>
  <si>
    <t>DC3HT15</t>
  </si>
  <si>
    <t>Ngôn ngữ mô hình hóa UML</t>
  </si>
  <si>
    <t>DC3HT51</t>
  </si>
  <si>
    <t>An toàn và bảo mật hệ thống thông tin</t>
  </si>
  <si>
    <t>DC3HT23</t>
  </si>
  <si>
    <t>Hệ cơ sở tri thức</t>
  </si>
  <si>
    <t>DC3HT49</t>
  </si>
  <si>
    <t>CC3HT49</t>
  </si>
  <si>
    <t>Đồ án Xây dựng hệ thống thông tin</t>
  </si>
  <si>
    <t>CC3TH49</t>
  </si>
  <si>
    <t>DC3HT48</t>
  </si>
  <si>
    <t>Đồ án Mạng máy tính</t>
  </si>
  <si>
    <t>DC3HT46</t>
  </si>
  <si>
    <t>Thiết kế mạng máy tính</t>
  </si>
  <si>
    <t>DC3TT47</t>
  </si>
  <si>
    <t>CC3TT47</t>
  </si>
  <si>
    <t>Quản trị mạng</t>
  </si>
  <si>
    <t>CC3TH11</t>
  </si>
  <si>
    <t>Kỹ thuật đồ hoạ ứng dụng</t>
  </si>
  <si>
    <t>CC3TH41</t>
  </si>
  <si>
    <t>Thiết kế và lập trình Web</t>
  </si>
  <si>
    <t>CC3TH42</t>
  </si>
  <si>
    <t>Công nghệ, thiết bị và thiết kế mạng</t>
  </si>
  <si>
    <t>CC3TH43</t>
  </si>
  <si>
    <t>Lập trình quản lý</t>
  </si>
  <si>
    <t>CC3TH44</t>
  </si>
  <si>
    <t>CC3TH12</t>
  </si>
  <si>
    <t>CC3TH13</t>
  </si>
  <si>
    <t>CC3TH14</t>
  </si>
  <si>
    <t>SQL</t>
  </si>
  <si>
    <t>CC3TH31</t>
  </si>
  <si>
    <t>Nguyên lý hệ điều hành</t>
  </si>
  <si>
    <t>DC3DT71</t>
  </si>
  <si>
    <t>CC3DT71</t>
  </si>
  <si>
    <t>Thông tin số</t>
  </si>
  <si>
    <t>DC3DT72</t>
  </si>
  <si>
    <t>CC3DT72</t>
  </si>
  <si>
    <t>Thông tin vô tuyến</t>
  </si>
  <si>
    <t>DC3DT64</t>
  </si>
  <si>
    <t>An ninh mạng thông tin</t>
  </si>
  <si>
    <t>DC3DT63</t>
  </si>
  <si>
    <t>Hệ thống viễn thông</t>
  </si>
  <si>
    <t>DC3DT60</t>
  </si>
  <si>
    <t>CC3DT60</t>
  </si>
  <si>
    <t xml:space="preserve">Cơ sở truyền số liệu </t>
  </si>
  <si>
    <t>DC3DT61</t>
  </si>
  <si>
    <t>Mạng viễn thông</t>
  </si>
  <si>
    <t>DL3DT61</t>
  </si>
  <si>
    <t>DC3DT62</t>
  </si>
  <si>
    <t>Đồ án Mạng viễn thông</t>
  </si>
  <si>
    <t>CC3DT61</t>
  </si>
  <si>
    <t>DC3DT73</t>
  </si>
  <si>
    <t>Thông tin di động</t>
  </si>
  <si>
    <t>DC3DT74</t>
  </si>
  <si>
    <t>CC3DT74</t>
  </si>
  <si>
    <t>Thông tin quang</t>
  </si>
  <si>
    <t>DC3CT92</t>
  </si>
  <si>
    <t>CC3CT92</t>
  </si>
  <si>
    <t>Dự toán công trình</t>
  </si>
  <si>
    <t>DC3CD60</t>
  </si>
  <si>
    <t>CC3CD60</t>
  </si>
  <si>
    <t>DC3CA60</t>
  </si>
  <si>
    <t>CC3CA60</t>
  </si>
  <si>
    <t>DC3DB60</t>
  </si>
  <si>
    <t>CC3DB60</t>
  </si>
  <si>
    <t>DC3CS60</t>
  </si>
  <si>
    <t>CC3CS60</t>
  </si>
  <si>
    <t>DC3CC60</t>
  </si>
  <si>
    <t>CC3CC60</t>
  </si>
  <si>
    <t>DC3DD60</t>
  </si>
  <si>
    <t>CC3DD60</t>
  </si>
  <si>
    <t>DC3CT91</t>
  </si>
  <si>
    <t>CC3CT91</t>
  </si>
  <si>
    <t>KVKX</t>
  </si>
  <si>
    <t>DC3DB71</t>
  </si>
  <si>
    <t>CC3DB71</t>
  </si>
  <si>
    <t>DC3DB72</t>
  </si>
  <si>
    <t>Giao thông đô thị và đường phố</t>
  </si>
  <si>
    <t>DC3DB73</t>
  </si>
  <si>
    <t xml:space="preserve">Tổ chức giao thông </t>
  </si>
  <si>
    <t>DC3DS77</t>
  </si>
  <si>
    <t>Công trình đường sắt</t>
  </si>
  <si>
    <t>DC3DD71</t>
  </si>
  <si>
    <t>CC3DD71</t>
  </si>
  <si>
    <t>Vật lý kiến trúc</t>
  </si>
  <si>
    <t>DC3DD72</t>
  </si>
  <si>
    <t>Kết cấu thép đặc biệt</t>
  </si>
  <si>
    <t>DC3DD73</t>
  </si>
  <si>
    <t>Kết cấu bê tông đặc biệt</t>
  </si>
  <si>
    <t>DC3CC32</t>
  </si>
  <si>
    <t>Độ tin cậy của công trình bến cảng</t>
  </si>
  <si>
    <t>DC3CC48</t>
  </si>
  <si>
    <t>Công trình bảo vệ bờ và chắn sóng</t>
  </si>
  <si>
    <t>DC3CT94</t>
  </si>
  <si>
    <t>DC3OT36</t>
  </si>
  <si>
    <t>CC3OT36</t>
  </si>
  <si>
    <t>Hệ thống điều hòa và thiết bị tiện nghi trên ô tô</t>
  </si>
  <si>
    <t>DC3CK21</t>
  </si>
  <si>
    <t>CC3CK21</t>
  </si>
  <si>
    <t>Nhiên liệu và vật liệu bôi trơn</t>
  </si>
  <si>
    <t>DC3CK81</t>
  </si>
  <si>
    <t>CC3CK81</t>
  </si>
  <si>
    <t>Cơ điện tử</t>
  </si>
  <si>
    <t>DC3CK82</t>
  </si>
  <si>
    <t>CC3CK82</t>
  </si>
  <si>
    <t>Hệ thống treo điều khiển điện tử</t>
  </si>
  <si>
    <t>DC3CK83</t>
  </si>
  <si>
    <t>CC3CK83</t>
  </si>
  <si>
    <t>Hệ thống nhiên liệu diesel điều khiển điện tử</t>
  </si>
  <si>
    <t>DC3CK84</t>
  </si>
  <si>
    <t>CC3CK84</t>
  </si>
  <si>
    <t>Hệ thống phanh điều khiển điện tử</t>
  </si>
  <si>
    <t>DC3OT85</t>
  </si>
  <si>
    <t>CC3OT85</t>
  </si>
  <si>
    <t xml:space="preserve">Hộp số tự động trên ô tô </t>
  </si>
  <si>
    <t>DC3OT34</t>
  </si>
  <si>
    <t>CC3OT34</t>
  </si>
  <si>
    <t>Xe chuyên dùng</t>
  </si>
  <si>
    <t>DC3MX54</t>
  </si>
  <si>
    <t>Thử nghiệm máy xây dựng</t>
  </si>
  <si>
    <t>DC3MX91</t>
  </si>
  <si>
    <t>CC3MX91</t>
  </si>
  <si>
    <t>Cầu đường đại cương</t>
  </si>
  <si>
    <t>DC3MX38</t>
  </si>
  <si>
    <t>CC3MX38</t>
  </si>
  <si>
    <t>Hệ thống điều hòa và thiết bị tiện nghi trên máy xây dựng</t>
  </si>
  <si>
    <t>DC3MT92</t>
  </si>
  <si>
    <t>CC3MT92</t>
  </si>
  <si>
    <t>DC3MT93</t>
  </si>
  <si>
    <t>CC3MT93</t>
  </si>
  <si>
    <t>Nhiên liệu thay thế</t>
  </si>
  <si>
    <t>DC3MT94</t>
  </si>
  <si>
    <t>CC3MT94</t>
  </si>
  <si>
    <t>Động cơ diesel đời mới</t>
  </si>
  <si>
    <t>DC3MT95</t>
  </si>
  <si>
    <t>CC3MT95</t>
  </si>
  <si>
    <t>DC3DM96</t>
  </si>
  <si>
    <t>CC3DM96</t>
  </si>
  <si>
    <t>Trang bị điện trên đầu máy - toa xe</t>
  </si>
  <si>
    <t>DC3DM97</t>
  </si>
  <si>
    <t>CC3DM97</t>
  </si>
  <si>
    <t>DC3KV30</t>
  </si>
  <si>
    <t>CC3KV30</t>
  </si>
  <si>
    <t>Kế toán hành chính sự nghiệp</t>
  </si>
  <si>
    <t>DC3KT60</t>
  </si>
  <si>
    <t>CC3KT60</t>
  </si>
  <si>
    <t>Tin học kế toán</t>
  </si>
  <si>
    <t>DC3KV28</t>
  </si>
  <si>
    <t>CC3KV28</t>
  </si>
  <si>
    <t>Kế toán thương mại</t>
  </si>
  <si>
    <t>DC3KV92</t>
  </si>
  <si>
    <t>CC3KV92</t>
  </si>
  <si>
    <t>Hệ thống thông tin quản lý</t>
  </si>
  <si>
    <t>DC3QT94</t>
  </si>
  <si>
    <t>CC3QT94</t>
  </si>
  <si>
    <t>DC3QT11</t>
  </si>
  <si>
    <t>CC3QT11</t>
  </si>
  <si>
    <t>DC3QT69</t>
  </si>
  <si>
    <t>Quản trị rủi ro</t>
  </si>
  <si>
    <t>DC3QT70</t>
  </si>
  <si>
    <t>Quản trị Logicstic</t>
  </si>
  <si>
    <t>DC3QT71</t>
  </si>
  <si>
    <t>CC3QT71</t>
  </si>
  <si>
    <t>Quản trị thương hiệu</t>
  </si>
  <si>
    <t>CC3TN82</t>
  </si>
  <si>
    <t>Nghiệp vụ ngân hàng trung ương</t>
  </si>
  <si>
    <t>CC3TN60</t>
  </si>
  <si>
    <t>CC3TN83</t>
  </si>
  <si>
    <t>Kỹ năng giao dịch trong kinh doanh ngân hàng</t>
  </si>
  <si>
    <t>CC3TN84</t>
  </si>
  <si>
    <t>Thanh toán quốc tế và tài trợ xuất nhập khẩu</t>
  </si>
  <si>
    <t>DC3VS71</t>
  </si>
  <si>
    <t>CC3VS71</t>
  </si>
  <si>
    <t>Kế toán vận tải đường sắt</t>
  </si>
  <si>
    <t>DC3VS80</t>
  </si>
  <si>
    <t>CC3VS80</t>
  </si>
  <si>
    <t>Quản lý doanh nghiệp vận tải đường sắt</t>
  </si>
  <si>
    <t>DC3VB76</t>
  </si>
  <si>
    <t>DC3VB75</t>
  </si>
  <si>
    <t>CC3VB75</t>
  </si>
  <si>
    <t xml:space="preserve">Giao nhận vận tải </t>
  </si>
  <si>
    <t>DC3KV77</t>
  </si>
  <si>
    <t>CC3KV77</t>
  </si>
  <si>
    <t>DC3KX93</t>
  </si>
  <si>
    <t>CC3KX93</t>
  </si>
  <si>
    <t>DC3KX63</t>
  </si>
  <si>
    <t>CC3KX63</t>
  </si>
  <si>
    <t>Quản trị kinh doanh xây dựng</t>
  </si>
  <si>
    <t>DC3KX62</t>
  </si>
  <si>
    <t>CC3KX62</t>
  </si>
  <si>
    <t>Điều tra qui hoạch xây dựng</t>
  </si>
  <si>
    <t>DC3TH63</t>
  </si>
  <si>
    <t>Hệ điều hành Unix</t>
  </si>
  <si>
    <t>DC3TH24</t>
  </si>
  <si>
    <t>Cơ sở dữ liệu phân tán</t>
  </si>
  <si>
    <t>DC3TH17</t>
  </si>
  <si>
    <t>Nhập môn tương tác người - máy</t>
  </si>
  <si>
    <t>DC3TH25</t>
  </si>
  <si>
    <t>Đồ họa ứng dụng</t>
  </si>
  <si>
    <t>CC3TH45</t>
  </si>
  <si>
    <t>Linux và phần mềm mã nguồn mở</t>
  </si>
  <si>
    <t>CC3TH22</t>
  </si>
  <si>
    <t>CC3TH85</t>
  </si>
  <si>
    <t>Công nghệ Web và dịch vụ trực tuyến</t>
  </si>
  <si>
    <t>DC3DT81</t>
  </si>
  <si>
    <t>CC3DT81</t>
  </si>
  <si>
    <t>Công nghệ Multimedia</t>
  </si>
  <si>
    <t>DC3DT82</t>
  </si>
  <si>
    <t>CC3DT82</t>
  </si>
  <si>
    <t>Công nghệ vi điện tử</t>
  </si>
  <si>
    <t>DC3DT83</t>
  </si>
  <si>
    <t>CC3DT83</t>
  </si>
  <si>
    <t>Hệ thống nhúng</t>
  </si>
  <si>
    <t>DC3DT84</t>
  </si>
  <si>
    <t>CC3DT84</t>
  </si>
  <si>
    <t>Giao tiếp máy tính và thu nhận dữ liệu</t>
  </si>
  <si>
    <t>DC4CT11</t>
  </si>
  <si>
    <t>CC4CT11</t>
  </si>
  <si>
    <t>Thực hành trắc địa</t>
  </si>
  <si>
    <t>DC4CT13</t>
  </si>
  <si>
    <t>CC4CT13</t>
  </si>
  <si>
    <t>Thực tập Kỹ thuật thi công cơ bản</t>
  </si>
  <si>
    <t>CTXU</t>
  </si>
  <si>
    <t>DC4CD21</t>
  </si>
  <si>
    <t>CC4CD21</t>
  </si>
  <si>
    <t xml:space="preserve">Thực tập Khảo sát thiết kế cầu, đường </t>
  </si>
  <si>
    <t>DC4CA21</t>
  </si>
  <si>
    <t>Thực tập Khảo sát thiết kế cầu</t>
  </si>
  <si>
    <t>DC4DB21</t>
  </si>
  <si>
    <t>Thực tập Khảo sát thiết kế đường</t>
  </si>
  <si>
    <t>DC4CS21</t>
  </si>
  <si>
    <t>CC4CS21</t>
  </si>
  <si>
    <t>Thực tập Khảo sát thiết kế cầu, đường sắt</t>
  </si>
  <si>
    <t>DC4CC21</t>
  </si>
  <si>
    <t>CC4CC21</t>
  </si>
  <si>
    <t>Thực tập Khảo sát thiết kế cảng - đường thủy</t>
  </si>
  <si>
    <t>DC4CD22</t>
  </si>
  <si>
    <t>CC4CD22</t>
  </si>
  <si>
    <t>Thực tập Thí nghiệm và kiểm định cầu, đường</t>
  </si>
  <si>
    <t>DC4CA22</t>
  </si>
  <si>
    <t>Thực tập Thí nghiệm và kiểm định cầu</t>
  </si>
  <si>
    <t>DC4DB22</t>
  </si>
  <si>
    <t>Thực tập Thí nghiệm và kiểm định đường</t>
  </si>
  <si>
    <t>DC4CS22</t>
  </si>
  <si>
    <t>CC4CS22</t>
  </si>
  <si>
    <t>Thực tập Thí nghiệm và kiểm định cầu, đường sắt</t>
  </si>
  <si>
    <t>DC4CC22</t>
  </si>
  <si>
    <t>CC4CC22</t>
  </si>
  <si>
    <t>DC4DD22</t>
  </si>
  <si>
    <t>CC4DD22</t>
  </si>
  <si>
    <t>Thực tập Thí nghiệm và kiểm định công trình</t>
  </si>
  <si>
    <t>DC4CK11</t>
  </si>
  <si>
    <t>CC4CK11</t>
  </si>
  <si>
    <t>Thực tập Nhập môn cơ khí</t>
  </si>
  <si>
    <t>DC4OT21</t>
  </si>
  <si>
    <t>CC4OT21</t>
  </si>
  <si>
    <t>Thực tập Cấu tạo ô tô 1</t>
  </si>
  <si>
    <t>DC4OT22</t>
  </si>
  <si>
    <t>CC4OT22</t>
  </si>
  <si>
    <t>Thực tập Cấu tạo ô tô 2</t>
  </si>
  <si>
    <t>DC4OT23</t>
  </si>
  <si>
    <t>CC4OT23</t>
  </si>
  <si>
    <t>Thực tập Chẩn đoán và kiểm định kỹ thuật ô tô</t>
  </si>
  <si>
    <t>DC4OT24</t>
  </si>
  <si>
    <t>CC4OT24</t>
  </si>
  <si>
    <t>Thực tập Bảo dưỡng kỹ thuật và sửa chữa ô tô 1</t>
  </si>
  <si>
    <t>DC4OT25</t>
  </si>
  <si>
    <t>CC4OT25</t>
  </si>
  <si>
    <t>Thực tập Bảo dưỡng kỹ thuật và sửa chữa ô tô 2</t>
  </si>
  <si>
    <t>DC4CK13</t>
  </si>
  <si>
    <t>CC4CK13</t>
  </si>
  <si>
    <t xml:space="preserve">Thực tập Động cơ đốt trong </t>
  </si>
  <si>
    <t>DC4MX21</t>
  </si>
  <si>
    <t>CC4MX21</t>
  </si>
  <si>
    <t>Thực tập Cấu tạo máy xây dựng</t>
  </si>
  <si>
    <t>DC4MX13</t>
  </si>
  <si>
    <t>CC4MX13</t>
  </si>
  <si>
    <t>Thực hành thí nghiệm thủy - khí</t>
  </si>
  <si>
    <t>DC4MX22</t>
  </si>
  <si>
    <t>CC4MX22</t>
  </si>
  <si>
    <t>Thưc tập Chẩn đoán kỹ thuật máy xây dựng</t>
  </si>
  <si>
    <t>DC4MX23</t>
  </si>
  <si>
    <t>CC4MX23</t>
  </si>
  <si>
    <t>Thực tập Bảo dưỡng kỹ thuật và sửa chữa máy xây dựng</t>
  </si>
  <si>
    <t>DC4CK12</t>
  </si>
  <si>
    <t>CC4CK12</t>
  </si>
  <si>
    <t>Thực tập Máy công cụ</t>
  </si>
  <si>
    <t>DC4MT21</t>
  </si>
  <si>
    <t>CC4MT21</t>
  </si>
  <si>
    <t>Thực tập Động cơ Diesel tàu thủy</t>
  </si>
  <si>
    <t>DC4MT22</t>
  </si>
  <si>
    <t>CC4MT22</t>
  </si>
  <si>
    <t>Thực tập Máy phụ tàu thủy</t>
  </si>
  <si>
    <t>DC4MT23</t>
  </si>
  <si>
    <t>CC4MT23</t>
  </si>
  <si>
    <t>DC4DM21</t>
  </si>
  <si>
    <t>CC4DM21</t>
  </si>
  <si>
    <t xml:space="preserve">Thực tập Cấu tạo đầu máy </t>
  </si>
  <si>
    <t>DC4DM22</t>
  </si>
  <si>
    <t>CC4DM22</t>
  </si>
  <si>
    <t>Thực tập Cấu tạo toa xe</t>
  </si>
  <si>
    <t>DC4DM23</t>
  </si>
  <si>
    <t>CC4DM23</t>
  </si>
  <si>
    <t>Thực tập Bảo dưỡng sửa chữa đầu máy</t>
  </si>
  <si>
    <t>DC4DM24</t>
  </si>
  <si>
    <t>CC4DM24</t>
  </si>
  <si>
    <t>Thực tập Bảo dưỡng sửa chữa toa xe</t>
  </si>
  <si>
    <t>DC4KT21</t>
  </si>
  <si>
    <t>CC4KT21</t>
  </si>
  <si>
    <t>Thực hành nghiệp vụ kế toán 1</t>
  </si>
  <si>
    <t>DC4KT22</t>
  </si>
  <si>
    <t>CC4KT22</t>
  </si>
  <si>
    <t>Thực hành nghiệp vụ kế toán 2</t>
  </si>
  <si>
    <t>DC4QT21</t>
  </si>
  <si>
    <t>CC4QT21</t>
  </si>
  <si>
    <t>Thực tập nghiệp vụ quản trị 1</t>
  </si>
  <si>
    <t>DC4QT22</t>
  </si>
  <si>
    <t>CC4QT22</t>
  </si>
  <si>
    <t>Thực tập nghiệp vụ quản trị 2</t>
  </si>
  <si>
    <t>CC4TN21</t>
  </si>
  <si>
    <t>Thực tập nghiệp vụ 1</t>
  </si>
  <si>
    <t>CC4TN22</t>
  </si>
  <si>
    <t>Thực tập nghiệp vụ 2</t>
  </si>
  <si>
    <t>DC4VS21</t>
  </si>
  <si>
    <t>CC4VS21</t>
  </si>
  <si>
    <t>DC4VS22</t>
  </si>
  <si>
    <t>CC4VS22</t>
  </si>
  <si>
    <t>DC4VB21</t>
  </si>
  <si>
    <t>CC4VB21</t>
  </si>
  <si>
    <t>Thực hành kỹ thuật ô tô</t>
  </si>
  <si>
    <t>DC4VB22</t>
  </si>
  <si>
    <t>CC4VB22</t>
  </si>
  <si>
    <t>Thực tập nghiệp vụ</t>
  </si>
  <si>
    <t>DC4KX21</t>
  </si>
  <si>
    <t>CC4KX21</t>
  </si>
  <si>
    <t>DC4KX22</t>
  </si>
  <si>
    <t>CC4KX22</t>
  </si>
  <si>
    <t>DC4DT21</t>
  </si>
  <si>
    <t>CC4DT21</t>
  </si>
  <si>
    <t>Thực tập Điện tử cơ bản</t>
  </si>
  <si>
    <t>DC4DT22</t>
  </si>
  <si>
    <t>CC4DT22</t>
  </si>
  <si>
    <t>Thực tập Lắp ráp điện tử</t>
  </si>
  <si>
    <t>DC4DT23</t>
  </si>
  <si>
    <t>CC4DT23</t>
  </si>
  <si>
    <t>Thực tập Điện tử viễn thông</t>
  </si>
  <si>
    <t>DC4DB23</t>
  </si>
  <si>
    <t xml:space="preserve">Thực tập nghề nghiệp xây dựng đường </t>
  </si>
  <si>
    <t>DC4CA23</t>
  </si>
  <si>
    <t>Thực tập nghề nghiệp xây dựng cầu</t>
  </si>
  <si>
    <t>DC4DS23</t>
  </si>
  <si>
    <t>Thực tập nghề nghiệp xây dựng đường sắt</t>
  </si>
  <si>
    <t>DC4DD23</t>
  </si>
  <si>
    <t>Thực tập nghề nghiệp xây dựng công trình</t>
  </si>
  <si>
    <t>DC4CC23</t>
  </si>
  <si>
    <t>CC4CD70</t>
  </si>
  <si>
    <t>Thực tập nghề nghiệp và Thực tập tốt nghiệp</t>
  </si>
  <si>
    <t>CC4CS70</t>
  </si>
  <si>
    <t>CC4CC70</t>
  </si>
  <si>
    <t>CC4DD70</t>
  </si>
  <si>
    <t>DC4CD70</t>
  </si>
  <si>
    <t>CL4CD70</t>
  </si>
  <si>
    <t>Thực tập tốt nghiệp</t>
  </si>
  <si>
    <t>DC4CS70</t>
  </si>
  <si>
    <t>DC4DB70</t>
  </si>
  <si>
    <t>DC4CA70</t>
  </si>
  <si>
    <t>DC4CC70</t>
  </si>
  <si>
    <t>DC4DD70</t>
  </si>
  <si>
    <t>DC4OT70</t>
  </si>
  <si>
    <t>CC4OT70</t>
  </si>
  <si>
    <t>DC4MX70</t>
  </si>
  <si>
    <t>CC4MX70</t>
  </si>
  <si>
    <t>DC4MT70</t>
  </si>
  <si>
    <t>CC4MT70</t>
  </si>
  <si>
    <t>DC4DM70</t>
  </si>
  <si>
    <t>CC4DM70</t>
  </si>
  <si>
    <t>DC4KT70</t>
  </si>
  <si>
    <t>CC4KT70</t>
  </si>
  <si>
    <t>DC4QT70</t>
  </si>
  <si>
    <t>CC4QT70</t>
  </si>
  <si>
    <t>CC4TN70</t>
  </si>
  <si>
    <t>DC4VS70</t>
  </si>
  <si>
    <t>CC4VS70</t>
  </si>
  <si>
    <t>DC4VB70</t>
  </si>
  <si>
    <t>CC4VB70</t>
  </si>
  <si>
    <t>DC4KX70</t>
  </si>
  <si>
    <t>CC4KX70</t>
  </si>
  <si>
    <t>DC4TH70</t>
  </si>
  <si>
    <t>CC4TH70</t>
  </si>
  <si>
    <t>DC4DT70</t>
  </si>
  <si>
    <t>CC4DT70</t>
  </si>
  <si>
    <t>Đồ án tốt nghiệp</t>
  </si>
  <si>
    <t>DC4CD80</t>
  </si>
  <si>
    <t>DC4CS80</t>
  </si>
  <si>
    <t>DC4DB80</t>
  </si>
  <si>
    <t>DC4CA80</t>
  </si>
  <si>
    <t>DC4DD80</t>
  </si>
  <si>
    <t>DC4CC80</t>
  </si>
  <si>
    <t>CC4CD80</t>
  </si>
  <si>
    <t>CC4CS80</t>
  </si>
  <si>
    <t>CC4CC80</t>
  </si>
  <si>
    <t>CC4DD80</t>
  </si>
  <si>
    <t>DC4OT80</t>
  </si>
  <si>
    <t>CC4OT80</t>
  </si>
  <si>
    <t>DC4MX80</t>
  </si>
  <si>
    <t>CC4MX80</t>
  </si>
  <si>
    <t>DC4MT80</t>
  </si>
  <si>
    <t>CC4MT80</t>
  </si>
  <si>
    <t>DC4DM80</t>
  </si>
  <si>
    <t>CC4DM80</t>
  </si>
  <si>
    <t>DC4KT80</t>
  </si>
  <si>
    <t>Khóa luận tốt nghiệp</t>
  </si>
  <si>
    <t>CC4KT80</t>
  </si>
  <si>
    <t>DC4QT80</t>
  </si>
  <si>
    <t>CC4QT80</t>
  </si>
  <si>
    <t>CC4TN80</t>
  </si>
  <si>
    <t>DC4VS80</t>
  </si>
  <si>
    <t>CC4VS80</t>
  </si>
  <si>
    <t>DC4VB80</t>
  </si>
  <si>
    <t>CC4VB80</t>
  </si>
  <si>
    <t>DC4KX80</t>
  </si>
  <si>
    <t>CC4KX80</t>
  </si>
  <si>
    <t>DC4TH80</t>
  </si>
  <si>
    <t>CC4TH80</t>
  </si>
  <si>
    <t>DC4DT80</t>
  </si>
  <si>
    <t>CC4DT80</t>
  </si>
  <si>
    <t>Số TC</t>
  </si>
  <si>
    <t>Ca thi</t>
  </si>
  <si>
    <t>Ngày thi</t>
  </si>
  <si>
    <t>Tổng số SV</t>
  </si>
  <si>
    <t>Hình thức thi</t>
  </si>
  <si>
    <t>Viết</t>
  </si>
  <si>
    <t>TRƯỜNG ĐẠI HỌC CÔNG NGHỆ GTVT</t>
  </si>
  <si>
    <t>PHÒNG ĐẢM BẢO CHẤT LƯỢNG ĐÀO TẠO</t>
  </si>
  <si>
    <t>KHCB</t>
  </si>
  <si>
    <t>KTVT</t>
  </si>
  <si>
    <t>CNTT</t>
  </si>
  <si>
    <t>Tổng</t>
  </si>
  <si>
    <t>Ghi chú:</t>
  </si>
  <si>
    <t>Nền và móng</t>
  </si>
  <si>
    <t>DC2HT13</t>
  </si>
  <si>
    <t>DC2HT11</t>
  </si>
  <si>
    <t>DC2HT26</t>
  </si>
  <si>
    <t>DC1RB40</t>
  </si>
  <si>
    <t>DC1RB41</t>
  </si>
  <si>
    <t>Tiếng Anh 1A</t>
  </si>
  <si>
    <t>Tiếng Anh 1B</t>
  </si>
  <si>
    <t>_Ngay_gio</t>
  </si>
  <si>
    <t>_Gio</t>
  </si>
  <si>
    <t>_Ngay</t>
  </si>
  <si>
    <t>_sophong</t>
  </si>
  <si>
    <t>S
T
T</t>
  </si>
  <si>
    <t>CC2HT26</t>
  </si>
  <si>
    <t>Thời gian</t>
  </si>
  <si>
    <t>Nộp bảng điểm</t>
  </si>
  <si>
    <t>Bắt đầu chấm thi</t>
  </si>
  <si>
    <t>Tên học phần</t>
  </si>
  <si>
    <t>Mã học phần</t>
  </si>
  <si>
    <t>VĐ</t>
  </si>
  <si>
    <t>THI LẦN 1</t>
  </si>
  <si>
    <t>Số SV</t>
  </si>
  <si>
    <t>Số phòng thi</t>
  </si>
  <si>
    <t>Phân công GV coi thi</t>
  </si>
  <si>
    <t>KẾ HOẠCH COI, CHẤM THI LẦN 1</t>
  </si>
  <si>
    <t>+ Thời gian thi: Ca 1: 7h00' - 9h00'; Ca 2: 9h00' - 11h00'; Ca 3: 13h00' - 15h00'; Ca 4: 15h00' - 17h00'; Ca5: 18h00' - 20h00'</t>
  </si>
  <si>
    <t>+ Mọi vấn đề vướng mắc khác, xin liên hệ trực tiếp với Phòng ĐBCLĐT - P409-H1 (Điện thoại: 043 552 8978)</t>
  </si>
  <si>
    <t>(*) DC - Đại học chính quy; DL - Đại học liên thông; CC - Cao đẳng chính quy; CL - Cao đẳng liên thông</t>
  </si>
  <si>
    <t>(*) CC-K64-Đ1: Thi đợt 1 các lớp cao đẳng chính quy K64 gồm: 64CCKX01, VS01, KT03, QT01, KD01, DT01, TH02</t>
  </si>
  <si>
    <t>(*) CC-K64-Đ2: Thi đợt 2 các lớp cao đẳng chính quy K64 gồm: 64CCDD01, CS01, CD05, CD06, OT02, OT03, MX01</t>
  </si>
  <si>
    <t>_stt</t>
  </si>
  <si>
    <t>_Loc</t>
  </si>
  <si>
    <t>_Ngaycham</t>
  </si>
  <si>
    <t>_Nopdiem</t>
  </si>
  <si>
    <t>DC2GT34</t>
  </si>
  <si>
    <t>DC2GT54</t>
  </si>
  <si>
    <t>Đồ án Nền và móng</t>
  </si>
  <si>
    <t>DC2DD54</t>
  </si>
  <si>
    <t>DC2DD34</t>
  </si>
  <si>
    <t>(*) DL-K65-Đ1: Thi đợt 1 các lớp đại học liên thông K65 gồm: Lớp 64DLKT05</t>
  </si>
  <si>
    <t>(*) DL-K65-Đ2: Thi đợt 2 các lớp đại học liên thông K65 gồm: Lớp 64DLKT05</t>
  </si>
  <si>
    <t>Đồ án Chi tiết máy</t>
  </si>
  <si>
    <t>DC2CK52</t>
  </si>
  <si>
    <t>Đồ án Nguyên lý máy</t>
  </si>
  <si>
    <t>DC2CK54</t>
  </si>
  <si>
    <t>TN</t>
  </si>
  <si>
    <t>DC2CO16</t>
  </si>
  <si>
    <t>CC2CO16</t>
  </si>
  <si>
    <t>Số
TT</t>
  </si>
  <si>
    <t>Học phần</t>
  </si>
  <si>
    <t>Số
TC</t>
  </si>
  <si>
    <t>Khối lượng (tiết, giờ)</t>
  </si>
  <si>
    <t xml:space="preserve">  THI</t>
  </si>
  <si>
    <t>NGÀNH</t>
  </si>
  <si>
    <t>Phụ trách</t>
  </si>
  <si>
    <t>ĐHCQ</t>
  </si>
  <si>
    <t>ĐHLT</t>
  </si>
  <si>
    <t>ĐTLT</t>
  </si>
  <si>
    <t>CĐCQ</t>
  </si>
  <si>
    <t>CĐLT</t>
  </si>
  <si>
    <t>Tên đầy đủ</t>
  </si>
  <si>
    <t>LT, BT</t>
  </si>
  <si>
    <t>TL, TH, TN</t>
  </si>
  <si>
    <t>TT, ĐA, BTL (h)</t>
  </si>
  <si>
    <t>Tự học (h)</t>
  </si>
  <si>
    <t>Thời gian thi</t>
  </si>
  <si>
    <t>DCCDA</t>
  </si>
  <si>
    <t>DTDT</t>
  </si>
  <si>
    <t>DCHT</t>
  </si>
  <si>
    <t>DCVL</t>
  </si>
  <si>
    <t>BM
phụ trách</t>
  </si>
  <si>
    <t>Khoa
phụ trách</t>
  </si>
  <si>
    <t>Những nguyên lý cơ bản của chủ nghĩa Mác - Lênin 1</t>
  </si>
  <si>
    <t>NLCN Mác - Lênin</t>
  </si>
  <si>
    <t>LÝ LUẬN CHÍNH TRỊ</t>
  </si>
  <si>
    <t>Những nguyên lý cơ bản của chủ nghĩa Mác - Lênin 2</t>
  </si>
  <si>
    <t>DT1LL01</t>
  </si>
  <si>
    <t>Những nguyên lý cơ bản của chủ nghĩa Mác - Lênin</t>
  </si>
  <si>
    <t>ĐLCM của ĐCSVN</t>
  </si>
  <si>
    <t>Giáo dục pháp luật</t>
  </si>
  <si>
    <t>Ngoại ngữ</t>
  </si>
  <si>
    <t>KHOA HỌC CƠ BẢN</t>
  </si>
  <si>
    <t>Toán</t>
  </si>
  <si>
    <t>Vật lý</t>
  </si>
  <si>
    <t>Hóa học</t>
  </si>
  <si>
    <t>DC1CB25</t>
  </si>
  <si>
    <t>CC1CB25</t>
  </si>
  <si>
    <t>Hệ thống thông tin</t>
  </si>
  <si>
    <t>CÔNG NGHỆ THÔNG TIN</t>
  </si>
  <si>
    <t>GIÁO DỤC THỂ CHẤT</t>
  </si>
  <si>
    <t>Quốc phòng - An ninh</t>
  </si>
  <si>
    <t>GIÁO DỤC QPAN</t>
  </si>
  <si>
    <t>CC1QP02</t>
  </si>
  <si>
    <t>DC2DD11</t>
  </si>
  <si>
    <t>CC2DD11</t>
  </si>
  <si>
    <t xml:space="preserve">Hình họa - Vẽ kỹ thuật </t>
  </si>
  <si>
    <t>Hình họa - Vẽ kĩ thuật</t>
  </si>
  <si>
    <t>CƠ SỞ KỸ THUẬT</t>
  </si>
  <si>
    <t>DC2KV51</t>
  </si>
  <si>
    <t>Lịch sử học thuyết kinh tế</t>
  </si>
  <si>
    <t>DC1MO21</t>
  </si>
  <si>
    <t>Luật và chính sách môi trường</t>
  </si>
  <si>
    <t>CNKT Môi trường</t>
  </si>
  <si>
    <t>CÔNG TRÌNH</t>
  </si>
  <si>
    <t>DC1CB93</t>
  </si>
  <si>
    <t>Hóa lý</t>
  </si>
  <si>
    <t>Cơ sở ngành kinh tế</t>
  </si>
  <si>
    <t>KINH TẾ - VẬN TẢI</t>
  </si>
  <si>
    <t>Khoa Cơ khí</t>
  </si>
  <si>
    <t>CƠ KHÍ</t>
  </si>
  <si>
    <t>Quản trị doanh nghiệp</t>
  </si>
  <si>
    <t>Vận tải sắt - bộ</t>
  </si>
  <si>
    <t>Kỹ thuật điện - Điện tử</t>
  </si>
  <si>
    <t>Điện - Điện tử</t>
  </si>
  <si>
    <t>Khoa CNTT</t>
  </si>
  <si>
    <t>DT2CO21</t>
  </si>
  <si>
    <t>CLT-SBVL</t>
  </si>
  <si>
    <t>DT2CO12</t>
  </si>
  <si>
    <t>DT2CO13</t>
  </si>
  <si>
    <t>DC2CO22</t>
  </si>
  <si>
    <t>DT2CO26</t>
  </si>
  <si>
    <t>Kết cấu - Vật liệu</t>
  </si>
  <si>
    <t>DC2CT62</t>
  </si>
  <si>
    <t>CC2CT62</t>
  </si>
  <si>
    <t>DC2CC61</t>
  </si>
  <si>
    <t>CC2CC61</t>
  </si>
  <si>
    <t>Đo đạc-Khảo sát CT</t>
  </si>
  <si>
    <t>DT2CT32</t>
  </si>
  <si>
    <t>Kết cấu bêtông cốt thép</t>
  </si>
  <si>
    <t>DT2GT52</t>
  </si>
  <si>
    <t>Kết cấu gạch, đá và gỗ</t>
  </si>
  <si>
    <t>DT2GT33</t>
  </si>
  <si>
    <t>DT2CK41</t>
  </si>
  <si>
    <t>DT2CK48</t>
  </si>
  <si>
    <t>DT2CK55</t>
  </si>
  <si>
    <t>Nguyên lý - Chi tiết máy</t>
  </si>
  <si>
    <t>Ôtô</t>
  </si>
  <si>
    <t>DT2OT70</t>
  </si>
  <si>
    <t>Sức kéo đầu máy</t>
  </si>
  <si>
    <t>Đầu máy toa xe</t>
  </si>
  <si>
    <t>Kế toán - Kiểm toán</t>
  </si>
  <si>
    <t>DC2KV69</t>
  </si>
  <si>
    <t>DC2TN81</t>
  </si>
  <si>
    <t>Tài chính - Ngân hàng</t>
  </si>
  <si>
    <t>DC2TN82</t>
  </si>
  <si>
    <t>CL2CO24</t>
  </si>
  <si>
    <t>DC2KV23</t>
  </si>
  <si>
    <t>CC2KV23</t>
  </si>
  <si>
    <t>DT2VS63</t>
  </si>
  <si>
    <t>DC2KV31</t>
  </si>
  <si>
    <t>CC2KV31</t>
  </si>
  <si>
    <t>DC2KV32</t>
  </si>
  <si>
    <t>CC2KV32</t>
  </si>
  <si>
    <t>Hạ tầng Giao thông vận tải đường bộ</t>
  </si>
  <si>
    <t>Kết cấu thép và bêtông cốt thép</t>
  </si>
  <si>
    <t>Đường</t>
  </si>
  <si>
    <t>Cầu</t>
  </si>
  <si>
    <t>Xây dựng DD&amp;CN</t>
  </si>
  <si>
    <t>Công nghệ mạng</t>
  </si>
  <si>
    <t>DC2HT12</t>
  </si>
  <si>
    <t>DC2HT34</t>
  </si>
  <si>
    <t>Lập trình trực quan C#</t>
  </si>
  <si>
    <t>DC2HT25</t>
  </si>
  <si>
    <t>Lập trình hướng đối tượng C++</t>
  </si>
  <si>
    <t>DC2HT36</t>
  </si>
  <si>
    <t>DC2HT37</t>
  </si>
  <si>
    <t>Phân tích và thiết kế hệ thống thông tin</t>
  </si>
  <si>
    <t>DC2HT38</t>
  </si>
  <si>
    <t>DC2HT39</t>
  </si>
  <si>
    <t>CC2TH43</t>
  </si>
  <si>
    <t>CC2TH24</t>
  </si>
  <si>
    <t>CC2TH32</t>
  </si>
  <si>
    <t>CC2TH81</t>
  </si>
  <si>
    <t>Lắp ráp, cài đặt và sửa chữa máy tính</t>
  </si>
  <si>
    <t>CC2TH11</t>
  </si>
  <si>
    <t>CC2TH14</t>
  </si>
  <si>
    <t>CC2TH33</t>
  </si>
  <si>
    <t>Lập trình VB</t>
  </si>
  <si>
    <t>DC2VL21</t>
  </si>
  <si>
    <t>Phương tiện vận tải</t>
  </si>
  <si>
    <t>Lý thuyết truyền tin</t>
  </si>
  <si>
    <t>Kỹ thuật vi xử lý và ứng dụng</t>
  </si>
  <si>
    <t>DC2KV22</t>
  </si>
  <si>
    <t>Định mức kinh tế kỹ thuật</t>
  </si>
  <si>
    <t>Quản lý chất lượng</t>
  </si>
  <si>
    <t>DC2KV85</t>
  </si>
  <si>
    <t>DC2KV86</t>
  </si>
  <si>
    <t>Bảo hiểm trong giao thông vận tải</t>
  </si>
  <si>
    <t>Đường sắt</t>
  </si>
  <si>
    <t>Công trình thủy</t>
  </si>
  <si>
    <t>DC2TH33</t>
  </si>
  <si>
    <t>DC2TH34</t>
  </si>
  <si>
    <t>DC2TH38</t>
  </si>
  <si>
    <t>CC2TH38</t>
  </si>
  <si>
    <t>CC2TH75</t>
  </si>
  <si>
    <t>CC2TH78</t>
  </si>
  <si>
    <t>CC2TH79</t>
  </si>
  <si>
    <t>CC2TH80</t>
  </si>
  <si>
    <t>DC2KV24</t>
  </si>
  <si>
    <t>DC3TN33</t>
  </si>
  <si>
    <t>DT3DB41</t>
  </si>
  <si>
    <t>DT3CA41</t>
  </si>
  <si>
    <t>Đồ án Kiến trúc dân dụng và công nghiệp</t>
  </si>
  <si>
    <t>Kết cấu nhà bêtông cốt thép</t>
  </si>
  <si>
    <t>Đồ án Tổ chức thi công và thi công công trình xây dựng</t>
  </si>
  <si>
    <t>DL3DD61</t>
  </si>
  <si>
    <t>DC3VL33</t>
  </si>
  <si>
    <t>Đồ án Công trình bến cảng</t>
  </si>
  <si>
    <t>CC3CC43</t>
  </si>
  <si>
    <t>Đồ án Thiết kế công trình đường thủy</t>
  </si>
  <si>
    <t>Kỹ thuật thi công kết cấu tầng trên đường sắt</t>
  </si>
  <si>
    <t>Cầu + Đường</t>
  </si>
  <si>
    <t>Cầu + Đường sắt</t>
  </si>
  <si>
    <t>DC3CT55</t>
  </si>
  <si>
    <t>DT3CD61</t>
  </si>
  <si>
    <t>Bảo trì, khai thác và kiểm định công trình cầu đường</t>
  </si>
  <si>
    <t>Bảo trì, khai thác và kiểm định công trình cầu đường sắt</t>
  </si>
  <si>
    <t>DT3CK71</t>
  </si>
  <si>
    <t>DT3OT43</t>
  </si>
  <si>
    <t>DT3OT31</t>
  </si>
  <si>
    <t>DT3OT51</t>
  </si>
  <si>
    <t>DT3OT52</t>
  </si>
  <si>
    <t>Công nghệ sửa chữa máy xây dựng</t>
  </si>
  <si>
    <t>Máy tàu thủy</t>
  </si>
  <si>
    <t>DL3MT52</t>
  </si>
  <si>
    <t>Quy trình công nghệ lắp ráp hệ thống động lực tàu thủy</t>
  </si>
  <si>
    <t>DL3KT26</t>
  </si>
  <si>
    <t>DC3TN49</t>
  </si>
  <si>
    <t>DC3TN31</t>
  </si>
  <si>
    <t>DC3TN32</t>
  </si>
  <si>
    <t>DC3TN34</t>
  </si>
  <si>
    <t>DT3VS62</t>
  </si>
  <si>
    <t>DC3MO23</t>
  </si>
  <si>
    <t>Lập và phân tích dự án đầu tư xây dựng công trình</t>
  </si>
  <si>
    <t>DC3MO24</t>
  </si>
  <si>
    <t>CL3MO24</t>
  </si>
  <si>
    <t>Biến đổi khí hậu</t>
  </si>
  <si>
    <t>DL3VS63</t>
  </si>
  <si>
    <t>Tổ chức vận tải hàng hóa đường sắt</t>
  </si>
  <si>
    <t>DT3VS65</t>
  </si>
  <si>
    <t>CC3VS66</t>
  </si>
  <si>
    <t>Kế hoạch và hạch toán vận tải đường sắt</t>
  </si>
  <si>
    <t>DL3VS72</t>
  </si>
  <si>
    <t>Điều tra kinh tế - kỹ thuật vận tải đường sắt</t>
  </si>
  <si>
    <t>Điều tra kinh tế - kỹ thuật vận tải ô tô</t>
  </si>
  <si>
    <t>Đồ án Tổ chức và quản lý doanh nghiệp vận tải ô tô</t>
  </si>
  <si>
    <t xml:space="preserve">Phân tích hoạt động kinh doanh doanh nghiệp vận tải ô tô </t>
  </si>
  <si>
    <t>Nhập môn công nghệ phần mềm</t>
  </si>
  <si>
    <t>DC3MO22</t>
  </si>
  <si>
    <t>Dự toán môi trường</t>
  </si>
  <si>
    <t>DL3CD60</t>
  </si>
  <si>
    <t>DL3CS60</t>
  </si>
  <si>
    <t>DL3CC60</t>
  </si>
  <si>
    <t>DL3DD60</t>
  </si>
  <si>
    <t>Quy hoạch giao thông vận tải</t>
  </si>
  <si>
    <t>CC3DB72</t>
  </si>
  <si>
    <t>Đấu thầu trong xây dựng cơ bản</t>
  </si>
  <si>
    <t>Luật và công ước quốc tế</t>
  </si>
  <si>
    <t>Nâng cao hiệu quả sử dụng nhiên liệu trong hệ thống động lực tàu thủy</t>
  </si>
  <si>
    <t>DL3KV30</t>
  </si>
  <si>
    <t>DL3KT60</t>
  </si>
  <si>
    <t>DC3MO33</t>
  </si>
  <si>
    <t>CC3MO33</t>
  </si>
  <si>
    <t>Tâm lý học trong quản trị</t>
  </si>
  <si>
    <t>DC3TN60</t>
  </si>
  <si>
    <t>CC3VB76</t>
  </si>
  <si>
    <t>Chiến lược phát triển doanh nghiệp vận tải ô tô</t>
  </si>
  <si>
    <t>DC3MO21</t>
  </si>
  <si>
    <t>CC3MO21</t>
  </si>
  <si>
    <t>Công trình giao thông</t>
  </si>
  <si>
    <t>Quản lý dự án</t>
  </si>
  <si>
    <t>Thiết kế mô hình trên AutoCAD</t>
  </si>
  <si>
    <t>CC3TH62</t>
  </si>
  <si>
    <t>DC3MO25</t>
  </si>
  <si>
    <t>Quản lý môi trường</t>
  </si>
  <si>
    <t>DL4CT11</t>
  </si>
  <si>
    <t>DC3MO26</t>
  </si>
  <si>
    <t>CC3MO26</t>
  </si>
  <si>
    <t>Công nghệ xử lý chất thải rắn</t>
  </si>
  <si>
    <t>DT4OT23</t>
  </si>
  <si>
    <t>Xưởng công trình</t>
  </si>
  <si>
    <t>DL4CC22</t>
  </si>
  <si>
    <t>Thực tập Thí nghiệm và kiểm định công trình cảng - đường thủy</t>
  </si>
  <si>
    <t>DL4DD22</t>
  </si>
  <si>
    <t>Trung tâm công nghệ CK</t>
  </si>
  <si>
    <t>Thực tập sửa chữa và lắp ráp hệ thống động lực tàu thủy</t>
  </si>
  <si>
    <t>DC4TN21</t>
  </si>
  <si>
    <t>DC4TN22</t>
  </si>
  <si>
    <t>DC4TN70</t>
  </si>
  <si>
    <t>DC4VL70</t>
  </si>
  <si>
    <t>DC4CT15</t>
  </si>
  <si>
    <t>DT4CT15</t>
  </si>
  <si>
    <t>CC4CT15</t>
  </si>
  <si>
    <t>Thực tập Thí nghiệm vật liệu xây dựng</t>
  </si>
  <si>
    <t>DC4DD15</t>
  </si>
  <si>
    <t>CC4DD15</t>
  </si>
  <si>
    <t>DC4CT16</t>
  </si>
  <si>
    <t>CC4CT16</t>
  </si>
  <si>
    <t>Thực tập Thí nghiệm địa chất</t>
  </si>
  <si>
    <t>DC4CT17</t>
  </si>
  <si>
    <t>DT4CT17</t>
  </si>
  <si>
    <t>CC4CT17</t>
  </si>
  <si>
    <t>Thực tập Thí nghiệm cơ học đất</t>
  </si>
  <si>
    <t>CC2GT54</t>
  </si>
  <si>
    <t>Đồ án Kết cấu bêtông cốt thép</t>
  </si>
  <si>
    <t>CC2GT34</t>
  </si>
  <si>
    <t>DC3CC49</t>
  </si>
  <si>
    <t>CC3CC49</t>
  </si>
  <si>
    <t>Đồ án Quy hoạch cảng</t>
  </si>
  <si>
    <t>DC3CC50</t>
  </si>
  <si>
    <t>CC3CC50</t>
  </si>
  <si>
    <t>DC2OT71</t>
  </si>
  <si>
    <t>Đồ án Lý thuyết ô tô</t>
  </si>
  <si>
    <t>DC3MX46</t>
  </si>
  <si>
    <t>Đồ án Máy nâng vận chuyển</t>
  </si>
  <si>
    <t>DC3MX47</t>
  </si>
  <si>
    <t>Đồ án Máy làm đất</t>
  </si>
  <si>
    <t>DC3MX48</t>
  </si>
  <si>
    <t>CC3MX48</t>
  </si>
  <si>
    <t>Đồ án Công nghệ sửa chữa máy xây dựng</t>
  </si>
  <si>
    <t>DC3MT43</t>
  </si>
  <si>
    <t>Đồ án Kết cấu tàu thủy</t>
  </si>
  <si>
    <t>DC3VS77</t>
  </si>
  <si>
    <t>DT3VS77</t>
  </si>
  <si>
    <t>CC3VS77</t>
  </si>
  <si>
    <t>Thống kê doanh nghiệp vận tải đường sắt</t>
  </si>
  <si>
    <t>DC3VS59</t>
  </si>
  <si>
    <t>CC3VS59</t>
  </si>
  <si>
    <t>Đồ án Tổ chức chạy tàu 1</t>
  </si>
  <si>
    <t>DC3VS60</t>
  </si>
  <si>
    <t>Đồ án Tổ chức chạy tàu 2</t>
  </si>
  <si>
    <t>CC2DD34</t>
  </si>
  <si>
    <t>DC3VB52</t>
  </si>
  <si>
    <t>CC3VB52</t>
  </si>
  <si>
    <t>Khai thác kỹ thuật ô tô</t>
  </si>
  <si>
    <t>DC3KX70</t>
  </si>
  <si>
    <t>Đồ án Định mức kinh tế kỹ thuật xây dựng</t>
  </si>
  <si>
    <t>DC3KX39</t>
  </si>
  <si>
    <t>CC3KX39</t>
  </si>
  <si>
    <t>Đồ án Kế toán xây dựng cơ bản</t>
  </si>
  <si>
    <t>DC2KX38</t>
  </si>
  <si>
    <t>CC2KX38</t>
  </si>
  <si>
    <t>Pháp luật trong xây dựng</t>
  </si>
  <si>
    <t>DC3KX64</t>
  </si>
  <si>
    <t>Đồ án Phân tích hoạt động kinh tế của doanh nghiệp xây dựng</t>
  </si>
  <si>
    <t>DC2GT62</t>
  </si>
  <si>
    <t>Công nghệ bảo vệ công trình</t>
  </si>
  <si>
    <t>DC3CA63</t>
  </si>
  <si>
    <t>Mỹ quan công trình cầu</t>
  </si>
  <si>
    <t>DL4CT16</t>
  </si>
  <si>
    <t>DL4CT17</t>
  </si>
  <si>
    <t>DL4CD23</t>
  </si>
  <si>
    <t>DL4CD24</t>
  </si>
  <si>
    <t>DL4CS22</t>
  </si>
  <si>
    <t>Thực tập Thí nghiệm và kiểm định đường sắt</t>
  </si>
  <si>
    <t>CC2DD54</t>
  </si>
  <si>
    <t>DL4DD17</t>
  </si>
  <si>
    <t>CC3CD54</t>
  </si>
  <si>
    <t>CC3CA43</t>
  </si>
  <si>
    <t>CC3DB44</t>
  </si>
  <si>
    <t>CC3CS54</t>
  </si>
  <si>
    <t>CC3DS44</t>
  </si>
  <si>
    <t>CC3CC54</t>
  </si>
  <si>
    <t>CC3DD45</t>
  </si>
  <si>
    <t>Đồ án Kết cấu nhà bêtông cốt thép</t>
  </si>
  <si>
    <t>CC3DD54</t>
  </si>
  <si>
    <t>CC3VB62</t>
  </si>
  <si>
    <t>CC3VB64</t>
  </si>
  <si>
    <t>CC2CK54</t>
  </si>
  <si>
    <t>DT3VS61</t>
  </si>
  <si>
    <t>DC3VS78</t>
  </si>
  <si>
    <t>Chiến lược phát triển doanh nghiệp vận tải đường sắt</t>
  </si>
  <si>
    <t>CC3VS60</t>
  </si>
  <si>
    <t>DT2VS75</t>
  </si>
  <si>
    <t>CL2VS75</t>
  </si>
  <si>
    <t>DC3KK11</t>
  </si>
  <si>
    <t>Dự toán xây dựng công trình</t>
  </si>
  <si>
    <t>DC3KK12</t>
  </si>
  <si>
    <t>Đồ án Dự toán đầu tư công trình xây dựng</t>
  </si>
  <si>
    <t>DC3KK13</t>
  </si>
  <si>
    <t>Kiểm toán dự án đầu tư xây dựng công trình</t>
  </si>
  <si>
    <t>DC3KK14</t>
  </si>
  <si>
    <t>Đồ án Kiểm toán dự án đầu tư xây dựng công trình</t>
  </si>
  <si>
    <t>DC4KK11</t>
  </si>
  <si>
    <t>Thực hành nghiệp vụ kế toán</t>
  </si>
  <si>
    <t>DC4KK12</t>
  </si>
  <si>
    <t>Thực hành nghiệp vụ kiểm toán công trình xây dựng</t>
  </si>
  <si>
    <t>DC4KK70</t>
  </si>
  <si>
    <t>DC4KK80</t>
  </si>
  <si>
    <t>DC2CO14</t>
  </si>
  <si>
    <t>DT2CO14</t>
  </si>
  <si>
    <t>Hình họa - Vẽ kỹ thuật</t>
  </si>
  <si>
    <t>DC3KK33</t>
  </si>
  <si>
    <t>DC2CO27</t>
  </si>
  <si>
    <t>DC3ME33</t>
  </si>
  <si>
    <t>DC3ME61</t>
  </si>
  <si>
    <t>Điện tử công suất</t>
  </si>
  <si>
    <t>DC3ME63</t>
  </si>
  <si>
    <t>Kỹ thuật vi điều khiển</t>
  </si>
  <si>
    <t>DC3ME64</t>
  </si>
  <si>
    <t>Đồ án Kỹ thuật vi điều khiển</t>
  </si>
  <si>
    <t>DC3ME51</t>
  </si>
  <si>
    <t>Hệ thống cơ điện tử</t>
  </si>
  <si>
    <t>DC3ME53</t>
  </si>
  <si>
    <t>Đồ án Hệ thống cơ điện tử</t>
  </si>
  <si>
    <t>DC3ME84</t>
  </si>
  <si>
    <t>Robot công nghiệp</t>
  </si>
  <si>
    <t>DC3ME73</t>
  </si>
  <si>
    <t>Hệ thống giao thông thông minh ITS</t>
  </si>
  <si>
    <t>DC3ME74</t>
  </si>
  <si>
    <t>Tự động hóa quá trình sản xuất</t>
  </si>
  <si>
    <t>DC3ME71</t>
  </si>
  <si>
    <t>Kỹ thuật laser</t>
  </si>
  <si>
    <t>DC3ME72</t>
  </si>
  <si>
    <t>Hệ thống cơ điện tử trên ô tô</t>
  </si>
  <si>
    <t>DC4ME51</t>
  </si>
  <si>
    <t>Thực tập Hệ thống cơ điện tử</t>
  </si>
  <si>
    <t>DC4ME70</t>
  </si>
  <si>
    <t>DC4ME80</t>
  </si>
  <si>
    <t>DC2CK42</t>
  </si>
  <si>
    <t>Động cơ điện</t>
  </si>
  <si>
    <t>DC3OT71</t>
  </si>
  <si>
    <t>Lập trình PLC</t>
  </si>
  <si>
    <t>DC3CK73</t>
  </si>
  <si>
    <t>Động cơ đốt trong</t>
  </si>
  <si>
    <t>DC3OT47</t>
  </si>
  <si>
    <t>DC3OT46</t>
  </si>
  <si>
    <t>Trang bị điện và thiết bị điều khiển tự động trên ô tô</t>
  </si>
  <si>
    <t>DC3OT56</t>
  </si>
  <si>
    <t>Chẩn đoán kỹ thuật ô tô</t>
  </si>
  <si>
    <t>DC3OT57</t>
  </si>
  <si>
    <t>Bảo dưỡng và sửa chữa ô tô</t>
  </si>
  <si>
    <t>DL3VS51</t>
  </si>
  <si>
    <t>DT3VS51</t>
  </si>
  <si>
    <t>CL3VS51</t>
  </si>
  <si>
    <t>CL3VS61</t>
  </si>
  <si>
    <t>CL3VS65</t>
  </si>
  <si>
    <t>DL3VS64</t>
  </si>
  <si>
    <t>DL3VB63</t>
  </si>
  <si>
    <t>DL3VB16</t>
  </si>
  <si>
    <t>DT2CT16</t>
  </si>
  <si>
    <t>DT2GT35</t>
  </si>
  <si>
    <t>DT3DB53</t>
  </si>
  <si>
    <t>Kỹ thuật thi công đường</t>
  </si>
  <si>
    <t>DT3CA53</t>
  </si>
  <si>
    <t>DT4CT11</t>
  </si>
  <si>
    <t>Thực hành Trắc địa</t>
  </si>
  <si>
    <t>DC3MO27</t>
  </si>
  <si>
    <t>Đồ án Công nghệ xử lý chất thải rắn</t>
  </si>
  <si>
    <t>DT4CD21</t>
  </si>
  <si>
    <t>DC3MO28</t>
  </si>
  <si>
    <t>Kinh tế môi trường</t>
  </si>
  <si>
    <t>DC2MO11</t>
  </si>
  <si>
    <t>Hóa phân tích</t>
  </si>
  <si>
    <t>DC2MO12</t>
  </si>
  <si>
    <t>Hóa học môi trường</t>
  </si>
  <si>
    <t>DC2MO13</t>
  </si>
  <si>
    <t>Độc học môi trường</t>
  </si>
  <si>
    <t>DC2MO14</t>
  </si>
  <si>
    <t>Vi sinh trong kỹ thuật môi trường</t>
  </si>
  <si>
    <t>DC2MO15</t>
  </si>
  <si>
    <t>Quá trình công nghệ môi trường 1</t>
  </si>
  <si>
    <t>DC2MO16</t>
  </si>
  <si>
    <t>Quá trình công nghệ môi trường 2</t>
  </si>
  <si>
    <t>DC2MO17</t>
  </si>
  <si>
    <t>Quan trắc môi trường</t>
  </si>
  <si>
    <t>DC2MO18</t>
  </si>
  <si>
    <t>Thủy lực thủy văn môi trường</t>
  </si>
  <si>
    <t>DC2MO19</t>
  </si>
  <si>
    <t>Môi trường đất</t>
  </si>
  <si>
    <t>DC2MO20</t>
  </si>
  <si>
    <t>Sinh thái môi trường</t>
  </si>
  <si>
    <t>DC2MO21</t>
  </si>
  <si>
    <t>Môi trường không khí</t>
  </si>
  <si>
    <t>DC2MO22</t>
  </si>
  <si>
    <t>Kỹ thuật phương tiện giao thông</t>
  </si>
  <si>
    <t>DC2MO23</t>
  </si>
  <si>
    <t>DC2MO24</t>
  </si>
  <si>
    <t>Trắc địa môi trường</t>
  </si>
  <si>
    <t>DC3MO30</t>
  </si>
  <si>
    <t>Công nghệ xử lý khí thải và tiếng ồn</t>
  </si>
  <si>
    <t>DC3MO31</t>
  </si>
  <si>
    <t>Đồ án Công nghệ xử lý khí thải và tiếng ồn</t>
  </si>
  <si>
    <t>DC3MO34</t>
  </si>
  <si>
    <t>Đánh giá tác động môi trường</t>
  </si>
  <si>
    <t>DC3MO35</t>
  </si>
  <si>
    <t xml:space="preserve">Đồ án Đánh giá tác động môi trường </t>
  </si>
  <si>
    <t>DC3MO36</t>
  </si>
  <si>
    <t>Công nghệ xử lý nước</t>
  </si>
  <si>
    <t>DC3MO37</t>
  </si>
  <si>
    <t>Đồ án Công nghệ xử lý nước</t>
  </si>
  <si>
    <t>DC3MO38</t>
  </si>
  <si>
    <t>Công nghệ sản xuất sạch hơn</t>
  </si>
  <si>
    <t>DC3MO39</t>
  </si>
  <si>
    <t>Mô hình hóa môi trường</t>
  </si>
  <si>
    <t>DC4MO11</t>
  </si>
  <si>
    <t xml:space="preserve">Thực hành xử lý nước </t>
  </si>
  <si>
    <t>DC4MO12</t>
  </si>
  <si>
    <t>Thực tập xử lý chất thải rắn</t>
  </si>
  <si>
    <t>DC4RB15</t>
  </si>
  <si>
    <t>Thực tập Thí nghiệm vật liệu xây dựng 2</t>
  </si>
  <si>
    <t>DC4RB17</t>
  </si>
  <si>
    <t>Thực tập Thí nghiệm cơ học đất 2</t>
  </si>
  <si>
    <t>DC3RB60</t>
  </si>
  <si>
    <t>Tin học ứng dụng 2</t>
  </si>
  <si>
    <t>DC4RB22</t>
  </si>
  <si>
    <t>Thực tập Thí nghiệm và kiểm định cầu, đường 2</t>
  </si>
  <si>
    <t>DC2RB42</t>
  </si>
  <si>
    <t>Tiếng Anh 2A</t>
  </si>
  <si>
    <t>DC2RB43</t>
  </si>
  <si>
    <t>Tiếng Anh 2B</t>
  </si>
  <si>
    <t>DC3RB44</t>
  </si>
  <si>
    <t>Tiếng Anh 3A</t>
  </si>
  <si>
    <t>DC3RB45</t>
  </si>
  <si>
    <t>Tiếng Anh 3B</t>
  </si>
  <si>
    <t>DC4MO13</t>
  </si>
  <si>
    <t xml:space="preserve">Thực tập xử lý khí thải và tiếng ồn </t>
  </si>
  <si>
    <t>DT2VS56</t>
  </si>
  <si>
    <t>DC2KV25</t>
  </si>
  <si>
    <t>Hạ tầng giao thông vận tải</t>
  </si>
  <si>
    <t>DC3KV21</t>
  </si>
  <si>
    <t>DC3VL22</t>
  </si>
  <si>
    <t>Giao nhận vận tải và hải quan</t>
  </si>
  <si>
    <t>DC3KV23</t>
  </si>
  <si>
    <t>Điều tra kinh tế kỹ thuật</t>
  </si>
  <si>
    <t>DC3VL24</t>
  </si>
  <si>
    <t>Pháp luật về kinh doanh Logistics và Vận tải đa phương thức</t>
  </si>
  <si>
    <t>DC3VL25</t>
  </si>
  <si>
    <t>Công nghệ vận tải 1</t>
  </si>
  <si>
    <t>DC3VL26</t>
  </si>
  <si>
    <t>Công nghệ vận tải 2</t>
  </si>
  <si>
    <t>DC3VL27</t>
  </si>
  <si>
    <t>Vận tải hàng hóa quốc tế</t>
  </si>
  <si>
    <t>DC3VL28</t>
  </si>
  <si>
    <t>Quản trị Logistics</t>
  </si>
  <si>
    <t>DC3VL29</t>
  </si>
  <si>
    <t>Đồ án Quản trị Logistics</t>
  </si>
  <si>
    <t>DC3KV40</t>
  </si>
  <si>
    <t>DC3VL31</t>
  </si>
  <si>
    <t>Logistics thương mại</t>
  </si>
  <si>
    <t>DC3VL32</t>
  </si>
  <si>
    <t>Quản trị kho hàng</t>
  </si>
  <si>
    <t>DC3VL34</t>
  </si>
  <si>
    <t>Quản trị chuỗi cung ứng</t>
  </si>
  <si>
    <t>DC3VL35</t>
  </si>
  <si>
    <t>Giao dịch ngoại thương</t>
  </si>
  <si>
    <t>DC3KV36</t>
  </si>
  <si>
    <t>Tài chính doanh nghiệp</t>
  </si>
  <si>
    <t>DC3KV37</t>
  </si>
  <si>
    <t>Thống kê doanh nghiệp</t>
  </si>
  <si>
    <t>DC3VL38</t>
  </si>
  <si>
    <t>Hệ thống thông tin Logistics</t>
  </si>
  <si>
    <t>DC3VL39</t>
  </si>
  <si>
    <t xml:space="preserve">Phân tích hoạt động kinh doanh </t>
  </si>
  <si>
    <t>DC4VL21</t>
  </si>
  <si>
    <t>DC3VL40</t>
  </si>
  <si>
    <t>Thanh toán quốc tế</t>
  </si>
  <si>
    <t>DC3VL41</t>
  </si>
  <si>
    <t>Thương mại quốc tế</t>
  </si>
  <si>
    <t>DC3VL42</t>
  </si>
  <si>
    <t>DC4VL80</t>
  </si>
  <si>
    <t>DC3VL43</t>
  </si>
  <si>
    <t>Đồ án công nghệ vận tải</t>
  </si>
  <si>
    <t>DC4MO14</t>
  </si>
  <si>
    <t>Thực tập quan trắc môi trường</t>
  </si>
  <si>
    <t>DC3MO40</t>
  </si>
  <si>
    <t>An toàn lao động và vệ sinh môi trường</t>
  </si>
  <si>
    <t>DC4MO70</t>
  </si>
  <si>
    <t>DC4MO80</t>
  </si>
  <si>
    <t>DC3KV67</t>
  </si>
  <si>
    <t>DC2KV87</t>
  </si>
  <si>
    <t>DC3TN51</t>
  </si>
  <si>
    <t>Nghiệp vụ ngân hàng thương mại</t>
  </si>
  <si>
    <t>DC3TN52</t>
  </si>
  <si>
    <t>DC3TN53</t>
  </si>
  <si>
    <t>Định giá tài sản</t>
  </si>
  <si>
    <t>DC3TN54</t>
  </si>
  <si>
    <t>Bảo hiểm</t>
  </si>
  <si>
    <t>DC3TN55</t>
  </si>
  <si>
    <t>Kế toán quản trị doanh nghiệp</t>
  </si>
  <si>
    <t>DC3TN56</t>
  </si>
  <si>
    <t>Đồ án Tài chính doanh nghiệp</t>
  </si>
  <si>
    <t>DC3TN57</t>
  </si>
  <si>
    <t>Phân tích và đầu tư chứng khoán</t>
  </si>
  <si>
    <t>DC3TN58</t>
  </si>
  <si>
    <t>Quản trị danh mục đầu tư</t>
  </si>
  <si>
    <t>DC3TN59</t>
  </si>
  <si>
    <t>Mua bán và sáp nhập doanh nghiệp</t>
  </si>
  <si>
    <t>DC3TN61</t>
  </si>
  <si>
    <t>Tài chính công ty đa quốc gia</t>
  </si>
  <si>
    <t>DC3TN62</t>
  </si>
  <si>
    <t>Các công cụ tài chính phái sinh</t>
  </si>
  <si>
    <t>DC4TN80</t>
  </si>
  <si>
    <t>DC2TN63</t>
  </si>
  <si>
    <t>DC2TN64</t>
  </si>
  <si>
    <t>DC2TN65</t>
  </si>
  <si>
    <t>DC3KD33</t>
  </si>
  <si>
    <t>CC3KD33</t>
  </si>
  <si>
    <t>DC3KD41</t>
  </si>
  <si>
    <t>CC3KD41</t>
  </si>
  <si>
    <t>DC3KD42</t>
  </si>
  <si>
    <t>CC3KD42</t>
  </si>
  <si>
    <t>Đồ án thiết kế đường</t>
  </si>
  <si>
    <t>DC3KD43</t>
  </si>
  <si>
    <t>CC3KD43</t>
  </si>
  <si>
    <t xml:space="preserve">Thiết kế cầu </t>
  </si>
  <si>
    <t>DC3KD44</t>
  </si>
  <si>
    <t>CC3KD44</t>
  </si>
  <si>
    <t>Đồ án thiết kế cầu</t>
  </si>
  <si>
    <t>DC3KD51</t>
  </si>
  <si>
    <t>Kiểm định đường</t>
  </si>
  <si>
    <t>DC3KD52</t>
  </si>
  <si>
    <t>Kiểm định cầu</t>
  </si>
  <si>
    <t>DC3KD53</t>
  </si>
  <si>
    <t>Bảo trì và khai thác công trình cầu, đường</t>
  </si>
  <si>
    <t>DC3KD54</t>
  </si>
  <si>
    <t>Hệ thống giao thông thông minh</t>
  </si>
  <si>
    <t>DC3KD55</t>
  </si>
  <si>
    <t>Đồ án kiểm định và khai thác cầu đường</t>
  </si>
  <si>
    <t>DC3KD56</t>
  </si>
  <si>
    <t>Quản lý chất lượng công trình cầu, đường</t>
  </si>
  <si>
    <t>DC3KD61</t>
  </si>
  <si>
    <t>CC3KD61</t>
  </si>
  <si>
    <t>Dự toán kiểm định công trình</t>
  </si>
  <si>
    <t>DC3KD62</t>
  </si>
  <si>
    <t>CC3KD62</t>
  </si>
  <si>
    <t>DC4KD31</t>
  </si>
  <si>
    <t>CC4KD31</t>
  </si>
  <si>
    <t>Thí nghiệm Bêtông xi măng + Thép</t>
  </si>
  <si>
    <t>DC4KD32</t>
  </si>
  <si>
    <t>CC4KD32</t>
  </si>
  <si>
    <t>Thí nghiệm Bêtông nhựa</t>
  </si>
  <si>
    <t>DC4KD33</t>
  </si>
  <si>
    <t>CC4KD33</t>
  </si>
  <si>
    <t>Thí nghiệm Nền móng</t>
  </si>
  <si>
    <t>DC4KD34</t>
  </si>
  <si>
    <t>CC4KD34</t>
  </si>
  <si>
    <t>Thực tập Thí nghiệm kiểm định cầu</t>
  </si>
  <si>
    <t>DC4KD35</t>
  </si>
  <si>
    <t>CC4KD35</t>
  </si>
  <si>
    <t>Thực tập Thí nghiệm kiểm định đường</t>
  </si>
  <si>
    <t>DC4KD36</t>
  </si>
  <si>
    <t>Thực tập nghề nghiệp kiểm định và khai thác đường</t>
  </si>
  <si>
    <t>DC4KD37</t>
  </si>
  <si>
    <t>Thực tập nghề nghiệp kiểm định và khai thác cầu</t>
  </si>
  <si>
    <t>DC4KD70</t>
  </si>
  <si>
    <t>Thực tập Tốt nghiệp</t>
  </si>
  <si>
    <t>DC4KD80</t>
  </si>
  <si>
    <t>CC3KD51</t>
  </si>
  <si>
    <t>Kiểm định và khai thác đường</t>
  </si>
  <si>
    <t>CC3KD52</t>
  </si>
  <si>
    <t>Kiểm định và khai thác cầu</t>
  </si>
  <si>
    <t>CC4KD70</t>
  </si>
  <si>
    <t>Thực tập nghề nghiệp, tốt nghiệp kiểm định và khai thác cầu, đường</t>
  </si>
  <si>
    <t>CC4KD80</t>
  </si>
  <si>
    <t>Tên lớp học phần</t>
  </si>
  <si>
    <t>Bộ môn</t>
  </si>
  <si>
    <t>Số SV dự kiến</t>
  </si>
  <si>
    <t>Số SV đăng ký</t>
  </si>
  <si>
    <t>Số SV dự kiến đăng ký thi</t>
  </si>
  <si>
    <t>Số SV đăng ký thi</t>
  </si>
  <si>
    <t>Bộ môn ô tô</t>
  </si>
  <si>
    <t>Khoa cơ khí</t>
  </si>
  <si>
    <t>Khoa công trình</t>
  </si>
  <si>
    <t>Tạ Tuấn Hưng</t>
  </si>
  <si>
    <t>Trắc lượng</t>
  </si>
  <si>
    <t>Phạm Thị Huế</t>
  </si>
  <si>
    <t>Cơ đất</t>
  </si>
  <si>
    <t>Lương Mạnh Tiến</t>
  </si>
  <si>
    <t>Nguyễn Thị Loan</t>
  </si>
  <si>
    <t>Nguyễn Trọng Tuấn</t>
  </si>
  <si>
    <t>ATLĐ và môi trường CN</t>
  </si>
  <si>
    <t>Trương Tất Anh</t>
  </si>
  <si>
    <t>Quản trị</t>
  </si>
  <si>
    <t>Khoa kinh tế vận tải</t>
  </si>
  <si>
    <t>Phạm Công Giang</t>
  </si>
  <si>
    <t>Nguyễn Thị Phương</t>
  </si>
  <si>
    <t>Khoa lý luận chính trị</t>
  </si>
  <si>
    <t>Nguyễn Thị Thùy Dung</t>
  </si>
  <si>
    <t>Kế toán - kiểm toán</t>
  </si>
  <si>
    <t>Chu Thị Bích Hạnh</t>
  </si>
  <si>
    <t>Nguyễn Thị Thuận</t>
  </si>
  <si>
    <t>Phạm Như Nam</t>
  </si>
  <si>
    <t>Đặng Thị Huế</t>
  </si>
  <si>
    <t>Nguyễn Thị Nga</t>
  </si>
  <si>
    <t>Phạm Thị Liên</t>
  </si>
  <si>
    <t>Phạm Thị Thanh Nhàn</t>
  </si>
  <si>
    <t>Phạm Thanh Hiếu</t>
  </si>
  <si>
    <t>Bùi Văn Trầm</t>
  </si>
  <si>
    <t>Dương Văn Nhung</t>
  </si>
  <si>
    <t>Nguyễn Hùng Cường</t>
  </si>
  <si>
    <t>Lâm Phạm Thị Hải Hà</t>
  </si>
  <si>
    <t>Nhữ Thuỳ Liên</t>
  </si>
  <si>
    <t>Hoàng Thị Hồng Lê</t>
  </si>
  <si>
    <t>Khoa Khoa học cơ bản</t>
  </si>
  <si>
    <t>Dương Thị Hồng Anh</t>
  </si>
  <si>
    <t>Cao Thị Thu Nga</t>
  </si>
  <si>
    <t>Truyền động thủy lực và khí nén</t>
  </si>
  <si>
    <t>Nguyễn Quốc Tuấn</t>
  </si>
  <si>
    <t>Trần Văn Hiếu</t>
  </si>
  <si>
    <t>Yên Văn Thực</t>
  </si>
  <si>
    <t>Đặng Đức Thuận</t>
  </si>
  <si>
    <t>Nguyễn Chí Kiên</t>
  </si>
  <si>
    <t>Nguyễn Thị Bích Hạnh</t>
  </si>
  <si>
    <t>Lê Văn Hiệp</t>
  </si>
  <si>
    <t>Bùi Văn Lợi</t>
  </si>
  <si>
    <t>Điện tử</t>
  </si>
  <si>
    <t>Khoa công nghệ thông tin</t>
  </si>
  <si>
    <t>Bùi Hải Đăng</t>
  </si>
  <si>
    <t>Đỗ Hữu Tuấn</t>
  </si>
  <si>
    <t>Cơ sở (TT)</t>
  </si>
  <si>
    <t>Nguyễn Thị Kim Huệ</t>
  </si>
  <si>
    <t>Hình hoạ - Vẽ kỹ thuật</t>
  </si>
  <si>
    <t>CSKT1</t>
  </si>
  <si>
    <t>Tổ Cơ sở kỹ thuật</t>
  </si>
  <si>
    <t>Bùi Thị Phương Hoa</t>
  </si>
  <si>
    <t>Cơ sở (KV)</t>
  </si>
  <si>
    <t>Phan Thùy Dương</t>
  </si>
  <si>
    <t>Đào Mạnh Tú</t>
  </si>
  <si>
    <t>Ngô Thị Thu Tình</t>
  </si>
  <si>
    <t>Hoàng Thị Thúy</t>
  </si>
  <si>
    <t>Nguyễn Thị Vân Anh</t>
  </si>
  <si>
    <t>Đoàn Thị Thanh Hằng</t>
  </si>
  <si>
    <t>Vũ Dũng</t>
  </si>
  <si>
    <t>Phạm Thị Ninh Nhâm</t>
  </si>
  <si>
    <t>Lê Thu Hằng</t>
  </si>
  <si>
    <t>Tư tưởng</t>
  </si>
  <si>
    <t>Nguyễn Thị Thu</t>
  </si>
  <si>
    <t>Tài chính tiền tệ</t>
  </si>
  <si>
    <t>Đặng Thu Hằng</t>
  </si>
  <si>
    <t>Ứng dụng</t>
  </si>
  <si>
    <t>Lê Thanh Tấn</t>
  </si>
  <si>
    <t>Nguyễn Thanh Hòa</t>
  </si>
  <si>
    <t>Nguyễn Tuấn Ngọc</t>
  </si>
  <si>
    <t>Nguyễn Trường Chinh</t>
  </si>
  <si>
    <t>Nguyễn Thị Hương Giang</t>
  </si>
  <si>
    <t>Đào Phúc Lâm</t>
  </si>
  <si>
    <t>Nguyễn Thị Hồng Hạnh</t>
  </si>
  <si>
    <t>Đỗ Xuân Thu</t>
  </si>
  <si>
    <t>Lương Công Lý</t>
  </si>
  <si>
    <t>Vũ Thị Kiều Ly</t>
  </si>
  <si>
    <t>Vũ Đình Năm</t>
  </si>
  <si>
    <t>Văn hoá kinh doanh</t>
  </si>
  <si>
    <t>Vũ Văn Hiệp</t>
  </si>
  <si>
    <t>Vận tải SẮT BỘ</t>
  </si>
  <si>
    <t>K65DHCQ</t>
  </si>
  <si>
    <t>Bùi Gia Phi</t>
  </si>
  <si>
    <t>Nguyễn Thị Thu Ngà</t>
  </si>
  <si>
    <t>Đồng Thanh Hương</t>
  </si>
  <si>
    <t>Nguyễn Thị Huệ</t>
  </si>
  <si>
    <t>Đỗ Quang Chấn</t>
  </si>
  <si>
    <t>Nguyễn Thị Giang</t>
  </si>
  <si>
    <t>Nguyễn Thị Trang</t>
  </si>
  <si>
    <t>Lê Văn Kiên</t>
  </si>
  <si>
    <t>Phan Thanh Nhàn</t>
  </si>
  <si>
    <t>Đào Thị Hương Giang</t>
  </si>
  <si>
    <t>Trương Văn Toàn</t>
  </si>
  <si>
    <t>Hoá học đại cương</t>
  </si>
  <si>
    <t>Lý Hóa</t>
  </si>
  <si>
    <t>Lưu Thị Thu Hà</t>
  </si>
  <si>
    <t>Vương Thị Hương</t>
  </si>
  <si>
    <t>Nguyễn Đức Hùng</t>
  </si>
  <si>
    <t>Lê Thị Liễu</t>
  </si>
  <si>
    <t>Vũ Văn Linh</t>
  </si>
  <si>
    <t>Những nguyên lý cơ bản của CN Mác - Lênin 2</t>
  </si>
  <si>
    <t>Nguyên lý</t>
  </si>
  <si>
    <t>Nguyễn Thị Thơ</t>
  </si>
  <si>
    <t>Lê Thu Sao</t>
  </si>
  <si>
    <t>Hà Nguyên Khánh</t>
  </si>
  <si>
    <t>Bùi Thị Phương Thảo</t>
  </si>
  <si>
    <t>Lê Thị Bình</t>
  </si>
  <si>
    <t>Lê Thị Hoa</t>
  </si>
  <si>
    <t>Lưu Thị Vân Anh</t>
  </si>
  <si>
    <t>Hệ đào tạo - Khóa</t>
  </si>
  <si>
    <t>DỰ KIẾN THI BỔ SUNG (LẦN 2)</t>
  </si>
  <si>
    <t>QPAN</t>
  </si>
  <si>
    <t>KCT</t>
  </si>
  <si>
    <t>KCK</t>
  </si>
  <si>
    <t>CSVE</t>
  </si>
  <si>
    <t>TTMA</t>
  </si>
  <si>
    <t>KVSB</t>
  </si>
  <si>
    <t>KVCS</t>
  </si>
  <si>
    <t>KVKK</t>
  </si>
  <si>
    <t>CSCO</t>
  </si>
  <si>
    <t>CTDK</t>
  </si>
  <si>
    <t>CTKS</t>
  </si>
  <si>
    <t>CTKC</t>
  </si>
  <si>
    <t>LLNL</t>
  </si>
  <si>
    <t>LLTT</t>
  </si>
  <si>
    <t>LLDL</t>
  </si>
  <si>
    <t>LLPL</t>
  </si>
  <si>
    <t>CBLY</t>
  </si>
  <si>
    <t>CBHO</t>
  </si>
  <si>
    <t>CDTC</t>
  </si>
  <si>
    <t>CTMO</t>
  </si>
  <si>
    <t>CNCK</t>
  </si>
  <si>
    <t>Số phòng</t>
  </si>
  <si>
    <t>Số SV/phg</t>
  </si>
  <si>
    <t>SỔ THEO DÕI NỘP BẢNG ĐIỂM CHUYÊN CẦN + QUÁ TRÌNH</t>
  </si>
  <si>
    <t>HỌC KỲ 2 - NĂM HỌC 2014-2015</t>
  </si>
  <si>
    <t>Khoá</t>
  </si>
  <si>
    <t>Giảng viên</t>
  </si>
  <si>
    <t>Bảng điểm QT</t>
  </si>
  <si>
    <t>Ghi chú</t>
  </si>
  <si>
    <t>CA+DB</t>
  </si>
  <si>
    <t>CCCA</t>
  </si>
  <si>
    <t>CCCC</t>
  </si>
  <si>
    <t>CCCD</t>
  </si>
  <si>
    <t>CCCS</t>
  </si>
  <si>
    <t>CCDB</t>
  </si>
  <si>
    <t>CCDD</t>
  </si>
  <si>
    <t>CCCDA</t>
  </si>
  <si>
    <t>CCOT</t>
  </si>
  <si>
    <t>CCMX</t>
  </si>
  <si>
    <t>CCMT</t>
  </si>
  <si>
    <t>CCDM</t>
  </si>
  <si>
    <t>CCDT</t>
  </si>
  <si>
    <t>CCTH</t>
  </si>
  <si>
    <t>CCKT</t>
  </si>
  <si>
    <t>CCQT</t>
  </si>
  <si>
    <t>CCKX</t>
  </si>
  <si>
    <t>CCVB</t>
  </si>
  <si>
    <t>CCVS</t>
  </si>
  <si>
    <t>CCVL</t>
  </si>
  <si>
    <t>CC2CO22</t>
  </si>
  <si>
    <t>DC2VB75</t>
  </si>
  <si>
    <t>CC2VB75</t>
  </si>
  <si>
    <t>DC2VB63</t>
  </si>
  <si>
    <t>DC2VS75</t>
  </si>
  <si>
    <t>CC2VS75</t>
  </si>
  <si>
    <t>DC3VB67</t>
  </si>
  <si>
    <t>CC3VB67</t>
  </si>
  <si>
    <t>DC3VS67</t>
  </si>
  <si>
    <t>CC3VS67</t>
  </si>
  <si>
    <t>Tin học công trình</t>
  </si>
  <si>
    <t>CTUD</t>
  </si>
  <si>
    <t>đường</t>
  </si>
  <si>
    <t>cầu</t>
  </si>
  <si>
    <t>Hình thức</t>
  </si>
  <si>
    <t>Trần Trung Kiên</t>
  </si>
  <si>
    <t>Nguyễn Thị Thanh Hiền</t>
  </si>
  <si>
    <t>Nguyễn Thị Bích Thủy</t>
  </si>
  <si>
    <t>Nguyễn Công Đoàn</t>
  </si>
  <si>
    <t>Sức bền vật liệu (CK)</t>
  </si>
  <si>
    <t>Bùi Tiến Tú</t>
  </si>
  <si>
    <t>Ca</t>
  </si>
  <si>
    <t>Ngày</t>
  </si>
  <si>
    <t>65DLCD21</t>
  </si>
  <si>
    <t>65DLCD22</t>
  </si>
  <si>
    <t>65DLCD23</t>
  </si>
  <si>
    <t>65DLCD24</t>
  </si>
  <si>
    <t>65DLCD25</t>
  </si>
  <si>
    <t>65DLCD26</t>
  </si>
  <si>
    <t>65DLCD27</t>
  </si>
  <si>
    <t>65DLCD28</t>
  </si>
  <si>
    <t>65DLDD21</t>
  </si>
  <si>
    <t>65DLDD22</t>
  </si>
  <si>
    <t>65DLDD23</t>
  </si>
  <si>
    <t>65DLOT21</t>
  </si>
  <si>
    <t>65DLOT22</t>
  </si>
  <si>
    <t>65DLMX21</t>
  </si>
  <si>
    <t>65DLKT21</t>
  </si>
  <si>
    <t>65DLKT22</t>
  </si>
  <si>
    <t>65DLKT23</t>
  </si>
  <si>
    <t>65DLKT24</t>
  </si>
  <si>
    <t>65DLKT25</t>
  </si>
  <si>
    <t>65DLQT21</t>
  </si>
  <si>
    <t>65DLKX21</t>
  </si>
  <si>
    <t>DC1CB13-DLK65</t>
  </si>
  <si>
    <t>DL2CT27-DLK65</t>
  </si>
  <si>
    <t>DL2GT52-DLK65</t>
  </si>
  <si>
    <t>DL3DB41-DLK65</t>
  </si>
  <si>
    <t>DL3CA41-DLK65</t>
  </si>
  <si>
    <t>DC2GT54-DLK65</t>
  </si>
  <si>
    <t>DC3CA44-DLK65</t>
  </si>
  <si>
    <t>DC3DB44-DLK65</t>
  </si>
  <si>
    <t>DC1CB32-DLK65</t>
  </si>
  <si>
    <t>DC1CB12-DLK65</t>
  </si>
  <si>
    <t>DL1CB22-DLK65</t>
  </si>
  <si>
    <t>DL2GT61-DLK65</t>
  </si>
  <si>
    <t>DC1CB20-DLK65</t>
  </si>
  <si>
    <t>DC3DB71-DLK65</t>
  </si>
  <si>
    <t>DL2DD52-DLK65</t>
  </si>
  <si>
    <t>DL2DD33-DLK65</t>
  </si>
  <si>
    <t>DC2DD94-DLK65</t>
  </si>
  <si>
    <t>DL3DD41-DLK65</t>
  </si>
  <si>
    <t>DC2DD54-DLK65</t>
  </si>
  <si>
    <t>DC2DD34-DLK65</t>
  </si>
  <si>
    <t>DC3DD42-DLK65</t>
  </si>
  <si>
    <t>DC3CT55-DLK65</t>
  </si>
  <si>
    <t>DL3DD60-DLK65</t>
  </si>
  <si>
    <t>DL2CO26-DLK65</t>
  </si>
  <si>
    <t>DL2CK48-DLK65</t>
  </si>
  <si>
    <t>DC2CK57-DLK65</t>
  </si>
  <si>
    <t>DL3CK71-DLK65</t>
  </si>
  <si>
    <t>DC3CK72-DLK65</t>
  </si>
  <si>
    <t>DL2CK41-DLK65</t>
  </si>
  <si>
    <t>DC3MX40-DLK65</t>
  </si>
  <si>
    <t>DL2OT70-DLK65</t>
  </si>
  <si>
    <t>DL2CO21-DLK65</t>
  </si>
  <si>
    <t>DL2CO25-DLK65</t>
  </si>
  <si>
    <t>DL2CO13-DLK65</t>
  </si>
  <si>
    <t>DL2CK55-DLK65</t>
  </si>
  <si>
    <t>DC2CK54-DLK65</t>
  </si>
  <si>
    <t>DC3KV43-DLK65</t>
  </si>
  <si>
    <t>DC3KT24-DLK65</t>
  </si>
  <si>
    <t>DL3KT21-DLK65</t>
  </si>
  <si>
    <t>DC3KT20-DLK65</t>
  </si>
  <si>
    <t>DC3QT12-DLK65</t>
  </si>
  <si>
    <t>DC3QT51-DLK65</t>
  </si>
  <si>
    <t>DC3KT25-DLK65</t>
  </si>
  <si>
    <t>DC2KV90-DLK65</t>
  </si>
  <si>
    <t>DC2KV82-DLK65</t>
  </si>
  <si>
    <t>DC1CB18-DLK65</t>
  </si>
  <si>
    <t>DC3KX63-DLK65</t>
  </si>
  <si>
    <t>DL3KX75-DLK65</t>
  </si>
  <si>
    <t>DL3KX74-DLK65</t>
  </si>
  <si>
    <t>DC3KX73-DLK65</t>
  </si>
  <si>
    <t>DC1CB99-DLK65</t>
  </si>
  <si>
    <t>DC3KX78-DLK65</t>
  </si>
  <si>
    <t>DC3KX70-DLK65</t>
  </si>
  <si>
    <t>DC3KX79-DLK65</t>
  </si>
  <si>
    <t>DC3QT68-DLK65</t>
  </si>
  <si>
    <t>DL3QT62-DLK65</t>
  </si>
  <si>
    <t>DC3QT52-DLK65</t>
  </si>
  <si>
    <t>DC3QT63-DLK65</t>
  </si>
  <si>
    <t>DC3QT53-DLK65</t>
  </si>
  <si>
    <t>DC3QT69-DLK65</t>
  </si>
  <si>
    <t>DC2KV63-DLK65</t>
  </si>
  <si>
    <t>DC2CB94-DLK65</t>
  </si>
  <si>
    <t>DC1CB31-DVK65</t>
  </si>
  <si>
    <t>DC1CB11-DVK65</t>
  </si>
  <si>
    <t>DC1CB26-DVK65</t>
  </si>
  <si>
    <t>DC1LL01-DVK65</t>
  </si>
  <si>
    <t>DC1CB21-DVK65</t>
  </si>
  <si>
    <t>65DVCD21</t>
  </si>
  <si>
    <t>64DVCD01</t>
  </si>
  <si>
    <t>Mã HP</t>
  </si>
  <si>
    <t>Tên HP</t>
  </si>
  <si>
    <t>DC1CB99b</t>
  </si>
  <si>
    <t>Ngày thi
Dự kiến từ 1/8-9/8/2015 (Trước HK mới 01 tuần)</t>
  </si>
  <si>
    <t>LỊCH THI HỌC KỲ 2 - NĂM HỌC 2014-2015</t>
  </si>
  <si>
    <t>+ Phòng TCKT thống kê danh sách SV chưa nộp học phí, gửi về Phòng ĐBCLĐT trước ngày 20/5/2015</t>
  </si>
  <si>
    <r>
      <t xml:space="preserve">+ Sinh viên còn </t>
    </r>
    <r>
      <rPr>
        <i/>
        <u/>
        <sz val="13"/>
        <color theme="1"/>
        <rFont val="Times New Roman"/>
        <family val="1"/>
      </rPr>
      <t xml:space="preserve">nợ học phí </t>
    </r>
    <r>
      <rPr>
        <i/>
        <sz val="13"/>
        <color theme="1"/>
        <rFont val="Times New Roman"/>
        <family val="1"/>
      </rPr>
      <t>sẽ không được dự thi</t>
    </r>
  </si>
  <si>
    <r>
      <t xml:space="preserve">+ Sinh viên </t>
    </r>
    <r>
      <rPr>
        <i/>
        <u/>
        <sz val="13"/>
        <color theme="1"/>
        <rFont val="Times New Roman"/>
        <family val="1"/>
      </rPr>
      <t>không có thẻ sinh viên</t>
    </r>
    <r>
      <rPr>
        <i/>
        <sz val="13"/>
        <color theme="1"/>
        <rFont val="Times New Roman"/>
        <family val="1"/>
      </rPr>
      <t xml:space="preserve"> không được dự thi</t>
    </r>
  </si>
  <si>
    <t>THI BỔ SUNG (LẦN 2)</t>
  </si>
  <si>
    <t>Số SV/ phòng</t>
  </si>
  <si>
    <t>+ Các khoa gửi danh sách phân công Giảng viên coi thi, chấm thi Lần 1 về Phòng ĐBCLĐT trước ngày 20/5/2015</t>
  </si>
  <si>
    <t>+ Các Khoa, Bộ môn, Giảng viên, Sinh viên kiểm tra Lịch thi, nếu còn Học phần chưa có lịch thi phản ánh ngay cho Phòng Đảm bảo chất lượng đào tạo (ĐBCLĐT) để kịp thời điều chỉnh</t>
  </si>
  <si>
    <t>ĐẠI HỌC VỪA LÀM VỪA HỌC</t>
  </si>
  <si>
    <t>CC64</t>
  </si>
  <si>
    <t>CAO ĐẲNG CHÍNH QUY - K64</t>
  </si>
  <si>
    <t>CC65</t>
  </si>
  <si>
    <t>CAO ĐẲNG CHÍNH QUY - K65</t>
  </si>
  <si>
    <t>DC64</t>
  </si>
  <si>
    <t>ĐẠI HỌC CHÍNH QUY - K64</t>
  </si>
  <si>
    <t>DC62</t>
  </si>
  <si>
    <t>ĐẠI HỌC CHÍNH QUY - K62</t>
  </si>
  <si>
    <t>DC63</t>
  </si>
  <si>
    <t>DC65</t>
  </si>
  <si>
    <t>ĐẠI HỌC CHÍNH QUY - K63</t>
  </si>
  <si>
    <t>ĐẠI HỌC CHÍNH QUY - K65</t>
  </si>
  <si>
    <t>DV</t>
  </si>
  <si>
    <t>ĐẠI HỌC LIÊN THÔNG - K65</t>
  </si>
  <si>
    <t>DL65</t>
  </si>
  <si>
    <t>CAO ĐẲNG CHÍNH QUY</t>
  </si>
  <si>
    <t>ĐẠI HỌC CHÍNH QUY</t>
  </si>
  <si>
    <t>V1</t>
  </si>
  <si>
    <t>V2</t>
  </si>
  <si>
    <t>BỘ GIAO THÔNG VẬN TẢI</t>
  </si>
  <si>
    <t>SỔ BỐC THĂM ĐỀ THI</t>
  </si>
  <si>
    <t>Số đề</t>
  </si>
  <si>
    <t>Số lượng</t>
  </si>
  <si>
    <t>Khóa - Hệ</t>
  </si>
  <si>
    <t>DC1CB91b</t>
  </si>
  <si>
    <t>CC1CB91b</t>
  </si>
  <si>
    <t>Sử dụng năng lượng tiết kiệm và hiệu quả (CNTT)</t>
  </si>
  <si>
    <t>điện - điện tử</t>
  </si>
  <si>
    <t>CC1LL04CCK64</t>
  </si>
  <si>
    <t>DC1LL03DCK64</t>
  </si>
  <si>
    <t>DC1LL02DCK65</t>
  </si>
  <si>
    <t>DC2CT27DCK64</t>
  </si>
  <si>
    <t>DC1LL04DCK63</t>
  </si>
  <si>
    <t>DC3CT92DCK62</t>
  </si>
  <si>
    <t>CC1LL02CCK65</t>
  </si>
  <si>
    <t>CC2KV77CCK64</t>
  </si>
  <si>
    <t>CC2KX51CCK64</t>
  </si>
  <si>
    <t>DC3OT51DCK62</t>
  </si>
  <si>
    <t>CC2DT57CCK64</t>
  </si>
  <si>
    <t>CC2TH78CCK64</t>
  </si>
  <si>
    <t>CC3VS14CCK64</t>
  </si>
  <si>
    <t>DC1LL05DCK64</t>
  </si>
  <si>
    <t>DC1LL05DCK65</t>
  </si>
  <si>
    <t>DC1CB31DVK65</t>
  </si>
  <si>
    <t>DC3CT55DCK62</t>
  </si>
  <si>
    <t>DC3DB42DCK63</t>
  </si>
  <si>
    <t>DC3DD43DCK63</t>
  </si>
  <si>
    <t>DC3QT64DCK63</t>
  </si>
  <si>
    <t>DC3CA41DCK63</t>
  </si>
  <si>
    <t>DC3MX41DCK63</t>
  </si>
  <si>
    <t>DC3OT55DCK63</t>
  </si>
  <si>
    <t>DC2KV65DCK64</t>
  </si>
  <si>
    <t>CC1CB31CCK64</t>
  </si>
  <si>
    <t>CC3DT60CCK64</t>
  </si>
  <si>
    <t>CC3KT21CCK65</t>
  </si>
  <si>
    <t>CC3KX75CCK64</t>
  </si>
  <si>
    <t>CC3QT64CCK64</t>
  </si>
  <si>
    <t>CC3TH11CCK64</t>
  </si>
  <si>
    <t>CC3VS11CCK64</t>
  </si>
  <si>
    <t>DC1CB13DCK64</t>
  </si>
  <si>
    <t>DC1CB18DCK65</t>
  </si>
  <si>
    <t>CC2DD35CCK65</t>
  </si>
  <si>
    <t>CC2GT35CCK65</t>
  </si>
  <si>
    <t>CC2CO12CCK65</t>
  </si>
  <si>
    <t>CC2TT23CCK65</t>
  </si>
  <si>
    <t>CC2TH32CCK65</t>
  </si>
  <si>
    <t>DC1CB12DCK65</t>
  </si>
  <si>
    <t>DC3OT52DCK62</t>
  </si>
  <si>
    <t>DL3CA41DLK65</t>
  </si>
  <si>
    <t>DL2DD33DLK65</t>
  </si>
  <si>
    <t>DL2CK48DLK65</t>
  </si>
  <si>
    <t>DC1CB11DVK65</t>
  </si>
  <si>
    <t>DC1CB20DCK64</t>
  </si>
  <si>
    <t>DC1CB94DCK63</t>
  </si>
  <si>
    <t>DC2CT65DCK63</t>
  </si>
  <si>
    <t>DC2CK33DCK64</t>
  </si>
  <si>
    <t>DC2QT83DCK63</t>
  </si>
  <si>
    <t>DC3KV30DCK63</t>
  </si>
  <si>
    <t>CC2CT65CCK64</t>
  </si>
  <si>
    <t>DC2RB42DCK65</t>
  </si>
  <si>
    <t>DC1CB22DCK65</t>
  </si>
  <si>
    <t>DL1CB22DLK65</t>
  </si>
  <si>
    <t>DC2KV63DLK65</t>
  </si>
  <si>
    <t>CC2DT62CCK64</t>
  </si>
  <si>
    <t>CC3KT23CCK64</t>
  </si>
  <si>
    <t>CC3KX71CCK64</t>
  </si>
  <si>
    <t>DC2GT35DCK64</t>
  </si>
  <si>
    <t>DC3CA61DCK62</t>
  </si>
  <si>
    <t>CC3QT65CCK64</t>
  </si>
  <si>
    <t>CC3TH44CCK64</t>
  </si>
  <si>
    <t>DC2CT32DCK64</t>
  </si>
  <si>
    <t>CC2CK41CCK65</t>
  </si>
  <si>
    <t>CC2DT41CCK65</t>
  </si>
  <si>
    <t>CC2KV62CCK65</t>
  </si>
  <si>
    <t>CC2TH24CCK65</t>
  </si>
  <si>
    <t>DC2KV70DCK65</t>
  </si>
  <si>
    <t>DC2KX31DCK65</t>
  </si>
  <si>
    <t>CC2CT62CCK65</t>
  </si>
  <si>
    <t>CC2GT61CCK65</t>
  </si>
  <si>
    <t>DC1CB19DCK65</t>
  </si>
  <si>
    <t>DC1LL01DVK65</t>
  </si>
  <si>
    <t>DC2CO12DCK65</t>
  </si>
  <si>
    <t>DC2CO28DCK63</t>
  </si>
  <si>
    <t>DC2KV80DCK64</t>
  </si>
  <si>
    <t>DC3CK21DCK63</t>
  </si>
  <si>
    <t>DC3CT91DCK63</t>
  </si>
  <si>
    <t>DC3KT27DCK63</t>
  </si>
  <si>
    <t>DC3OT36DCK62</t>
  </si>
  <si>
    <t>DC3QT12DCK63</t>
  </si>
  <si>
    <t>DC2CK56DCK64</t>
  </si>
  <si>
    <t>DC2DT56DCK64</t>
  </si>
  <si>
    <t>DC2DT56DCK65</t>
  </si>
  <si>
    <t>DC3HT21DCK64</t>
  </si>
  <si>
    <t>DC3KT23DCK64</t>
  </si>
  <si>
    <t>CC2DD33CCK64</t>
  </si>
  <si>
    <t>CC2GT33CCK64</t>
  </si>
  <si>
    <t>CC3VS62CCK64</t>
  </si>
  <si>
    <t>CC3CK71CCK64</t>
  </si>
  <si>
    <t>DC1TH46DCK65</t>
  </si>
  <si>
    <t>DC2CB94DLK65</t>
  </si>
  <si>
    <t>DC1CB13DLK65</t>
  </si>
  <si>
    <t>DC1CB12DLK65</t>
  </si>
  <si>
    <t>DC2CK54DLK65</t>
  </si>
  <si>
    <t>CC3DD51CCK64</t>
  </si>
  <si>
    <t>CC3DT71CCK64</t>
  </si>
  <si>
    <t>CC3MX45CCK64</t>
  </si>
  <si>
    <t>CC3OT43CCK64</t>
  </si>
  <si>
    <t>CC3TH41CCK64</t>
  </si>
  <si>
    <t>DC2CC61DCK64</t>
  </si>
  <si>
    <t>DC2GT61DCK64</t>
  </si>
  <si>
    <t>DC2KV77DCK64</t>
  </si>
  <si>
    <t>DC3CD33DCK63</t>
  </si>
  <si>
    <t>DC3CD53DCK62</t>
  </si>
  <si>
    <t>DC3DB33DCK63</t>
  </si>
  <si>
    <t>DC3DD33DCK63</t>
  </si>
  <si>
    <t>DC3DS33DCK63</t>
  </si>
  <si>
    <t>DC3KT24DCK63</t>
  </si>
  <si>
    <t>DC3OT54DCK62</t>
  </si>
  <si>
    <t>DC3QT68DCK63</t>
  </si>
  <si>
    <t>CC3CA41CCK64</t>
  </si>
  <si>
    <t>CC3KD43CCK64</t>
  </si>
  <si>
    <t>CC3KT33CCK64</t>
  </si>
  <si>
    <t>CC3KX33CCK64</t>
  </si>
  <si>
    <t>CC3QT33CCK64</t>
  </si>
  <si>
    <t>CC3VS33CCK64</t>
  </si>
  <si>
    <t>DC2CK58DCK63</t>
  </si>
  <si>
    <t>DC2CT16DCK64</t>
  </si>
  <si>
    <t>DC2DT46DCK64</t>
  </si>
  <si>
    <t>DC2HT12DCK64</t>
  </si>
  <si>
    <t>DC2KV73DCK64</t>
  </si>
  <si>
    <t>DC3DD41DCK64</t>
  </si>
  <si>
    <t>CC2CK48CCK65</t>
  </si>
  <si>
    <t>CC2KV73CCK65</t>
  </si>
  <si>
    <t>DC2CO11DCK64</t>
  </si>
  <si>
    <t>DC2CO11DCK65</t>
  </si>
  <si>
    <t>DC2DT45DCK65</t>
  </si>
  <si>
    <t>DC2KV74DCK65</t>
  </si>
  <si>
    <t>CC2CT16CCK65</t>
  </si>
  <si>
    <t>CC2DT42CCK65</t>
  </si>
  <si>
    <t>CC2TT21CCK65</t>
  </si>
  <si>
    <t>DC2KV64DCK65</t>
  </si>
  <si>
    <t>DC2KX37DCK65</t>
  </si>
  <si>
    <t>DC2TT21DCK65</t>
  </si>
  <si>
    <t>DC2VS39DCK65</t>
  </si>
  <si>
    <t>DC3KT21DCK65</t>
  </si>
  <si>
    <t>DL3DB41DLK65</t>
  </si>
  <si>
    <t>DL3DD41DLK65</t>
  </si>
  <si>
    <t>DL2CK41DLK65</t>
  </si>
  <si>
    <t>DL2OT70DLK65</t>
  </si>
  <si>
    <t>DC1CB21DVK65</t>
  </si>
  <si>
    <t>DC2CK41DCK64</t>
  </si>
  <si>
    <t>DC3CT55DLK65</t>
  </si>
  <si>
    <t>DL3KT21DLK65</t>
  </si>
  <si>
    <t>DC3KX73DLK65</t>
  </si>
  <si>
    <t>DC3QT68DLK65</t>
  </si>
  <si>
    <t>DC3DD42DCK64</t>
  </si>
  <si>
    <t>DC4CT11DCK64</t>
  </si>
  <si>
    <t>DC4CT15DCK64</t>
  </si>
  <si>
    <t>DC4CT16DCK64</t>
  </si>
  <si>
    <t>DC4CT17DCK64</t>
  </si>
  <si>
    <t>DC3KT29DCK63</t>
  </si>
  <si>
    <t>DC3QT53DCK63</t>
  </si>
  <si>
    <t>DC2CT31DCK64</t>
  </si>
  <si>
    <t>DC2DT44DCK64</t>
  </si>
  <si>
    <t>DC3MX40DCK63</t>
  </si>
  <si>
    <t>DC3OT53DCK63</t>
  </si>
  <si>
    <t>CC1LL03CCK64</t>
  </si>
  <si>
    <t>CC2KX42CCK64</t>
  </si>
  <si>
    <t>CC3DD46CCK64</t>
  </si>
  <si>
    <t>CC3KV30CCK64</t>
  </si>
  <si>
    <t>CC3VS69CCK64</t>
  </si>
  <si>
    <t>CC2CK61CCK65</t>
  </si>
  <si>
    <t>CC2TH81CCK65</t>
  </si>
  <si>
    <t>DC2KV31DCK65</t>
  </si>
  <si>
    <t>DC2KX17DCK65</t>
  </si>
  <si>
    <t>DC2VS38DCK65</t>
  </si>
  <si>
    <t>DL2GT52DLK65</t>
  </si>
  <si>
    <t>DL2DD52DLK65</t>
  </si>
  <si>
    <t>DL3CK71DLK65</t>
  </si>
  <si>
    <t>DC1CB26DCK65</t>
  </si>
  <si>
    <t>DC1TT42DCK65</t>
  </si>
  <si>
    <t>CC2CT27CCK65</t>
  </si>
  <si>
    <t>CC2DT64CCK64</t>
  </si>
  <si>
    <t>CC3OT31CCK64</t>
  </si>
  <si>
    <t>DC2DT43DCK65</t>
  </si>
  <si>
    <t>DC2HT34DCK64</t>
  </si>
  <si>
    <t>DC3DB61DCK62</t>
  </si>
  <si>
    <t>DC3DD44DCK63</t>
  </si>
  <si>
    <t>CC3MX41CCK64</t>
  </si>
  <si>
    <t>CC3QT62CCK64</t>
  </si>
  <si>
    <t>CC3TT47CCK64</t>
  </si>
  <si>
    <t>DC2KV67DCK64</t>
  </si>
  <si>
    <t>DC3DS51DCK63</t>
  </si>
  <si>
    <t>DC3QT61DCK64</t>
  </si>
  <si>
    <t>DC2HT11DCK65</t>
  </si>
  <si>
    <t>CC1CB12CCK65</t>
  </si>
  <si>
    <t>CC1CB19CCK65</t>
  </si>
  <si>
    <t>DC2KV62DCK65</t>
  </si>
  <si>
    <t>DC1CB32DLK65</t>
  </si>
  <si>
    <t>DL3DD60DLK65</t>
  </si>
  <si>
    <t>DC3KT20DLK65</t>
  </si>
  <si>
    <t>DC3KX63DLK65</t>
  </si>
  <si>
    <t>DC1CB26DVK65</t>
  </si>
  <si>
    <t>CC3DB52CCK64</t>
  </si>
  <si>
    <t>DC4DT22DCK64</t>
  </si>
  <si>
    <t>DC4OT22DCK62</t>
  </si>
  <si>
    <t>DC2CK59DCK63</t>
  </si>
  <si>
    <t>DC2KV90DCK63</t>
  </si>
  <si>
    <t>DC3CA75DCK63</t>
  </si>
  <si>
    <t>DC3DB74DCK63</t>
  </si>
  <si>
    <t>DC3MX44DCK63</t>
  </si>
  <si>
    <t>DC2CK32DCK64</t>
  </si>
  <si>
    <t>CC3DD44CCK64</t>
  </si>
  <si>
    <t>CC3KT29CCK64</t>
  </si>
  <si>
    <t>CC1CB91bCCK65</t>
  </si>
  <si>
    <t>DC1CB90DCK65</t>
  </si>
  <si>
    <t>DC3CA44DLK65</t>
  </si>
  <si>
    <t>DC3MX40DLK65</t>
  </si>
  <si>
    <t>DL3QT62DLK65</t>
  </si>
  <si>
    <t>DL2GT61DLK65</t>
  </si>
  <si>
    <t>DL3KX75DLK65</t>
  </si>
  <si>
    <t>DL2CO13DLK65</t>
  </si>
  <si>
    <t>DC2KV90DLK65</t>
  </si>
  <si>
    <t>DC2DD94DLK65</t>
  </si>
  <si>
    <t>DC3DB44DLK65</t>
  </si>
  <si>
    <t>DC2CK57DLK65</t>
  </si>
  <si>
    <t>DC3KV43DLK65</t>
  </si>
  <si>
    <t>CC1TT42CCK65</t>
  </si>
  <si>
    <t>CC3DB51CCK64</t>
  </si>
  <si>
    <t>CC3DD45CCK64</t>
  </si>
  <si>
    <t>CC4DT22CCK64</t>
  </si>
  <si>
    <t>DC2CO21DCK65</t>
  </si>
  <si>
    <t>DC3CA60DCK63</t>
  </si>
  <si>
    <t>DC3CD54DCK62</t>
  </si>
  <si>
    <t>DC3DB51DCK63</t>
  </si>
  <si>
    <t>DC3DD45DCK63</t>
  </si>
  <si>
    <t>DC4DT21DCK64</t>
  </si>
  <si>
    <t>DC2KV81DCK63</t>
  </si>
  <si>
    <t>DC3HT46DCK64</t>
  </si>
  <si>
    <t>DC3QT62DCK63</t>
  </si>
  <si>
    <t>DC2CB94DCK64</t>
  </si>
  <si>
    <t>DC2CK18DCK64</t>
  </si>
  <si>
    <t>DC3OT33DCK63</t>
  </si>
  <si>
    <t>CC1CB20CCK65</t>
  </si>
  <si>
    <t>CC2CK59CCK64</t>
  </si>
  <si>
    <t>CC2CT31CCK65</t>
  </si>
  <si>
    <t>CC2MX70CCK64</t>
  </si>
  <si>
    <t>CC3KV49CCK64</t>
  </si>
  <si>
    <t>CC3KX37CCK64</t>
  </si>
  <si>
    <t>CC3TH33CCK64</t>
  </si>
  <si>
    <t>CC3VS65CCK64</t>
  </si>
  <si>
    <t>DC2TT23DCK65</t>
  </si>
  <si>
    <t>DC1CB20DLK65</t>
  </si>
  <si>
    <t>DC2DD54DLK65</t>
  </si>
  <si>
    <t>DC2KV82DLK65</t>
  </si>
  <si>
    <t>DL3KX74DLK65</t>
  </si>
  <si>
    <t>DC3QT63DLK65</t>
  </si>
  <si>
    <t>DC1CB32DCK64</t>
  </si>
  <si>
    <t>DC1CB32DCK65</t>
  </si>
  <si>
    <t>DC2GT54DLK65</t>
  </si>
  <si>
    <t>DC3CK72DLK65</t>
  </si>
  <si>
    <t>CC2DD34CCK64</t>
  </si>
  <si>
    <t>CC2GT34CCK64</t>
  </si>
  <si>
    <t>DC4CD22DCK62</t>
  </si>
  <si>
    <t>DC4OT23DCK62</t>
  </si>
  <si>
    <t>DC2DM26DCK64</t>
  </si>
  <si>
    <t>CC2KV65CCK65</t>
  </si>
  <si>
    <t>DC3QT53DCK64</t>
  </si>
  <si>
    <t>DC2HT25DCK64</t>
  </si>
  <si>
    <t>DC2KV82DCK64</t>
  </si>
  <si>
    <t>DC3DB71DLK65</t>
  </si>
  <si>
    <t>DC3DD42DLK65</t>
  </si>
  <si>
    <t>DL2CO21DLK65</t>
  </si>
  <si>
    <t>DL2CK55DLK65</t>
  </si>
  <si>
    <t>DC3KT24DLK65</t>
  </si>
  <si>
    <t>DC1CB18DLK65</t>
  </si>
  <si>
    <t>DC3QT53DLK65</t>
  </si>
  <si>
    <t>CC2CO25CCK65</t>
  </si>
  <si>
    <t>CC2CO26CCK65</t>
  </si>
  <si>
    <t>CC2TH43CCK65</t>
  </si>
  <si>
    <t>DC3CA43DCK63</t>
  </si>
  <si>
    <t>DC3CA44DCK63</t>
  </si>
  <si>
    <t>DC3DB43DCK63</t>
  </si>
  <si>
    <t>DC4KT21DCK63</t>
  </si>
  <si>
    <t>DC2KV93DCK65</t>
  </si>
  <si>
    <t>DC2DD34DLK65</t>
  </si>
  <si>
    <t>DC3KX78DLK65</t>
  </si>
  <si>
    <t>DL2CO26DLK65</t>
  </si>
  <si>
    <t>DL2CO25DLK65</t>
  </si>
  <si>
    <t>DC3QT12DLK65</t>
  </si>
  <si>
    <t>DC3QT69DLK65</t>
  </si>
  <si>
    <t>DL2CT27DLK65</t>
  </si>
  <si>
    <t>DC1CB99DLK65</t>
  </si>
  <si>
    <t>DC3KT25DLK65</t>
  </si>
  <si>
    <t>DC3KX70DLK65</t>
  </si>
  <si>
    <t>DC3QT52DLK65</t>
  </si>
  <si>
    <t>DC3KX79DLK65</t>
  </si>
  <si>
    <t>DC3QT51DLK65</t>
  </si>
  <si>
    <t>DC3KX64DLK65</t>
  </si>
  <si>
    <t>CC3DD43CCK64</t>
  </si>
  <si>
    <t xml:space="preserve">       TRƯỜNG ĐẠI HỌC CÔNG NGHỆ GTVT</t>
  </si>
  <si>
    <t>Lê Quang Huy</t>
  </si>
  <si>
    <t>Đỗ Thị Vân Anh</t>
  </si>
  <si>
    <t>Lê Xuân Thái</t>
  </si>
  <si>
    <t>Hoàng Văn Lâm</t>
  </si>
  <si>
    <t>Đỗ Thị Huyền</t>
  </si>
  <si>
    <t>Mr. Quang(HD)</t>
  </si>
  <si>
    <t>dl65</t>
  </si>
  <si>
    <t>Hệ</t>
  </si>
  <si>
    <t>Ngày, người kiểm tra</t>
  </si>
  <si>
    <t>Điểm QT</t>
  </si>
  <si>
    <t>lớp HP</t>
  </si>
  <si>
    <t>Thi V1</t>
  </si>
  <si>
    <t>phòng</t>
  </si>
  <si>
    <t>Thi V2</t>
  </si>
  <si>
    <t>Thi Cthiện</t>
  </si>
  <si>
    <t>Trả điểm V1</t>
  </si>
  <si>
    <t>KP</t>
  </si>
  <si>
    <t>Công trình thủy công trong nhà máy đóng tàu</t>
  </si>
  <si>
    <t>Công trình thủy lợi</t>
  </si>
  <si>
    <t>Đồ án Công trình thủy công trong nhà máy đóng tàu</t>
  </si>
  <si>
    <t>KP VY</t>
  </si>
  <si>
    <t>DC1CB94-1-15 (02)</t>
  </si>
  <si>
    <t>ATLĐ và môi trường CN-1-15 (02)/65DCMT21</t>
  </si>
  <si>
    <t>DC1CB94-1-15 (03)</t>
  </si>
  <si>
    <t>ATLĐ và môi trường CN-1-15 (03)/65DCMX21</t>
  </si>
  <si>
    <t>DC1CB94-1-15 (04)</t>
  </si>
  <si>
    <t>ATLĐ và môi trường CN-1-15 (04)/65DCMX22</t>
  </si>
  <si>
    <t>DC1CB94-1-15 (05)</t>
  </si>
  <si>
    <t>ATLĐ và môi trường CN-1-15 (05)/65DCOT21</t>
  </si>
  <si>
    <t>DC1CB94-1-15 (06)</t>
  </si>
  <si>
    <t>ATLĐ và môi trường CN-1-15 (06)/65DCOT22</t>
  </si>
  <si>
    <t>DC1CB94-1-15 (07)</t>
  </si>
  <si>
    <t>ATLĐ và môi trường CN-1-15 (07)/65DCOT23</t>
  </si>
  <si>
    <t>DC1CB94-1-15 (08)</t>
  </si>
  <si>
    <t>ATLĐ và môi trường CN-1-15 (08)/65DCOT24</t>
  </si>
  <si>
    <t>DC2CB89-1-15 (01)</t>
  </si>
  <si>
    <t>Bảo hiểm trong GTVT-1-15 (01)/65DCVS21_VB21</t>
  </si>
  <si>
    <t>Bảo hiểm trong GTVT</t>
  </si>
  <si>
    <t>DC2CB89-1-15 (03)</t>
  </si>
  <si>
    <t>Bảo hiểm trong GTVT-1-15 (03)/65DCVL21</t>
  </si>
  <si>
    <t>DC2HT26-1-15 (01)</t>
  </si>
  <si>
    <t>Cấu trúc dữ liệu và giải thuật-1-15 (01)/65DCHT21</t>
  </si>
  <si>
    <t>DC2HT26-1-15 (02)</t>
  </si>
  <si>
    <t>Cấu trúc dữ liệu và giải thuật-1-15 (02)/65DCHT22</t>
  </si>
  <si>
    <t>Trần Hà Thanh</t>
  </si>
  <si>
    <t>DC2HT26-1-15 (03)</t>
  </si>
  <si>
    <t>Cấu trúc dữ liệu và giải thuật-1-15 (03)/65DCHT23</t>
  </si>
  <si>
    <t>DC3VL25-1-15 (01)</t>
  </si>
  <si>
    <t>Công nghệ vận tải 1-1-15 (01)/65DCVL21</t>
  </si>
  <si>
    <t>DC2DT44-1-15 (01)</t>
  </si>
  <si>
    <t>Cơ sở kỹ thuật đo lường-1-15 (01)/65DCDT21</t>
  </si>
  <si>
    <t>DC2DT44-1-15 (02)</t>
  </si>
  <si>
    <t>Cơ sở kỹ thuật đo lường-1-15 (02)/65DCDT22</t>
  </si>
  <si>
    <t>DC2DT44-1-15 (03)</t>
  </si>
  <si>
    <t>Cơ sở kỹ thuật đo lường-1-15 (03)/65DCDT23</t>
  </si>
  <si>
    <t>DC2CT31-1-15 (01)</t>
  </si>
  <si>
    <t>Địa chất công trình-1-15 (01)/65DCCDA1</t>
  </si>
  <si>
    <t>DC2CT31-1-15 (02)</t>
  </si>
  <si>
    <t>Địa chất công trình-1-15 (02)/65DCCD21</t>
  </si>
  <si>
    <t>DC2CT31-1-15 (03)</t>
  </si>
  <si>
    <t>Địa chất công trình-1-15 (03)/65DCCD22</t>
  </si>
  <si>
    <t>DC2CT31-1-15 (04)</t>
  </si>
  <si>
    <t>Địa chất công trình-1-15 (04)/65DCCD23</t>
  </si>
  <si>
    <t>DC2CT31-1-15 (05)</t>
  </si>
  <si>
    <t>Địa chất công trình-1-15 (05)/65DCDD21</t>
  </si>
  <si>
    <t>DC2CT31-1-15 (06)</t>
  </si>
  <si>
    <t>Địa chất công trình-1-15 (06)/65DCDB21</t>
  </si>
  <si>
    <t>DC2CT31-1-15 (06)_176</t>
  </si>
  <si>
    <t>Địa chất công trình-1-15 (06)/65DCDD22</t>
  </si>
  <si>
    <t>DC2CT31-1-15 (07)</t>
  </si>
  <si>
    <t>Địa chất công trình-1-15 (07)/65DCCA21</t>
  </si>
  <si>
    <t>DC2CT31-1-15 (08)</t>
  </si>
  <si>
    <t>Địa chất công trình-1-15 (08)/65DCCS21_CC21</t>
  </si>
  <si>
    <t>DC2CT31-1-15 (10)</t>
  </si>
  <si>
    <t>Địa chất công trình-1-15 (10)/65DCDB22</t>
  </si>
  <si>
    <t>DC2CT31-1-15 (11)</t>
  </si>
  <si>
    <t>Địa chất công trình-1-15 (11)/65DCDB23</t>
  </si>
  <si>
    <t>DC2VS67-1-15 (01)</t>
  </si>
  <si>
    <t>Định mức kinh tế kỹ thuật vận tải đường sắt-1-15 (01)/65DCVS21</t>
  </si>
  <si>
    <t>DC2VB67-1-15 (01)</t>
  </si>
  <si>
    <t>Định mức kinh tế kỹ thuật vận tải ô tô-1-15 (01)/65DCVB21</t>
  </si>
  <si>
    <t>Nguyễn Thị Dung</t>
  </si>
  <si>
    <t>DC2KV22-1-15 (01)</t>
  </si>
  <si>
    <t>Định mức kinh tế kỹ thuật-1-15 (01)/65DCVL21</t>
  </si>
  <si>
    <t>DC2CK54-1-15 (02)</t>
  </si>
  <si>
    <t>Đồ án Nguyên lý máy-1-15 (02)/65DCDM21_MT21</t>
  </si>
  <si>
    <t>DC2VB39-1-15 (01)</t>
  </si>
  <si>
    <t>Hạ tầng GTVT đường bộ-1-15 (01)/65DCVB21</t>
  </si>
  <si>
    <t>Hạ tầng GTVT đường bộ</t>
  </si>
  <si>
    <t>DC2CO11-1-15 (01)</t>
  </si>
  <si>
    <t>Hình hoạ - Vẽ kỹ thuật-1-15 (01)/65DCCA21</t>
  </si>
  <si>
    <t>Dương Thị Ngọc Thu</t>
  </si>
  <si>
    <t>DC2CO11-1-15 (02)</t>
  </si>
  <si>
    <t>Hình hoạ - Vẽ kỹ thuật-1-15 (02)/65DCDB21</t>
  </si>
  <si>
    <t>Vũ Anh Tuấn</t>
  </si>
  <si>
    <t>DC2CO11-1-15 (03)</t>
  </si>
  <si>
    <t>Hình hoạ - Vẽ kỹ thuật-1-15 (03)/65DCDB22</t>
  </si>
  <si>
    <t>DC2CO11-1-15 (04)</t>
  </si>
  <si>
    <t>Hình hoạ - Vẽ kỹ thuật-1-15 (04)/65DCDB23</t>
  </si>
  <si>
    <t>DC1CB26-1-15 (01)</t>
  </si>
  <si>
    <t>Hoá học đại cương-1-15 (01)/65DCCDA1</t>
  </si>
  <si>
    <t>DC3KT22-1-15 (01)</t>
  </si>
  <si>
    <t>Kế toán tài chính 2-1-15 (01)/65DCKT21</t>
  </si>
  <si>
    <t>DC3KT22-1-15 (02)</t>
  </si>
  <si>
    <t>Kế toán tài chính 2-1-15 (02)/65DCKT22</t>
  </si>
  <si>
    <t>DC3KT22-1-15 (03)</t>
  </si>
  <si>
    <t>Kế toán tài chính 2-1-15 (03)/65DCKT23</t>
  </si>
  <si>
    <t>DC3KT22-1-15 (04)</t>
  </si>
  <si>
    <t>Kế toán tài chính 2-1-15 (04)/65DCKT24</t>
  </si>
  <si>
    <t>DC2KV64-1-15 (03)</t>
  </si>
  <si>
    <t>Kinh tế học-1-15 (03)/65DCVS21</t>
  </si>
  <si>
    <t>DC2KV63-1-15 (01)</t>
  </si>
  <si>
    <t>Kinh tế lượng-1-15 (01)/65DCQT21</t>
  </si>
  <si>
    <t>DC2KV63-1-15 (02)</t>
  </si>
  <si>
    <t>Kinh tế lượng-1-15 (02)/65DCQT22</t>
  </si>
  <si>
    <t>DC2KV63-1-15 (03)</t>
  </si>
  <si>
    <t>Kinh tế lượng-1-15 (03)/65DCKT21</t>
  </si>
  <si>
    <t>DC2KV63-1-15 (04)</t>
  </si>
  <si>
    <t>Kinh tế lượng-1-15 (04)/65DCKT22</t>
  </si>
  <si>
    <t>DC2KV63-1-15 (05)</t>
  </si>
  <si>
    <t>Kinh tế lượng-1-15 (05)/65DCKT23</t>
  </si>
  <si>
    <t>DC2KV63-1-15 (06)</t>
  </si>
  <si>
    <t>Kinh tế lượng-1-15 (06)/65DCKT24</t>
  </si>
  <si>
    <t>DC2KV82-1-15 (01)</t>
  </si>
  <si>
    <t>Kinh tế quốc tế-1-15 (01)/65DCQT21</t>
  </si>
  <si>
    <t>DC2KV82-1-15 (02)</t>
  </si>
  <si>
    <t>Kinh tế quốc tế-1-15 (02)/65DCQT22</t>
  </si>
  <si>
    <t>DC3KX71-1-15 (01)</t>
  </si>
  <si>
    <t>Kinh tế xây dựng-1-15 (01)/65DCKX21</t>
  </si>
  <si>
    <t>DC3KX71-1-15 (02)</t>
  </si>
  <si>
    <t>Kinh tế xây dựng-1-15 (02)/65DCKX22</t>
  </si>
  <si>
    <t>DC3KX71-1-15 (03)</t>
  </si>
  <si>
    <t>Kinh tế xây dựng-1-15 (03)/65DCKX23</t>
  </si>
  <si>
    <t>DC1TH47-1-15 (01)</t>
  </si>
  <si>
    <t>Kỹ thuật điện-1-15 (01)/65DCDT21</t>
  </si>
  <si>
    <t>DC1TH47-1-15 (02)</t>
  </si>
  <si>
    <t>Kỹ thuật điện-1-15 (02)/65DCDT22</t>
  </si>
  <si>
    <t>DC2DT41-1-15 (01)</t>
  </si>
  <si>
    <t>Linh kiện điện tử-1-15 (01)/65DCDT21</t>
  </si>
  <si>
    <t>DC2DT41-1-15 (02)</t>
  </si>
  <si>
    <t>Linh kiện điện tử-1-15 (02)/65DCDT22</t>
  </si>
  <si>
    <t>DC2DT41-1-15 (03)</t>
  </si>
  <si>
    <t>Linh kiện điện tử-1-15 (03)/65DCDT23</t>
  </si>
  <si>
    <t>DC2DT42-1-15 (01)</t>
  </si>
  <si>
    <t>Lý thuyết mạch-1-15 (01)/65DCDT21</t>
  </si>
  <si>
    <t>DC2DT42-1-15 (02)</t>
  </si>
  <si>
    <t>Lý thuyết mạch-1-15 (02)/65DCDT22</t>
  </si>
  <si>
    <t>DC2DT42-1-15 (03)</t>
  </si>
  <si>
    <t>Lý thuyết mạch-1-15 (03)/65DCDT23</t>
  </si>
  <si>
    <t>DC1CB20-1-15 (01)</t>
  </si>
  <si>
    <t>Lý thuyết xác suất - thống kê-1-15 (01)/65DCCA21</t>
  </si>
  <si>
    <t>DC1CB20-1-15 (02)</t>
  </si>
  <si>
    <t>Lý thuyết xác suất - thống kê-1-15 (02)/65DCKX21</t>
  </si>
  <si>
    <t>Hoàng Văn Cần</t>
  </si>
  <si>
    <t>DC1CB20-1-15 (03)</t>
  </si>
  <si>
    <t>Lý thuyết xác suất - thống kê-1-15 (03)/65DCKX22</t>
  </si>
  <si>
    <t>DC1CB20-1-15 (04)</t>
  </si>
  <si>
    <t>Lý thuyết xác suất - thống kê-1-15 (04)/65DCKX23</t>
  </si>
  <si>
    <t>DC1CB20-1-15 (05)</t>
  </si>
  <si>
    <t>Lý thuyết xác suất - thống kê-1-15 (05)/65DCOT21</t>
  </si>
  <si>
    <t>DC1CB20-1-15 (06)</t>
  </si>
  <si>
    <t>Lý thuyết xác suất - thống kê-1-15 (06)/65DCOT22</t>
  </si>
  <si>
    <t>DC1CB20-1-15 (07)</t>
  </si>
  <si>
    <t>Lý thuyết xác suất - thống kê-1-15 (07)/65DCOT23</t>
  </si>
  <si>
    <t>DC1CB20-1-15 (08)</t>
  </si>
  <si>
    <t>Lý thuyết xác suất - thống kê-1-15 (08)/65DCOT24</t>
  </si>
  <si>
    <t>DC1CB20-1-15 (10)</t>
  </si>
  <si>
    <t>Lý thuyết xác suất - thống kê-1-15 (10)/65DCDB21</t>
  </si>
  <si>
    <t>DC1CB20-1-15 (11)</t>
  </si>
  <si>
    <t>Lý thuyết xác suất - thống kê-1-15 (11)/65DCDB22</t>
  </si>
  <si>
    <t>DC1CB20-1-15 (12)</t>
  </si>
  <si>
    <t>Lý thuyết xác suất - thống kê-1-15 (12)/65DCDB23_CC21</t>
  </si>
  <si>
    <t>DC1TH48-1-15 (01)</t>
  </si>
  <si>
    <t>Matlab và ứng dụng-1-15 (01)/65DCDT21</t>
  </si>
  <si>
    <t>DC1TH48-1-15 (02)</t>
  </si>
  <si>
    <t>Matlab và ứng dụng-1-15 (02)/65DCDT22</t>
  </si>
  <si>
    <t>DC2GT42-1-15 (03)</t>
  </si>
  <si>
    <t>Máy xây dựng-1-15 (03)/65DCKX21</t>
  </si>
  <si>
    <t>Trần Thanh An</t>
  </si>
  <si>
    <t>DC2GT42-1-15 (04)</t>
  </si>
  <si>
    <t>Máy xây dựng-1-15 (04)/65DCKX22</t>
  </si>
  <si>
    <t>DC2GT42-1-15 (05)</t>
  </si>
  <si>
    <t>Máy xây dựng-1-15 (05)/65DCKX23</t>
  </si>
  <si>
    <t>DC1CB92-1-15 (01)</t>
  </si>
  <si>
    <t>Môi trường trong xây dựng-1-15 (01)/65DCCA21</t>
  </si>
  <si>
    <t>DC1CB92-1-15 (02)</t>
  </si>
  <si>
    <t>Môi trường trong xây dựng-1-15 (02)/65DCDB21</t>
  </si>
  <si>
    <t>Nguyễn Thị Phương Dung</t>
  </si>
  <si>
    <t>DC1CB92-1-15 (03)</t>
  </si>
  <si>
    <t>Môi trường trong xây dựng-1-15 (03)/65DCDB22</t>
  </si>
  <si>
    <t>DC1CB92-1-15 (04)</t>
  </si>
  <si>
    <t>Môi trường trong xây dựng-1-15 (04)/65DCDB23</t>
  </si>
  <si>
    <t>DC2TT23-1-15 (01)</t>
  </si>
  <si>
    <t>Ngôn ngữ lập trình C-1-15 (01)/65DCHT21</t>
  </si>
  <si>
    <t>DC2TT23-1-15 (02)</t>
  </si>
  <si>
    <t>Ngôn ngữ lập trình C-1-15 (02)/65DCHT22</t>
  </si>
  <si>
    <t>DC2TT23-1-15 (03)</t>
  </si>
  <si>
    <t>Ngôn ngữ lập trình C-1-15 (03)/65DCHT23</t>
  </si>
  <si>
    <t>DC2KV68-1-15 (01)</t>
  </si>
  <si>
    <t>Nguyên lý kế toán-1-15 (01)/65DCVL21</t>
  </si>
  <si>
    <t>Ngô Thị Thanh Nga</t>
  </si>
  <si>
    <t>DC2KV68-1-15 (02)</t>
  </si>
  <si>
    <t>Nguyên lý kế toán-1-15 (02)/65DCVB21</t>
  </si>
  <si>
    <t>Nguyễn Minh Nguyệt</t>
  </si>
  <si>
    <t>DC2KV68-1-15 (03)</t>
  </si>
  <si>
    <t>Nguyên lý kế toán-1-15 (03)/65DCKX21</t>
  </si>
  <si>
    <t>DC2KV68-1-15 (04)</t>
  </si>
  <si>
    <t>Nguyên lý kế toán-1-15 (04)/65DCKX22</t>
  </si>
  <si>
    <t>DC2KV68-1-15 (05)</t>
  </si>
  <si>
    <t>Nguyên lý kế toán-1-15 (05)/65DCKX23</t>
  </si>
  <si>
    <t>DC2CK55-1-15 (02)</t>
  </si>
  <si>
    <t>Nguyên lý máy-1-15 (02)/65DCDM21_MT21</t>
  </si>
  <si>
    <t>DC2TT22-1-15 (01)</t>
  </si>
  <si>
    <t>Nhập môn Cơ sở dữ liệu-1-15 (01)/65DCHT21</t>
  </si>
  <si>
    <t>DC2TT22-1-15 (02)</t>
  </si>
  <si>
    <t>Nhập môn Cơ sở dữ liệu-1-15 (02)/65DCHT22</t>
  </si>
  <si>
    <t>DC2TT22-1-15 (03)</t>
  </si>
  <si>
    <t>Nhập môn Cơ sở dữ liệu-1-15 (03)/65DCHT23</t>
  </si>
  <si>
    <t>DC2HT13-1-15 (01)</t>
  </si>
  <si>
    <t>Nhập môn mạng máy tính-1-15 (01)/65DCHT21</t>
  </si>
  <si>
    <t>DC2HT13-1-15 (02)</t>
  </si>
  <si>
    <t>Nhập môn mạng máy tính-1-15 (02)/65DCHT22</t>
  </si>
  <si>
    <t>DC2HT13-1-15 (03)</t>
  </si>
  <si>
    <t>Nhập môn mạng máy tính-1-15 (03)/65DCHT23</t>
  </si>
  <si>
    <t>DC1LL02-1-15 (02)</t>
  </si>
  <si>
    <t>Những nguyên lý cơ bản của CN Mác - Lênin 2-1-15 (02)/65DCKX21_KX22</t>
  </si>
  <si>
    <t>DC1LL02-1-15 (04)</t>
  </si>
  <si>
    <t>Những nguyên lý cơ bản của CN Mác - Lênin 2-1-15 (04)/65DCKX23_CDA1</t>
  </si>
  <si>
    <t>DC2KV93-1-15 (02)</t>
  </si>
  <si>
    <t>Pháp luật kinh tế-1-15 (02)/65DCVS21_VB21</t>
  </si>
  <si>
    <t>DC2KV77-1-15 (06)</t>
  </si>
  <si>
    <t>Pháp luật kinh tế-1-15 (06)/65DCQT21</t>
  </si>
  <si>
    <t>DC2KV77-1-15 (07)</t>
  </si>
  <si>
    <t>Pháp luật kinh tế-1-15 (07)/65DCQT22</t>
  </si>
  <si>
    <t>DC1LL05-1-15 (02)</t>
  </si>
  <si>
    <t>Pháp luật Việt Nam đại cương-1-15 (02)/65DCDT21_DT22</t>
  </si>
  <si>
    <t>Nguyễn Thanh Minh</t>
  </si>
  <si>
    <t>DC1LL05-1-15 (06)</t>
  </si>
  <si>
    <t>Pháp luật Việt Nam đại cương-1-15 (06)/65DCHT21_HT22</t>
  </si>
  <si>
    <t>DC1LL05-1-15 (08)</t>
  </si>
  <si>
    <t>Pháp luật Việt Nam đại cương-1-15 (08)/65DCHT23_DT23_DM21</t>
  </si>
  <si>
    <t>DC1LL05-1-15 (09)</t>
  </si>
  <si>
    <t>Pháp luật Việt Nam đại cương-1-15 (09)/65DCKT21_KT22</t>
  </si>
  <si>
    <t>DC1LL05-1-15 (11)</t>
  </si>
  <si>
    <t>Pháp luật Việt Nam đại cương-1-15 (11)/65DCKT23_KT24_64OT02_OT03_OT04_OT05</t>
  </si>
  <si>
    <t>DC1LL05-1-15 (13)</t>
  </si>
  <si>
    <t>Pháp luật Việt Nam đại cương-1-15 (13)/65DCOT21_OT22</t>
  </si>
  <si>
    <t>DC1LL05-1-15 (15)</t>
  </si>
  <si>
    <t>Pháp luật Việt Nam đại cương-1-15 (15)/65DCOT23_OT24</t>
  </si>
  <si>
    <t>DC2VL21-1-15 (01)</t>
  </si>
  <si>
    <t>Phương tiện vận tải-1-15 (01)/65DCVL21</t>
  </si>
  <si>
    <t>DC1CB99-1-15 (01)</t>
  </si>
  <si>
    <t>PP nghiên cứu khoa học-1-15 (01)/65DCKX21</t>
  </si>
  <si>
    <t>PP nghiên cứu khoa học</t>
  </si>
  <si>
    <t>DC1CB99-1-15 (02)</t>
  </si>
  <si>
    <t>PP nghiên cứu khoa học-1-15 (02)/65DCKX22</t>
  </si>
  <si>
    <t>Đỗ Thị Thơ</t>
  </si>
  <si>
    <t>DC1CB99-1-15 (03)</t>
  </si>
  <si>
    <t>PP nghiên cứu khoa học-1-15 (03)/65DCKX23</t>
  </si>
  <si>
    <t>DC1CB99-1-15 (04)</t>
  </si>
  <si>
    <t>PP nghiên cứu khoa học-1-15 (04)/65DCKT21</t>
  </si>
  <si>
    <t>DC1CB99-1-15 (05)</t>
  </si>
  <si>
    <t>PP nghiên cứu khoa học-1-15 (05)/65DCKT22</t>
  </si>
  <si>
    <t>DC1CB99-1-15 (06)</t>
  </si>
  <si>
    <t>PP nghiên cứu khoa học-1-15 (06)/65DCKT23</t>
  </si>
  <si>
    <t>DC1CB99-1-15 (07)</t>
  </si>
  <si>
    <t>PP nghiên cứu khoa học-1-15 (07)/65DCKT24</t>
  </si>
  <si>
    <t>DC2KV73-1-15 (01)</t>
  </si>
  <si>
    <t>Quản trị học-1-15 (01)/65DCQT21</t>
  </si>
  <si>
    <t>Công Vũ Hà My</t>
  </si>
  <si>
    <t>DC2KV72-1-15 (01)</t>
  </si>
  <si>
    <t>Quản trị học-1-15 (01)/65DCVB21</t>
  </si>
  <si>
    <t>DC2KV73-1-15 (02)</t>
  </si>
  <si>
    <t>Quản trị học-1-15 (02)/65DCQT22</t>
  </si>
  <si>
    <t>DC2CO26-1-15 (02)</t>
  </si>
  <si>
    <t>Sức bền vật liệu (CK)-1-15 (02)/65DCDM21_MT21</t>
  </si>
  <si>
    <t>DC2CO26-1-15 (03)</t>
  </si>
  <si>
    <t>Sức bền vật liệu (CK)-1-15 (03)/65DCMX21</t>
  </si>
  <si>
    <t>DC2CO26-1-15 (04)</t>
  </si>
  <si>
    <t>Sức bền vật liệu (CK)-1-15 (04)/65DCMX22</t>
  </si>
  <si>
    <t>DC2CO26-1-15 (05)</t>
  </si>
  <si>
    <t>Sức bền vật liệu (CK)-1-15 (05)/65DCOT21</t>
  </si>
  <si>
    <t>Hoàng Quyết Chiến</t>
  </si>
  <si>
    <t>DC2CO26-1-15 (06)</t>
  </si>
  <si>
    <t>Sức bền vật liệu (CK)-1-15 (06)/65DCOT22</t>
  </si>
  <si>
    <t>DC2CO26-1-15 (07)</t>
  </si>
  <si>
    <t>Sức bền vật liệu (CK)-1-15 (07)/65DCOT23</t>
  </si>
  <si>
    <t>DC2CO26-1-15 (08)</t>
  </si>
  <si>
    <t>Sức bền vật liệu (CK)-1-15 (08)/65DCOT24</t>
  </si>
  <si>
    <t>DC2CO25-1-15 (01)</t>
  </si>
  <si>
    <t>Sức bền vật liệu-1-15 (01)/65DCCDA1</t>
  </si>
  <si>
    <t>DC2CO25-1-15 (02)</t>
  </si>
  <si>
    <t>Sức bền vật liệu-1-15 (02)/65DCCD21</t>
  </si>
  <si>
    <t>DC2CO25-1-15 (03)</t>
  </si>
  <si>
    <t>Sức bền vật liệu-1-15 (03)/65DCCD22</t>
  </si>
  <si>
    <t>DC2CO25-1-15 (04)</t>
  </si>
  <si>
    <t>Sức bền vật liệu-1-15 (04)/65DCCD23</t>
  </si>
  <si>
    <t>DC2CO25-1-15 (05)</t>
  </si>
  <si>
    <t>Sức bền vật liệu-1-15 (05)/65DCDD21</t>
  </si>
  <si>
    <t>DC2CO25-1-15 (06)</t>
  </si>
  <si>
    <t>Sức bền vật liệu-1-15 (06)/65DCDB21</t>
  </si>
  <si>
    <t>DC2CO25-1-15 (06)_193</t>
  </si>
  <si>
    <t>Sức bền vật liệu-1-15 (06)/65DCDD22</t>
  </si>
  <si>
    <t>DC2CO25-1-15 (07)</t>
  </si>
  <si>
    <t>Sức bền vật liệu-1-15 (07)/65DCCA21</t>
  </si>
  <si>
    <t>DC2CO25-1-15 (09)</t>
  </si>
  <si>
    <t>Sức bền vật liệu-1-15 (09)/65DCCC21_CS21</t>
  </si>
  <si>
    <t>DC2CO25-1-15 (10)</t>
  </si>
  <si>
    <t>Sức bền vật liệu-1-15 (10)/65DCDB22</t>
  </si>
  <si>
    <t>DC2CO25-1-15 (11)</t>
  </si>
  <si>
    <t>Sức bền vật liệu-1-15 (11)/65DCDB23</t>
  </si>
  <si>
    <t>DC2VS56-1-15 (01)</t>
  </si>
  <si>
    <t>Sức kéo đoàn tàu-1-15 (01)/65DCVS21</t>
  </si>
  <si>
    <t>Phạm Quang Hạnh</t>
  </si>
  <si>
    <t>DC2KV67-1-15 (01)</t>
  </si>
  <si>
    <t>Tài chính tiền tệ-1-15 (01)/65DCQT21</t>
  </si>
  <si>
    <t>DC2KV67-1-15 (02)</t>
  </si>
  <si>
    <t>Tài chính tiền tệ-1-15 (02)/65DCQT22</t>
  </si>
  <si>
    <t>DC3QT11-1-15 (03)</t>
  </si>
  <si>
    <t>Tâm lý trong quản trị-1-15 (03)/65DCQT21</t>
  </si>
  <si>
    <t>Tâm lý trong quản trị</t>
  </si>
  <si>
    <t>DC3QT11-1-15 (04)</t>
  </si>
  <si>
    <t>Tâm lý trong quản trị-1-15 (04)/65DCQT22</t>
  </si>
  <si>
    <t>DC3KT20-1-15 (01)</t>
  </si>
  <si>
    <t>TCCT kế toán trong DN-1-15 (01)/65DCKT21</t>
  </si>
  <si>
    <t>TCCT kế toán trong DN</t>
  </si>
  <si>
    <t>DC3KT20-1-15 (02)</t>
  </si>
  <si>
    <t>TCCT kế toán trong DN-1-15 (02)/65DCKT22</t>
  </si>
  <si>
    <t>DC3KT20-1-15 (03)</t>
  </si>
  <si>
    <t>TCCT kế toán trong DN-1-15 (03)/65DCKT23</t>
  </si>
  <si>
    <t>DC3KT20-1-15 (04)</t>
  </si>
  <si>
    <t>TCCT kế toán trong DN-1-15 (04)/65DCKT24</t>
  </si>
  <si>
    <t>DC2KX42-1-15 (01)</t>
  </si>
  <si>
    <t>Thiết kế cầu-1-15 (01)/65DCKX21</t>
  </si>
  <si>
    <t>DC2KX42-1-15 (02)</t>
  </si>
  <si>
    <t>Thiết kế cầu-1-15 (02)/65DCKX22</t>
  </si>
  <si>
    <t>DC2KX42-1-15 (03)</t>
  </si>
  <si>
    <t>Thiết kế cầu-1-15 (03)/65DCKX23</t>
  </si>
  <si>
    <t>DC2KX41-1-15 (01)</t>
  </si>
  <si>
    <t>Thiết kế đường-1-15 (01)/65DCKX21</t>
  </si>
  <si>
    <t>DC2KX41-1-15 (02)</t>
  </si>
  <si>
    <t>Thiết kế đường-1-15 (02)/65DCKX22</t>
  </si>
  <si>
    <t>DC2KX41-1-15 (03)</t>
  </si>
  <si>
    <t>Thiết kế đường-1-15 (03)/65DCKX23</t>
  </si>
  <si>
    <t>DC3VS51-1-15 (01)</t>
  </si>
  <si>
    <t>Thiết kế ga đường sắt-1-15 (01)/65DCVS21</t>
  </si>
  <si>
    <t>DC3KV31-1-15 (01)</t>
  </si>
  <si>
    <t>Thống kê kinh doanh-1-15 (01)/65DCKT21</t>
  </si>
  <si>
    <t>DC3KV31-1-15 (02)</t>
  </si>
  <si>
    <t>Thống kê kinh doanh-1-15 (02)/65DCKT22</t>
  </si>
  <si>
    <t>DC3KV31-1-15 (03)</t>
  </si>
  <si>
    <t>Thống kê kinh doanh-1-15 (03)/65DCKT23</t>
  </si>
  <si>
    <t>DC3KV31-1-15 (04)</t>
  </si>
  <si>
    <t>Thống kê kinh doanh-1-15 (04)/65DCKT24</t>
  </si>
  <si>
    <t>DC2CT62-1-15 (01)</t>
  </si>
  <si>
    <t>Thủy lực công trình-1-15 (01)/65DCDD21</t>
  </si>
  <si>
    <t>DC2CT62-1-15 (02)</t>
  </si>
  <si>
    <t>Thủy lực công trình-1-15 (02)/65DCDD22</t>
  </si>
  <si>
    <t>DC2CK61-1-15 (01)</t>
  </si>
  <si>
    <t>Thủy lực cơ sở-1-15 (01)/65DCOT21</t>
  </si>
  <si>
    <t>DC2CK61-1-15 (02)</t>
  </si>
  <si>
    <t>Thủy lực cơ sở-1-15 (02)/65DCOT22</t>
  </si>
  <si>
    <t>DC2CK61-1-15 (03)</t>
  </si>
  <si>
    <t>Thủy lực cơ sở-1-15 (03)/65DCOT23</t>
  </si>
  <si>
    <t>DC2CK61-1-15 (04)</t>
  </si>
  <si>
    <t>Thủy lực cơ sở-1-15 (04)/65DCOT24</t>
  </si>
  <si>
    <t>DC4CT11-1-15 (04)</t>
  </si>
  <si>
    <t>Thực hành trắc địa-1-15 (04)/65DCCDA1</t>
  </si>
  <si>
    <t>DC4CT11-1-15 (05)</t>
  </si>
  <si>
    <t>Thực hành trắc địa-1-15 (05)/65DCCD21</t>
  </si>
  <si>
    <t>DC4CT11-1-15 (06)</t>
  </si>
  <si>
    <t>Thực hành trắc địa-1-15 (06)/65DCCD22</t>
  </si>
  <si>
    <t>DC4CT11-1-15 (07)</t>
  </si>
  <si>
    <t>Thực hành trắc địa-1-15 (07)/65DCCD23</t>
  </si>
  <si>
    <t>Kiều Văn Cẩn</t>
  </si>
  <si>
    <t>DC4CT11-1-15 (10)</t>
  </si>
  <si>
    <t>Thực hành trắc địa-1-15 (10)/65DCCS21_CC21</t>
  </si>
  <si>
    <t>Nguyễn Tuấn Ngọc;Nguyễn Trọng Tuấn</t>
  </si>
  <si>
    <t>DC4DT21-1-15 (01)</t>
  </si>
  <si>
    <t>Thực tập Điện tử cơ bản-1-15 (01)/65DCDT23</t>
  </si>
  <si>
    <t>DC4DT22-1-15 (01)</t>
  </si>
  <si>
    <t>Thực tập Lắp ráp điện tử-1-15 (01)/65DCDT23</t>
  </si>
  <si>
    <t>DC4CT16-1-15 (01)</t>
  </si>
  <si>
    <t>Thực tập Thí nghiệm địa chất-1-15 (01)/65DCCDA1</t>
  </si>
  <si>
    <t>DC4CT16-1-15 (02)</t>
  </si>
  <si>
    <t>Thực tập Thí nghiệm địa chất-1-15 (02)/65DCCD21</t>
  </si>
  <si>
    <t>Bùi Mạnh Lực</t>
  </si>
  <si>
    <t>DC4CT16-1-15 (03)</t>
  </si>
  <si>
    <t>Thực tập Thí nghiệm địa chất-1-15 (03)/65DCCD22</t>
  </si>
  <si>
    <t>DC4CT16-1-15 (04)</t>
  </si>
  <si>
    <t>Thực tập Thí nghiệm địa chất-1-15 (04)/65DCCD23</t>
  </si>
  <si>
    <t>DC4CT16-1-15 (05)</t>
  </si>
  <si>
    <t>Thực tập Thí nghiệm địa chất-1-15 (05)/65DCDD21</t>
  </si>
  <si>
    <t>DC4CT16-1-15 (06)</t>
  </si>
  <si>
    <t>Thực tập Thí nghiệm địa chất-1-15 (06)/65DCDB21</t>
  </si>
  <si>
    <t>DC4CT16-1-15 (06)_14B</t>
  </si>
  <si>
    <t>Thực tập Thí nghiệm địa chất-1-15 (06)/65DCDD22</t>
  </si>
  <si>
    <t>DC4CT16-1-15 (07)</t>
  </si>
  <si>
    <t>Thực tập Thí nghiệm địa chất-1-15 (07)/65DCCA21</t>
  </si>
  <si>
    <t>DC4CT16-1-15 (08)</t>
  </si>
  <si>
    <t>Thực tập Thí nghiệm địa chất-1-15 (08)/65DCCS21_CC21</t>
  </si>
  <si>
    <t>Lê Nho Thiện</t>
  </si>
  <si>
    <t>DC4CT16-1-15 (10)</t>
  </si>
  <si>
    <t>Thực tập Thí nghiệm địa chất-1-15 (10)/65DCDB22</t>
  </si>
  <si>
    <t>DC4CT16-1-15 (11)</t>
  </si>
  <si>
    <t>Thực tập Thí nghiệm địa chất-1-15 (11)/65DCDB23</t>
  </si>
  <si>
    <t>DC4CT15-1-15 (01)</t>
  </si>
  <si>
    <t>Thực tập Thí nghiệm vật liệu xây dựng-1-15 (01)/65DCDD21</t>
  </si>
  <si>
    <t>DC4CT15-1-15 (02)</t>
  </si>
  <si>
    <t>Thực tập Thí nghiệm vật liệu xây dựng-1-15 (02)/65DCDD22</t>
  </si>
  <si>
    <t>DC2KV90-1-15 (06)</t>
  </si>
  <si>
    <t>Thương mại điện tử-1-15 (06)/65DCVL21</t>
  </si>
  <si>
    <t>DC1CB31-1-15 (04)</t>
  </si>
  <si>
    <t>Tiếng Anh 1-1-15 (04)/65DCQT21</t>
  </si>
  <si>
    <t>DC1CB31-1-15 (05)</t>
  </si>
  <si>
    <t>Tiếng Anh 1-1-15 (05)/65DCQT22</t>
  </si>
  <si>
    <t>DC1CB31-1-15 (06)</t>
  </si>
  <si>
    <t>Tiếng Anh 1-1-15 (06)/65DCKT21</t>
  </si>
  <si>
    <t>DC1CB31-1-15 (07)</t>
  </si>
  <si>
    <t>Tiếng Anh 1-1-15 (07)/65DCKT22</t>
  </si>
  <si>
    <t>DC1CB31-1-15 (08)</t>
  </si>
  <si>
    <t>Tiếng Anh 1-1-15 (08)/65DCKT23</t>
  </si>
  <si>
    <t>DC1CB31-1-15 (09)</t>
  </si>
  <si>
    <t>Tiếng Anh 1-1-15 (09)/65DCKT24</t>
  </si>
  <si>
    <t>Ngô Thị Lan Hương</t>
  </si>
  <si>
    <t>DC2RB43-1-15 (01)</t>
  </si>
  <si>
    <t>Tiếng Anh 2B-1-15 (01)/65DCCDA1</t>
  </si>
  <si>
    <t>DC1CB32-1-15 (03)</t>
  </si>
  <si>
    <t>Tiếng Anh 2-1-15 (03)/65DCCD21</t>
  </si>
  <si>
    <t>DC1CB32-1-15 (04)</t>
  </si>
  <si>
    <t>Tiếng Anh 2-1-15 (04)/65DCCD22</t>
  </si>
  <si>
    <t>DC1CB32-1-15 (05)</t>
  </si>
  <si>
    <t>Tiếng Anh 2-1-15 (05)/65DCCD23</t>
  </si>
  <si>
    <t>DC1TT43-1-15 (03)</t>
  </si>
  <si>
    <t>Tin học đại cương-1-15 (03)/66DCTM21</t>
  </si>
  <si>
    <t>DC1CB12-1-15 (03)</t>
  </si>
  <si>
    <t>Toán 2-1-15 (03)/65DCDT21</t>
  </si>
  <si>
    <t>DC1CB12-1-15 (04)</t>
  </si>
  <si>
    <t>Toán 2-1-15 (04)/65DCDT22</t>
  </si>
  <si>
    <t>DC1CB12-1-15 (05)</t>
  </si>
  <si>
    <t>Toán 2-1-15 (05)/65DCDT23</t>
  </si>
  <si>
    <t>DC1CB13-1-15 (02)</t>
  </si>
  <si>
    <t>Toán 3-1-15 (02)/65DCDD21</t>
  </si>
  <si>
    <t>DC1CB13-1-15 (03)</t>
  </si>
  <si>
    <t>Toán 3-1-15 (03)/65DCDB21</t>
  </si>
  <si>
    <t>DC1CB13-1-15 (03)_1F4</t>
  </si>
  <si>
    <t>Toán 3-1-15 (03)/65DCDD22</t>
  </si>
  <si>
    <t>DC1CB13-1-15 (04)</t>
  </si>
  <si>
    <t>Toán 3-1-15 (04)/65DCCA21</t>
  </si>
  <si>
    <t>DC1CB13-1-15 (05)</t>
  </si>
  <si>
    <t>Toán 3-1-15 (05)/65DCCS21_CC21</t>
  </si>
  <si>
    <t>Vũ Xuân Nhâm</t>
  </si>
  <si>
    <t>DC1CB13-1-15 (06)</t>
  </si>
  <si>
    <t>Toán 3-1-15 (06)/65DCDM21_MT21</t>
  </si>
  <si>
    <t>DC1CB13-1-15 (10)</t>
  </si>
  <si>
    <t>Toán 3-1-15 (10)/65DCHT21</t>
  </si>
  <si>
    <t>DC1CB13-1-15 (11)</t>
  </si>
  <si>
    <t>Toán 3-1-15 (11)/65DCHT22</t>
  </si>
  <si>
    <t>DC1CB13-1-15 (12)</t>
  </si>
  <si>
    <t>Toán 3-1-15 (12)/65DCHT23</t>
  </si>
  <si>
    <t>DC1CB13-1-15 (13)</t>
  </si>
  <si>
    <t>Toán 3-1-15 (13)/65DCMX21</t>
  </si>
  <si>
    <t>DC1CB13-1-15 (14)</t>
  </si>
  <si>
    <t>Toán 3-1-15 (14)/65DCMX22</t>
  </si>
  <si>
    <t>DC1CB13-1-15 (16)</t>
  </si>
  <si>
    <t>Toán 3-1-15 (16)/65DCDB22</t>
  </si>
  <si>
    <t>DC1CB13-1-15 (17)</t>
  </si>
  <si>
    <t>Toán 3-1-15 (17)/65DCDB23</t>
  </si>
  <si>
    <t>DC2CT16-1-15 (04)</t>
  </si>
  <si>
    <t>Trắc địa-1-15 (04)/65DCCDA1</t>
  </si>
  <si>
    <t>DC2CT16-1-15 (05)</t>
  </si>
  <si>
    <t>Trắc địa-1-15 (05)/65DCCD21</t>
  </si>
  <si>
    <t>DC2CT16-1-15 (06)</t>
  </si>
  <si>
    <t>Trắc địa-1-15 (06)/65DCCD22</t>
  </si>
  <si>
    <t>DC2CT16-1-15 (07)</t>
  </si>
  <si>
    <t>Trắc địa-1-15 (07)/65DCCD23</t>
  </si>
  <si>
    <t>DC2CT16-1-15 (08)</t>
  </si>
  <si>
    <t>Trắc địa-1-15 (08)/65DCCC21</t>
  </si>
  <si>
    <t>DC2CT16-1-15 (10)</t>
  </si>
  <si>
    <t>Trắc địa-1-15 (10)/65DCCS21</t>
  </si>
  <si>
    <t>DC2CK58-1-15 (01)</t>
  </si>
  <si>
    <t>Truyền động thủy lực và khí nén-1-15 (01)/65DCOT21</t>
  </si>
  <si>
    <t>DC2CK58-1-15 (02)</t>
  </si>
  <si>
    <t>Truyền động thủy lực và khí nén-1-15 (02)/65DCOT22</t>
  </si>
  <si>
    <t>DC2CK58-1-15 (03)</t>
  </si>
  <si>
    <t>Truyền động thủy lực và khí nén-1-15 (03)/65DCOT23</t>
  </si>
  <si>
    <t>DC2CK58-1-15 (04)</t>
  </si>
  <si>
    <t>Truyền động thủy lực và khí nén-1-15 (04)/65DCOT24</t>
  </si>
  <si>
    <t>DC2DT46-1-15 (01)</t>
  </si>
  <si>
    <t>Trường điện từ-1-15 (01)/65DCDT21</t>
  </si>
  <si>
    <t>DC2DT46-1-15 (02)</t>
  </si>
  <si>
    <t>Trường điện từ-1-15 (02)/65DCDT22</t>
  </si>
  <si>
    <t>DC1LL03-1-15 (02)</t>
  </si>
  <si>
    <t>Tư tưởng Hồ Chí Minh-1-15 (02)/65DCCD21_CD22</t>
  </si>
  <si>
    <t>DC1LL03-1-15 (07)</t>
  </si>
  <si>
    <t>Tư tưởng Hồ Chí Minh-1-15 (07)/65DCDT21_DT22</t>
  </si>
  <si>
    <t>DC1LL03-1-15 (09)</t>
  </si>
  <si>
    <t>Tư tưởng Hồ Chí Minh-1-15 (09)/65DCDT23_CS21</t>
  </si>
  <si>
    <t>DC1LL03-1-15 (11)</t>
  </si>
  <si>
    <t>Tư tưởng Hồ Chí Minh-1-15 (11)/65DCVB21_VL21_VS21</t>
  </si>
  <si>
    <t>DC2CB94-1-15 (01)</t>
  </si>
  <si>
    <t>Văn hoá kinh doanh-1-15 (01)/65DCKT21</t>
  </si>
  <si>
    <t>DC2CB94-1-15 (02)</t>
  </si>
  <si>
    <t>Văn hoá kinh doanh-1-15 (02)/65DCKT22</t>
  </si>
  <si>
    <t>DC2CB94-1-15 (03)</t>
  </si>
  <si>
    <t>Văn hoá kinh doanh-1-15 (03)/65DCKT23</t>
  </si>
  <si>
    <t>DC2CB94-1-15 (04)</t>
  </si>
  <si>
    <t>Văn hoá kinh doanh-1-15 (04)/65DCKT24</t>
  </si>
  <si>
    <t>DC2CB94-1-15 (07)</t>
  </si>
  <si>
    <t>Văn hoá kinh doanh-1-15 (07)/65DCVS21_VB21</t>
  </si>
  <si>
    <t>DC2CB94-1-15 (09)</t>
  </si>
  <si>
    <t>Văn hoá kinh doanh-1-15 (09)/65DCVL21</t>
  </si>
  <si>
    <t>DC2CK32-1-15 (01)</t>
  </si>
  <si>
    <t>Vật liệu cơ khí-1-15 (01)/65DCMX21</t>
  </si>
  <si>
    <t>Thầy Lịch</t>
  </si>
  <si>
    <t>DC2CK32-1-15 (02)</t>
  </si>
  <si>
    <t>Vật liệu cơ khí-1-15 (02)/65DCMX22</t>
  </si>
  <si>
    <t>DC2DD35-1-15 (01)</t>
  </si>
  <si>
    <t>Vật liệu xây dựng (DD&amp;CN)-1-15 (01)/65DCDD21</t>
  </si>
  <si>
    <t>Vật liệu xây dựng (DD&amp;CN)</t>
  </si>
  <si>
    <t>DC2DD35-1-15 (02)</t>
  </si>
  <si>
    <t>Vật liệu xây dựng (DD&amp;CN)-1-15 (02)/65DCDD22</t>
  </si>
  <si>
    <t>DC2CO13-1-15 (02)</t>
  </si>
  <si>
    <t>Vẽ kỹ thuật (CK)-1-15 (02)/65DCDM21_MT21</t>
  </si>
  <si>
    <t>Vẽ kỹ thuật (CK)</t>
  </si>
  <si>
    <t>DC2CO13-1-15 (03)</t>
  </si>
  <si>
    <t>Vẽ kỹ thuật (CK)-1-15 (03)/65DCMX21</t>
  </si>
  <si>
    <t>DC2CO13-1-15 (04)</t>
  </si>
  <si>
    <t>Vẽ kỹ thuật (CK)-1-15 (04)/65DCMX22</t>
  </si>
  <si>
    <t>DC2CO13-1-15 (05)</t>
  </si>
  <si>
    <t>Vẽ kỹ thuật (CK)-1-15 (05)/65DCOT21</t>
  </si>
  <si>
    <t>DC2CO13-1-15 (06)</t>
  </si>
  <si>
    <t>Vẽ kỹ thuật (CK)-1-15 (06)/65DCOT22</t>
  </si>
  <si>
    <t>DC2CO13-1-15 (07)</t>
  </si>
  <si>
    <t>Vẽ kỹ thuật (CK)-1-15 (07)/65DCOT23</t>
  </si>
  <si>
    <t>DC2CO13-1-15 (08)</t>
  </si>
  <si>
    <t>Vẽ kỹ thuật (CK)-1-15 (08)/65DCOT24</t>
  </si>
  <si>
    <t>DC1CB94-DCK65</t>
  </si>
  <si>
    <t>DC2CB89-DCK65</t>
  </si>
  <si>
    <t>DC2HT26-DCK65</t>
  </si>
  <si>
    <t>DC3VL25-DCK65</t>
  </si>
  <si>
    <t>DC2DT45-DCK65</t>
  </si>
  <si>
    <t>DC2DT44-DCK65</t>
  </si>
  <si>
    <t>DC2CT31-DCK65</t>
  </si>
  <si>
    <t>DC2VS67-DCK65</t>
  </si>
  <si>
    <t>DC2VB67-DCK65</t>
  </si>
  <si>
    <t>DC2KV22-DCK65</t>
  </si>
  <si>
    <t>DC2CK54-DCK65</t>
  </si>
  <si>
    <t>DC1QP01-DCK65</t>
  </si>
  <si>
    <t>DC1QP02-DCK65</t>
  </si>
  <si>
    <t>DC1QP03-DCK65</t>
  </si>
  <si>
    <t>DC1TD01-DCK65</t>
  </si>
  <si>
    <t>DC1TD02-DCK65</t>
  </si>
  <si>
    <t>DC1TD03-DCK65</t>
  </si>
  <si>
    <t>DC1TD04-DCK65</t>
  </si>
  <si>
    <t>DC1TD05-DCK65</t>
  </si>
  <si>
    <t>DC2VB39-DCK65</t>
  </si>
  <si>
    <t>DC2CO11-DCK65</t>
  </si>
  <si>
    <t>DC1CB26-DCK65</t>
  </si>
  <si>
    <t>DC3KT22-DCK65</t>
  </si>
  <si>
    <t>DC2KV64-DCK65</t>
  </si>
  <si>
    <t>DC2KV63-DCK65</t>
  </si>
  <si>
    <t>DC2KV82-DCK65</t>
  </si>
  <si>
    <t>DC3KX71-DCK65</t>
  </si>
  <si>
    <t>DC1TH46-DCK65</t>
  </si>
  <si>
    <t>DC1TH47-DCK65</t>
  </si>
  <si>
    <t>DC2DT41-DCK65</t>
  </si>
  <si>
    <t>DC2DT42-DCK65</t>
  </si>
  <si>
    <t>DC2DT43-DCK65</t>
  </si>
  <si>
    <t>DC1CB20-DCK65</t>
  </si>
  <si>
    <t>DC1TH48-DCK65</t>
  </si>
  <si>
    <t>DC2GT42-DCK65</t>
  </si>
  <si>
    <t>DC1CB92-DCK65</t>
  </si>
  <si>
    <t>DC2TT23-DCK65</t>
  </si>
  <si>
    <t>DC2KV68-DCK65</t>
  </si>
  <si>
    <t>DC2CK55-DCK65</t>
  </si>
  <si>
    <t>DC2TT22-DCK65</t>
  </si>
  <si>
    <t>DC2HT13-DCK65</t>
  </si>
  <si>
    <t>DC1LL02-DCK65</t>
  </si>
  <si>
    <t>DC2KV93-DCK65</t>
  </si>
  <si>
    <t>DC2KV77-DCK65</t>
  </si>
  <si>
    <t>DC1LL05-DCK65</t>
  </si>
  <si>
    <t>DC2VL21-DCK65</t>
  </si>
  <si>
    <t>DC1CB99-DCK65</t>
  </si>
  <si>
    <t>DC2KV73-DCK65</t>
  </si>
  <si>
    <t>DC2KV72-DCK65</t>
  </si>
  <si>
    <t>DC2CO26-DCK65</t>
  </si>
  <si>
    <t>DC2CO25-DCK65</t>
  </si>
  <si>
    <t>DC2VS56-DCK65</t>
  </si>
  <si>
    <t>DC2KV67-DCK65</t>
  </si>
  <si>
    <t>DC3QT11-DCK65</t>
  </si>
  <si>
    <t>DC3KT20-DCK65</t>
  </si>
  <si>
    <t>DC2KX42-DCK65</t>
  </si>
  <si>
    <t>DC2KX41-DCK65</t>
  </si>
  <si>
    <t>DC3VS51-DCK65</t>
  </si>
  <si>
    <t>DC3KV31-DCK65</t>
  </si>
  <si>
    <t>DC2CT62-DCK65</t>
  </si>
  <si>
    <t>DC2CK61-DCK65</t>
  </si>
  <si>
    <t>DC4CT11-DCK65</t>
  </si>
  <si>
    <t>DC4DT21-DCK65</t>
  </si>
  <si>
    <t>DC4DT22-DCK65</t>
  </si>
  <si>
    <t>DC4CT16-DCK65</t>
  </si>
  <si>
    <t>DC4CT15-DCK65</t>
  </si>
  <si>
    <t>DC2KV90-DCK65</t>
  </si>
  <si>
    <t>DC1CB31-DCK65</t>
  </si>
  <si>
    <t>DC2RB43-DCK65</t>
  </si>
  <si>
    <t>DC1CB32-DCK65</t>
  </si>
  <si>
    <t>DC1TT43-DCK65</t>
  </si>
  <si>
    <t>DC1CB12-DCK65</t>
  </si>
  <si>
    <t>DC1CB13-DCK65</t>
  </si>
  <si>
    <t>DC2CT16-DCK65</t>
  </si>
  <si>
    <t>DC2CK58-DCK65</t>
  </si>
  <si>
    <t>DC2DT46-DCK65</t>
  </si>
  <si>
    <t>DC1LL03-DCK65</t>
  </si>
  <si>
    <t>DC2CB94-DCK65</t>
  </si>
  <si>
    <t>DC2CK32-DCK65</t>
  </si>
  <si>
    <t>DC2DD35-DCK65</t>
  </si>
  <si>
    <t>DC2CO13-DCK65</t>
  </si>
  <si>
    <t>NHẬP DỮ LIỆU CỘT NÀY</t>
  </si>
  <si>
    <t>Ngày thi
dự kiến</t>
  </si>
  <si>
    <t>DC2CT65-1-15 (01)_147</t>
  </si>
  <si>
    <t>An toàn lao động-1-15 (01)/64DCCA01</t>
  </si>
  <si>
    <t>K64DHCQ</t>
  </si>
  <si>
    <t>Nguyễn Thị Thanh Xuân</t>
  </si>
  <si>
    <t>DC2CT65-1-15 (01)_1D4</t>
  </si>
  <si>
    <t>An toàn lao động-1-15 (01)/64DCCA02</t>
  </si>
  <si>
    <t>DC2CT65-1-15 (01)_126</t>
  </si>
  <si>
    <t>An toàn lao động-1-15 (01)/64DCCC01</t>
  </si>
  <si>
    <t>DC2CT65-1-15 (01)</t>
  </si>
  <si>
    <t>An toàn lao động-1-15 (01)/64DCCD08</t>
  </si>
  <si>
    <t>Kiều Quang Thái</t>
  </si>
  <si>
    <t>DC2CT65-1-15 (02)</t>
  </si>
  <si>
    <t>An toàn lao động-1-15 (02)/64DCCD09</t>
  </si>
  <si>
    <t>DC2CT65-1-15 (03)</t>
  </si>
  <si>
    <t>An toàn lao động-1-15 (03)/64DCCD10</t>
  </si>
  <si>
    <t>Nguyễn Văn Đăng</t>
  </si>
  <si>
    <t>DC2CT65-1-15 (04)</t>
  </si>
  <si>
    <t>An toàn lao động-1-15 (04)/64DCCD11</t>
  </si>
  <si>
    <t>DC2CT65-1-15 (05)</t>
  </si>
  <si>
    <t>An toàn lao động-1-15 (05)/64DCCD12</t>
  </si>
  <si>
    <t>DC2CT65-1-15 (06)</t>
  </si>
  <si>
    <t>An toàn lao động-1-15 (06)/64DCCS01</t>
  </si>
  <si>
    <t>DC2CT65-1-15 (07)</t>
  </si>
  <si>
    <t>An toàn lao động-1-15 (07)/63DCDB01</t>
  </si>
  <si>
    <t>K63DHCQ</t>
  </si>
  <si>
    <t>DC3HT51-1-15 (01)</t>
  </si>
  <si>
    <t>An toàn và bảo mật hệ thống thông tin-1-15 (01)/64DCTH01</t>
  </si>
  <si>
    <t>DC3HT51-1-15 (01)_1C0</t>
  </si>
  <si>
    <t>An toàn và bảo mật hệ thống thông tin-1-15 (01)/64DCTH02</t>
  </si>
  <si>
    <t>DC3HT51-1-15 (01)_1AC</t>
  </si>
  <si>
    <t>An toàn và bảo mật hệ thống thông tin-1-15 (01)/64DCTH03</t>
  </si>
  <si>
    <t>DC2DT55-1-15 (01)</t>
  </si>
  <si>
    <t>Anten và truyền sóng-1-15 (01)/64DCDT01</t>
  </si>
  <si>
    <t>Nguyễn Viết Đảm</t>
  </si>
  <si>
    <t>DC2DT55-1-15 (02)</t>
  </si>
  <si>
    <t>Anten và truyền sóng-1-15 (02)/64DCDT02</t>
  </si>
  <si>
    <t>DC2DT55-1-15 (03)</t>
  </si>
  <si>
    <t>Anten và truyền sóng-1-15 (03)/64DCDT03</t>
  </si>
  <si>
    <t>DC1CB94-1-15 (01)</t>
  </si>
  <si>
    <t>ATLĐ và môi trường CN-1-15 (01)/64DCDM01</t>
  </si>
  <si>
    <t>Nguyễn Thị Nam</t>
  </si>
  <si>
    <t>DC2TH33-1-15 (01)</t>
  </si>
  <si>
    <t>Automat và ngôn ngữ hình thức-1-15 (01)/64DCTH01</t>
  </si>
  <si>
    <t>Phùng Văn Ổn</t>
  </si>
  <si>
    <t>DC2TH33-1-15 (01)_180</t>
  </si>
  <si>
    <t>Automat và ngôn ngữ hình thức-1-15 (01)/64DCTH02</t>
  </si>
  <si>
    <t>DC2TH33-1-15 (01)_137</t>
  </si>
  <si>
    <t>Automat và ngôn ngữ hình thức-1-15 (01)/64DCTH03</t>
  </si>
  <si>
    <t>DC3DD46-1-15 (01)</t>
  </si>
  <si>
    <t>Cấp thoát nước-1-15 (01)/63DCDD01</t>
  </si>
  <si>
    <t>Dân dụng</t>
  </si>
  <si>
    <t>Vũ Đình Phiên</t>
  </si>
  <si>
    <t>DC3DD46-1-15 (02)</t>
  </si>
  <si>
    <t>Cấp thoát nước-1-15 (02)/63DCDD02</t>
  </si>
  <si>
    <t>Vũ Thị Hương Lan</t>
  </si>
  <si>
    <t>DC2CK57-1-15 (02)</t>
  </si>
  <si>
    <t>Chi tiết máy 2-1-15 (02)/64DCOT02</t>
  </si>
  <si>
    <t>Nguyễn Tuấn Hải</t>
  </si>
  <si>
    <t>DC2CK57-1-15 (03)</t>
  </si>
  <si>
    <t>Chi tiết máy 2-1-15 (03)/64DCOT03</t>
  </si>
  <si>
    <t>Nguyễn Xuân Hành</t>
  </si>
  <si>
    <t>DC2CK57-1-15 (04)</t>
  </si>
  <si>
    <t>Chi tiết máy 2-1-15 (04)/64DCDM01_MT01</t>
  </si>
  <si>
    <t>DC2CK57-1-15 (05)</t>
  </si>
  <si>
    <t>Chi tiết máy 2-1-15 (05)/64DCOT04</t>
  </si>
  <si>
    <t>DC2CK57-1-15 (06)</t>
  </si>
  <si>
    <t>Chi tiết máy 2-1-15 (06)/64DCOT05</t>
  </si>
  <si>
    <t>DC2CK57-1-15 (07)</t>
  </si>
  <si>
    <t>Chi tiết máy 2-1-15 (07)/64DCMX03</t>
  </si>
  <si>
    <t>DC2CK57-1-15 (08)</t>
  </si>
  <si>
    <t>Chi tiết máy 2-1-15 (08)/64DCMX02</t>
  </si>
  <si>
    <t>Nguyễn Xuân Hòa</t>
  </si>
  <si>
    <t>DC2CK33-1-15 (01)</t>
  </si>
  <si>
    <t>Công nghệ kim loại-1-15 (01)/64DCDM01_MT01</t>
  </si>
  <si>
    <t>DC3DT82-1-15 (01)</t>
  </si>
  <si>
    <t>Công nghệ vi điện tử-1-15 (01)/64DCDT01</t>
  </si>
  <si>
    <t>Phạm Trường Giang</t>
  </si>
  <si>
    <t>DC3DT82-1-15 (02)</t>
  </si>
  <si>
    <t>Công nghệ vi điện tử-1-15 (02)/64DCDT02</t>
  </si>
  <si>
    <t>DC3DT82-1-15 (03)</t>
  </si>
  <si>
    <t>Công nghệ vi điện tử-1-15 (03)/64DCDT03</t>
  </si>
  <si>
    <t>DC3CC47-1-15 (01)</t>
  </si>
  <si>
    <t>Công trình thủy lợi-1-15 (01)/64DCCC01</t>
  </si>
  <si>
    <t>Cầu Cảng</t>
  </si>
  <si>
    <t>Nguyễn Văn Hiền</t>
  </si>
  <si>
    <t>DC2CT32-1-15 (01)</t>
  </si>
  <si>
    <t>Cơ học đất-1-15 (01)/64DCCA01</t>
  </si>
  <si>
    <t>Cơ học đất</t>
  </si>
  <si>
    <t>DC2CT32-1-15 (01)_1F4</t>
  </si>
  <si>
    <t>Cơ học đất-1-15 (01)/64DCCA02</t>
  </si>
  <si>
    <t>DC2CT32-1-15 (01)_101</t>
  </si>
  <si>
    <t>Cơ học đất-1-15 (01)/64DCCC01</t>
  </si>
  <si>
    <t>Nguyễn Văn Vi</t>
  </si>
  <si>
    <t>DC2CT32-1-15 (01)_14D</t>
  </si>
  <si>
    <t>Cơ học đất-1-15 (01)/64DCDB01</t>
  </si>
  <si>
    <t>DC2CT32-1-15 (01)_161</t>
  </si>
  <si>
    <t>Cơ học đất-1-15 (01)/64DCDB02</t>
  </si>
  <si>
    <t>DC2CT32-1-15 (01)_1DD</t>
  </si>
  <si>
    <t>Cơ học đất-1-15 (01)/64DCDB03</t>
  </si>
  <si>
    <t>Ngô Thị Thanh Hương</t>
  </si>
  <si>
    <t>CC2CO24-1-15 (01)</t>
  </si>
  <si>
    <t>Cơ kỹ thuật-1-15 (01)/66CCKX21</t>
  </si>
  <si>
    <t>K66CDCQ</t>
  </si>
  <si>
    <t>DC2CO24-1-15 (01)</t>
  </si>
  <si>
    <t>Cơ kỹ thuật-1-15 (01)/66DCKX21</t>
  </si>
  <si>
    <t>K66DHCQ</t>
  </si>
  <si>
    <t>DC2CO24-1-15 (02)</t>
  </si>
  <si>
    <t>Cơ kỹ thuật-1-15 (02)/66DCKX22</t>
  </si>
  <si>
    <t>DC2CO24-1-15 (03)</t>
  </si>
  <si>
    <t>Cơ kỹ thuật-1-15 (03)/66DCKX23</t>
  </si>
  <si>
    <t>DC2CO24-1-15 (04)</t>
  </si>
  <si>
    <t>Cơ kỹ thuật-1-15 (04)/66DCKX24</t>
  </si>
  <si>
    <t>Đoàn Lan Phương</t>
  </si>
  <si>
    <t>DC2CO24-1-15 (05)</t>
  </si>
  <si>
    <t>Cơ kỹ thuật-1-15 (05)/66DCVS21_66DCVB21</t>
  </si>
  <si>
    <t>DC3DT60-1-15 (01)</t>
  </si>
  <si>
    <t>Cơ sở truyền số liệu-1-15 (01)/64DCDT01</t>
  </si>
  <si>
    <t>Cơ sở truyền số liệu</t>
  </si>
  <si>
    <t>DC3DT60-1-15 (02)</t>
  </si>
  <si>
    <t>Cơ sở truyền số liệu-1-15 (02)/64DCDT02</t>
  </si>
  <si>
    <t>DC3DT60-1-15 (03)</t>
  </si>
  <si>
    <t>Cơ sở truyền số liệu-1-15 (03)/64DCDT03</t>
  </si>
  <si>
    <t>Đỗ Quang Hưng</t>
  </si>
  <si>
    <t>DC2VB32-1-15 (01)</t>
  </si>
  <si>
    <t>Địa lý vận tải-1-15 (01)/66DCVL21</t>
  </si>
  <si>
    <t>DC2VB32-1-15 (02)</t>
  </si>
  <si>
    <t>Địa lý vận tải-1-15 (02)/66DCVB21</t>
  </si>
  <si>
    <t>DC2VB32-1-15 (03)</t>
  </si>
  <si>
    <t>Địa lý vận tải-1-15 (03)/66DCVL22</t>
  </si>
  <si>
    <t>DC3MT37-1-15 (01)</t>
  </si>
  <si>
    <t>Điện tàu thủy-1-15 (01)/64DCMT01</t>
  </si>
  <si>
    <t>Máy thủy</t>
  </si>
  <si>
    <t>DC2DT51-1-15 (01)</t>
  </si>
  <si>
    <t>Điện tử số-1-15 (01)/64DCDT01</t>
  </si>
  <si>
    <t>DC2DT51-1-15 (02)</t>
  </si>
  <si>
    <t>Điện tử số-1-15 (02)/64DCDT02</t>
  </si>
  <si>
    <t>DC2DT51-1-15 (03)</t>
  </si>
  <si>
    <t>Điện tử số-1-15 (03)/64DCDT03</t>
  </si>
  <si>
    <t>DC2CK52-1-15 (02)</t>
  </si>
  <si>
    <t>Đồ án Chi tiết máy-1-15 (02)/64DCMX03</t>
  </si>
  <si>
    <t>DC2CK52-1-15 (03)</t>
  </si>
  <si>
    <t>Đồ án Chi tiết máy-1-15 (03)/64DCMX02</t>
  </si>
  <si>
    <t>DC2CK52-1-15 (04)</t>
  </si>
  <si>
    <t>Đồ án Chi tiết máy-1-15 (04)/64DCDM01_MT01</t>
  </si>
  <si>
    <t>DC2CK52-1-15 (05)</t>
  </si>
  <si>
    <t>Đồ án Chi tiết máy-1-15 (05)/64DCOT02</t>
  </si>
  <si>
    <t>DC2CK52-1-15 (06)</t>
  </si>
  <si>
    <t>Đồ án Chi tiết máy-1-15 (06)/64DCOT03</t>
  </si>
  <si>
    <t>DC2CK52-1-15 (07)</t>
  </si>
  <si>
    <t>Đồ án Chi tiết máy-1-15 (07)/64DCOT04</t>
  </si>
  <si>
    <t>DC2CK52-1-15 (08)</t>
  </si>
  <si>
    <t>Đồ án Chi tiết máy-1-15 (08)/64DCOT05</t>
  </si>
  <si>
    <t>DC2DT52-1-15 (01)</t>
  </si>
  <si>
    <t>Đồ án Điện tử số-1-15 (01)/64DCDT01</t>
  </si>
  <si>
    <t>DC2DT52-1-15 (02)</t>
  </si>
  <si>
    <t>Đồ án Điện tử số-1-15 (02)/64DCDT02</t>
  </si>
  <si>
    <t>DC2DT52-1-15 (03)</t>
  </si>
  <si>
    <t>Đồ án Điện tử số-1-15 (03)/64DCDT03</t>
  </si>
  <si>
    <t>DC3KT25-1-15 (01)</t>
  </si>
  <si>
    <t>Đồ án kế toán-1-15 (01)/63DCKT04</t>
  </si>
  <si>
    <t>Đồ án kế toán</t>
  </si>
  <si>
    <t>DC3KT25-1-15 (02)</t>
  </si>
  <si>
    <t>Đồ án kế toán-1-15 (02)/63DCKT05</t>
  </si>
  <si>
    <t>Nguyễn Thị Thái An</t>
  </si>
  <si>
    <t>DC3KT25-1-15 (03)</t>
  </si>
  <si>
    <t>Đồ án kế toán-1-15 (03)/63DCKT06</t>
  </si>
  <si>
    <t>DC3KT25-1-15 (04)</t>
  </si>
  <si>
    <t>Đồ án kế toán-1-15 (04)/63DCKT07</t>
  </si>
  <si>
    <t>Nguyễn Thị Diệu Thu</t>
  </si>
  <si>
    <t>DC3KT25-1-15 (05)</t>
  </si>
  <si>
    <t>Đồ án kế toán-1-15 (05)/63DCKT08</t>
  </si>
  <si>
    <t>DC2GT54-1-15 (01)_1FD</t>
  </si>
  <si>
    <t>Đồ án kết cấu BTCT-1-15 (01)/64DCCA01</t>
  </si>
  <si>
    <t>Đồ án kết cấu BTCT</t>
  </si>
  <si>
    <t>Lê Ngọc Lý</t>
  </si>
  <si>
    <t>DC2GT54-1-15 (01)_1A4</t>
  </si>
  <si>
    <t>Đồ án kết cấu BTCT-1-15 (01)/64DCCA02</t>
  </si>
  <si>
    <t>DC2GT54-1-15 (01)_14E</t>
  </si>
  <si>
    <t>Đồ án kết cấu BTCT-1-15 (01)/64DCCC01</t>
  </si>
  <si>
    <t>Cao Công Ánh</t>
  </si>
  <si>
    <t>DC2GT54-1-15 (01)</t>
  </si>
  <si>
    <t>Đồ án kết cấu BTCT-1-15 (01)/64DCCD08</t>
  </si>
  <si>
    <t>Nguyễn Thùy Anh</t>
  </si>
  <si>
    <t>DC2GT54-1-15 (01)_14A</t>
  </si>
  <si>
    <t>Đồ án kết cấu BTCT-1-15 (01)/64DCDB01</t>
  </si>
  <si>
    <t>DC2GT54-1-15 (01)_1F9</t>
  </si>
  <si>
    <t>Đồ án kết cấu BTCT-1-15 (01)/64DCDB02</t>
  </si>
  <si>
    <t>DC2GT54-1-15 (01)_120</t>
  </si>
  <si>
    <t>Đồ án kết cấu BTCT-1-15 (01)/64DCDB03</t>
  </si>
  <si>
    <t>DC2DD54-1-15 (01)</t>
  </si>
  <si>
    <t>Đồ án kết cấu BTCT-1-15 (01)/64DCDD02</t>
  </si>
  <si>
    <t>Vũ Đình Thơ</t>
  </si>
  <si>
    <t>DC2GT54-1-15 (02)</t>
  </si>
  <si>
    <t>Đồ án kết cấu BTCT-1-15 (02)/64DCCD09</t>
  </si>
  <si>
    <t>Trần Thị Lý</t>
  </si>
  <si>
    <t>DC2DD54-1-15 (02)</t>
  </si>
  <si>
    <t>Đồ án kết cấu BTCT-1-15 (02)/64DCDD03</t>
  </si>
  <si>
    <t>DC2GT54-1-15 (03)</t>
  </si>
  <si>
    <t>Đồ án kết cấu BTCT-1-15 (03)/64DCCD10</t>
  </si>
  <si>
    <t>Ngô Thị Hồng Quế</t>
  </si>
  <si>
    <t>DC2DD54-1-15 (03)</t>
  </si>
  <si>
    <t>Đồ án kết cấu BTCT-1-15 (03)/64DCDD04</t>
  </si>
  <si>
    <t>Phạm Quốc Doanh</t>
  </si>
  <si>
    <t>DC2GT54-1-15 (04)</t>
  </si>
  <si>
    <t>Đồ án kết cấu BTCT-1-15 (04)/64DCCD11</t>
  </si>
  <si>
    <t>DC2GT54-1-15 (05)</t>
  </si>
  <si>
    <t>Đồ án kết cấu BTCT-1-15 (05)/64DCCD12</t>
  </si>
  <si>
    <t>DC2GT54-1-15 (06)</t>
  </si>
  <si>
    <t>Đồ án kết cấu BTCT-1-15 (06)/64DCCS01</t>
  </si>
  <si>
    <t>DC2OT71-1-15 (01)</t>
  </si>
  <si>
    <t>Đồ án lý thuyết ô tô-1-15 (01)/64DCOT02</t>
  </si>
  <si>
    <t>Đồ án lý thuyết ô tô</t>
  </si>
  <si>
    <t>Chu Văn Huỳnh</t>
  </si>
  <si>
    <t>DC2OT71-1-15 (02)</t>
  </si>
  <si>
    <t>Đồ án lý thuyết ô tô-1-15 (02)/64DCOT03</t>
  </si>
  <si>
    <t>Nguyễn Quang Anh</t>
  </si>
  <si>
    <t>DC2OT71-1-15 (03)</t>
  </si>
  <si>
    <t>Đồ án lý thuyết ô tô-1-15 (03)/64DCOT04</t>
  </si>
  <si>
    <t>Nguyễn Thành Nam</t>
  </si>
  <si>
    <t>DC2OT71-1-15 (04)</t>
  </si>
  <si>
    <t>Đồ án lý thuyết ô tô-1-15 (04)/64DCOT05</t>
  </si>
  <si>
    <t>DC3MX47-1-15 (01)</t>
  </si>
  <si>
    <t>Đồ án Máy làm đất-1-15 (01)/63DCMX01</t>
  </si>
  <si>
    <t>DC3MX42-1-15 (01)</t>
  </si>
  <si>
    <t>Đồ án Máy xây dựng chuyên dùng-1-15 (01)/63DCMX01</t>
  </si>
  <si>
    <t>DC2GT34-1-15 (01)</t>
  </si>
  <si>
    <t>Đồ án nền và móng-1-15 (01)/64DCCD08</t>
  </si>
  <si>
    <t>Đồ án nền và móng</t>
  </si>
  <si>
    <t>DC2GT34-1-15 (02)</t>
  </si>
  <si>
    <t>Đồ án nền và móng-1-15 (02)/64DCCD09</t>
  </si>
  <si>
    <t>DC2GT34-1-15 (03)</t>
  </si>
  <si>
    <t>Đồ án nền và móng-1-15 (03)/64DCCD10</t>
  </si>
  <si>
    <t>DC2GT34-1-15 (04)</t>
  </si>
  <si>
    <t>Đồ án nền và móng-1-15 (04)/64DCCD11</t>
  </si>
  <si>
    <t>Ngô Quốc Trinh</t>
  </si>
  <si>
    <t>DC2GT34-1-15 (05)</t>
  </si>
  <si>
    <t>Đồ án nền và móng-1-15 (05)/64DCCD12</t>
  </si>
  <si>
    <t>DC2GT34-1-15 (06)</t>
  </si>
  <si>
    <t>Đồ án nền và móng-1-15 (06)/64DCCS01</t>
  </si>
  <si>
    <t>DC3QT52-1-15 (01)</t>
  </si>
  <si>
    <t>Đồ án Quản trị DN-1-15 (01)/63DCQT01</t>
  </si>
  <si>
    <t>Đồ án Quản trị DN</t>
  </si>
  <si>
    <t>Nguyễn Việt Thắng</t>
  </si>
  <si>
    <t>DC3QT52-1-15 (02)</t>
  </si>
  <si>
    <t>Đồ án Quản trị DN-1-15 (02)/63DCQT02</t>
  </si>
  <si>
    <t>Vũ Thị Hải Anh</t>
  </si>
  <si>
    <t>DC4OT80-1-15 (01)</t>
  </si>
  <si>
    <t>Đồ án tốt nghiệp-1-15 (01)/62DCOT01</t>
  </si>
  <si>
    <t>K62DHCQ</t>
  </si>
  <si>
    <t>DC3CC31-1-15 (01)</t>
  </si>
  <si>
    <t>Động lực học sông biển-1-15 (01)/64DCCC01</t>
  </si>
  <si>
    <t>Nguyễn Kiên Quyết</t>
  </si>
  <si>
    <t>DC1LL04-1-15 (01)_1CD</t>
  </si>
  <si>
    <t>Đường lối cách mạng của Đảng cộng sản Việt Nam-1-15 (01)/64DCCA01_02</t>
  </si>
  <si>
    <t>Đường lối</t>
  </si>
  <si>
    <t>Nguyễn Thị Thu Hằng</t>
  </si>
  <si>
    <t>DC1LL04-1-15 (01)_15D</t>
  </si>
  <si>
    <t>Đường lối cách mạng của Đảng cộng sản Việt Nam-1-15 (01)/64DCDB01_02</t>
  </si>
  <si>
    <t>Đỗ Như Hồng</t>
  </si>
  <si>
    <t>DC1LL04-1-15 (02)</t>
  </si>
  <si>
    <t>Đường lối cách mạng của Đảng cộng sản Việt Nam-1-15 (02)/64DCCD08_09</t>
  </si>
  <si>
    <t>Nguyễn Thị Thơm</t>
  </si>
  <si>
    <t>DC1LL04-1-15 (04)</t>
  </si>
  <si>
    <t>Đường lối cách mạng của Đảng cộng sản Việt Nam-1-15 (04)/64DCCD10_11</t>
  </si>
  <si>
    <t>DC1LL04-1-15 (05)</t>
  </si>
  <si>
    <t>Đường lối cách mạng của Đảng cộng sản Việt Nam-1-15 (05)/64DCCD12_DB03</t>
  </si>
  <si>
    <t>DC1LL04-1-15 (07)</t>
  </si>
  <si>
    <t>Đường lối cách mạng của Đảng cộng sản Việt Nam-1-15 (07)/64DCMX02_03</t>
  </si>
  <si>
    <t>DC1LL04-1-15 (08)</t>
  </si>
  <si>
    <t>Đường lối cách mạng của Đảng cộng sản Việt Nam-1-15 (08)/64DCQT01_02</t>
  </si>
  <si>
    <t>DC3QT94-1-15 (01)</t>
  </si>
  <si>
    <t>Hệ thống thông tin quản lý-1-15 (01)/64DCQT01</t>
  </si>
  <si>
    <t>DC3QT94-1-15 (02)</t>
  </si>
  <si>
    <t>Hệ thống thông tin quản lý-1-15 (02)/64DCQT02</t>
  </si>
  <si>
    <t>DC3QT94-1-15 (03)</t>
  </si>
  <si>
    <t>Hệ thống thông tin quản lý-1-15 (03)/63DCQT01</t>
  </si>
  <si>
    <t>DC3QT94-1-15 (04)</t>
  </si>
  <si>
    <t>Hệ thống thông tin quản lý-1-15 (04)/63DCQT02</t>
  </si>
  <si>
    <t>DC2CO12-1-15 (01)</t>
  </si>
  <si>
    <t>Hình học họa hình-1-15 (01)/66DCOT21</t>
  </si>
  <si>
    <t>DC2CO12-1-15 (02)</t>
  </si>
  <si>
    <t>Hình học họa hình-1-15 (02)/66DCOT22</t>
  </si>
  <si>
    <t>DC2CO12-1-15 (03)</t>
  </si>
  <si>
    <t>Hình học họa hình-1-15 (03)/66DCOT23</t>
  </si>
  <si>
    <t>DC2CO12-1-15 (04)</t>
  </si>
  <si>
    <t>Hình học họa hình-1-15 (04)/66DCOT24</t>
  </si>
  <si>
    <t>Phạm Quang Khởi</t>
  </si>
  <si>
    <t>DC2CO12-1-15 (05)</t>
  </si>
  <si>
    <t>Hình học họa hình-1-15 (05)/66DCOT25</t>
  </si>
  <si>
    <t>DC2CO12-1-15 (06)</t>
  </si>
  <si>
    <t>Hình học họa hình-1-15 (06)/66DCMX21</t>
  </si>
  <si>
    <t>DC2CO12-1-15 (07)</t>
  </si>
  <si>
    <t>Hình học họa hình-1-15 (07)/66DCMX22</t>
  </si>
  <si>
    <t>DC2CO12-1-15 (08)</t>
  </si>
  <si>
    <t>Hình học họa hình-1-15 (08)/66DCMX23</t>
  </si>
  <si>
    <t>DC2CO12-1-15 (09)</t>
  </si>
  <si>
    <t>Hình học họa hình-1-15 (09)/66DCCO21</t>
  </si>
  <si>
    <t>DC2CO12-1-15 (10)</t>
  </si>
  <si>
    <t>Hình học họa hình-1-15 (10)/66DCCO22</t>
  </si>
  <si>
    <t>DC2CO12-1-15 (11)</t>
  </si>
  <si>
    <t>Hình học họa hình-1-15 (11)/66DCCO23</t>
  </si>
  <si>
    <t>DC2CO12-1-15 (12)</t>
  </si>
  <si>
    <t>Hình học họa hình-1-15 (12)/66DCMT21_66DCDM21</t>
  </si>
  <si>
    <t>DC1CB26-1-15 (02)</t>
  </si>
  <si>
    <t>Hoá học đại cương-1-15 (02)/66DCDB21</t>
  </si>
  <si>
    <t>DC1CB26-1-15 (03)</t>
  </si>
  <si>
    <t>Hoá học đại cương-1-15 (03)/66DCDB22</t>
  </si>
  <si>
    <t>DC1CB26-1-15 (04)</t>
  </si>
  <si>
    <t>Hoá học đại cương-1-15 (04)/66DCDB23</t>
  </si>
  <si>
    <t>DC1CB26-1-15 (05)</t>
  </si>
  <si>
    <t>Hoá học đại cương-1-15 (05)/66DCDD21</t>
  </si>
  <si>
    <t>Lê Minh Đức</t>
  </si>
  <si>
    <t>DC1CB26-1-15 (06)</t>
  </si>
  <si>
    <t>Hoá học đại cương-1-15 (06)/66DCCA21</t>
  </si>
  <si>
    <t>Phạm Hồng Chuyên</t>
  </si>
  <si>
    <t>DC1CB26-1-15 (07)</t>
  </si>
  <si>
    <t>Hoá học đại cương-1-15 (07)/66DCCO21</t>
  </si>
  <si>
    <t>DC1CB26-1-15 (09)</t>
  </si>
  <si>
    <t>Hoá học đại cương-1-15 (09)/66DCMO21</t>
  </si>
  <si>
    <t>DC1CB26-1-15 (10)</t>
  </si>
  <si>
    <t>Hoá học đại cương-1-15 (10)/66DCMX23</t>
  </si>
  <si>
    <t>DC1CB26-1-15 (11)</t>
  </si>
  <si>
    <t>Hoá học đại cương-1-15 (11)/66DCCO21</t>
  </si>
  <si>
    <t>DC1CB26-1-15 (12)</t>
  </si>
  <si>
    <t>Hoá học đại cương-1-15 (12)/66DCCO22</t>
  </si>
  <si>
    <t>DC1CB26-1-15 (13)</t>
  </si>
  <si>
    <t>Hoá học đại cương-1-15 (13)/66DCMX21</t>
  </si>
  <si>
    <t>DC1CB26-1-15 (14)</t>
  </si>
  <si>
    <t>Hoá học đại cương-1-15 (14)/66DCMX22</t>
  </si>
  <si>
    <t>DC1CB26-1-15 (15)</t>
  </si>
  <si>
    <t>Hoá học đại cương-1-15 (15)/66DCCO23</t>
  </si>
  <si>
    <t>DC1CB26-1-15 (16)</t>
  </si>
  <si>
    <t>Hoá học đại cương-1-15 (16)/66DCCA22</t>
  </si>
  <si>
    <t>DC1CB26-1-15 (17)</t>
  </si>
  <si>
    <t>Hoá học đại cương-1-15 (17)/66DCDD22</t>
  </si>
  <si>
    <t>DC1CB26-1-15 (18)</t>
  </si>
  <si>
    <t>Hoá học đại cương-1-15 (18)/66DCDD23</t>
  </si>
  <si>
    <t>DC3KV30-1-15 (01)</t>
  </si>
  <si>
    <t>Kế toán hành chính sự nghiệp-1-15 (01)/64DCKT04</t>
  </si>
  <si>
    <t>Ngô Thị Hường</t>
  </si>
  <si>
    <t>DC3KV30-1-15 (02)</t>
  </si>
  <si>
    <t>Kế toán hành chính sự nghiệp-1-15 (02)/64DCKT05</t>
  </si>
  <si>
    <t>DC3KV30-1-15 (03)</t>
  </si>
  <si>
    <t>Kế toán hành chính sự nghiệp-1-15 (03)/64DCKT06</t>
  </si>
  <si>
    <t>DC3KV30-1-15 (04)</t>
  </si>
  <si>
    <t>Kế toán hành chính sự nghiệp-1-15 (04)/64DCKT07</t>
  </si>
  <si>
    <t>Nguyễn Hoàng Lan</t>
  </si>
  <si>
    <t>DC3KV30-1-15 (05)</t>
  </si>
  <si>
    <t>Kế toán hành chính sự nghiệp-1-15 (05)/64DCKT08</t>
  </si>
  <si>
    <t>DC3KT26-1-15 (01)</t>
  </si>
  <si>
    <t>Kế toán quản trị-1-15 (01)/64DCKT04</t>
  </si>
  <si>
    <t>DC3KT26-1-15 (02)</t>
  </si>
  <si>
    <t>Kế toán quản trị-1-15 (02)/64DCKT05</t>
  </si>
  <si>
    <t>Vương Thị Bạch Tuyết</t>
  </si>
  <si>
    <t>DC3KT26-1-15 (03)</t>
  </si>
  <si>
    <t>Kế toán quản trị-1-15 (03)/64DCKT06</t>
  </si>
  <si>
    <t>DC3KT26-1-15 (04)</t>
  </si>
  <si>
    <t>Kế toán quản trị-1-15 (04)/64DCKT07</t>
  </si>
  <si>
    <t>DC3KT26-1-15 (05)</t>
  </si>
  <si>
    <t>Kế toán quản trị-1-15 (05)/64DCKT08</t>
  </si>
  <si>
    <t>DC2GT52-1-15 (01)_117</t>
  </si>
  <si>
    <t>Kết cấu BTCT-1-15 (01)/64DCCA01</t>
  </si>
  <si>
    <t>Kết cấu BTCT</t>
  </si>
  <si>
    <t>DC2GT52-1-15 (01)_155</t>
  </si>
  <si>
    <t>Kết cấu BTCT-1-15 (01)/64DCCA02</t>
  </si>
  <si>
    <t>DC2GT52-1-15 (01)_106</t>
  </si>
  <si>
    <t>Kết cấu BTCT-1-15 (01)/64DCCC01</t>
  </si>
  <si>
    <t>Nguyễn Văn Biên</t>
  </si>
  <si>
    <t>DC2GT52-1-15 (01)</t>
  </si>
  <si>
    <t>Kết cấu BTCT-1-15 (01)/64DCCD08</t>
  </si>
  <si>
    <t>DC2GT52-1-15 (01)_15F</t>
  </si>
  <si>
    <t>Kết cấu BTCT-1-15 (01)/64DCDB01</t>
  </si>
  <si>
    <t>DC2GT52-1-15 (01)_15C</t>
  </si>
  <si>
    <t>Kết cấu BTCT-1-15 (01)/64DCDB02</t>
  </si>
  <si>
    <t>DC2GT52-1-15 (01)_183</t>
  </si>
  <si>
    <t>Kết cấu BTCT-1-15 (01)/64DCDB03</t>
  </si>
  <si>
    <t>DC2DD52-1-15 (01)</t>
  </si>
  <si>
    <t>Kết cấu BTCT-1-15 (01)/64DCDD02</t>
  </si>
  <si>
    <t>DC2GT52-1-15 (02)</t>
  </si>
  <si>
    <t>Kết cấu BTCT-1-15 (02)/64DCCD09</t>
  </si>
  <si>
    <t>DC2DD52-1-15 (02)</t>
  </si>
  <si>
    <t>Kết cấu BTCT-1-15 (02)/64DCDD03</t>
  </si>
  <si>
    <t>DC2GT52-1-15 (03)</t>
  </si>
  <si>
    <t>Kết cấu BTCT-1-15 (03)/64DCCD10</t>
  </si>
  <si>
    <t>DC2DD52-1-15 (03)</t>
  </si>
  <si>
    <t>Kết cấu BTCT-1-15 (03)/64DCDD04</t>
  </si>
  <si>
    <t>DC2GT52-1-15 (04)</t>
  </si>
  <si>
    <t>Kết cấu BTCT-1-15 (04)/64DCCD11</t>
  </si>
  <si>
    <t>DC2GT52-1-15 (05)</t>
  </si>
  <si>
    <t>Kết cấu BTCT-1-15 (05)/64DCCD12</t>
  </si>
  <si>
    <t>DC2GT52-1-15 (06)</t>
  </si>
  <si>
    <t>Kết cấu BTCT-1-15 (06)/64DCCS01</t>
  </si>
  <si>
    <t>DC2DD53-1-15 (01)</t>
  </si>
  <si>
    <t>Kết cấu gạch, đá và gỗ-1-15 (01)/63DCDD01</t>
  </si>
  <si>
    <t>DC2DD53-1-15 (02)</t>
  </si>
  <si>
    <t>Kết cấu gạch, đá và gỗ-1-15 (02)/63DCDD02</t>
  </si>
  <si>
    <t>DC3MX40-1-15 (01)</t>
  </si>
  <si>
    <t>Kết cấu thép MXD-1-15 (01)/64DCMX03</t>
  </si>
  <si>
    <t>Kết cấu thép MXD</t>
  </si>
  <si>
    <t>DC3MX40-1-15 (02)</t>
  </si>
  <si>
    <t>Kết cấu thép MXD-1-15 (02)/64DCMX02</t>
  </si>
  <si>
    <t>DC2GT51-1-15 (01)_18C</t>
  </si>
  <si>
    <t>Kết cấu thép-1-15 (01)/64DCCA01</t>
  </si>
  <si>
    <t>Nguyễn Văn Minh</t>
  </si>
  <si>
    <t>DC2GT51-1-15 (01)_1D5</t>
  </si>
  <si>
    <t>Kết cấu thép-1-15 (01)/64DCCA02</t>
  </si>
  <si>
    <t>DC2GT51-1-15 (01)_1BC</t>
  </si>
  <si>
    <t>Kết cấu thép-1-15 (01)/64DCCC01</t>
  </si>
  <si>
    <t>DC2GT51-1-15 (01)</t>
  </si>
  <si>
    <t>Kết cấu thép-1-15 (01)/64DCCD08</t>
  </si>
  <si>
    <t>Thầy Bích</t>
  </si>
  <si>
    <t>DC2GT51-1-15 (01)_1E4</t>
  </si>
  <si>
    <t>Kết cấu thép-1-15 (01)/64DCDB01</t>
  </si>
  <si>
    <t>DC2GT51-1-15 (01)_13B</t>
  </si>
  <si>
    <t>Kết cấu thép-1-15 (01)/64DCDB02</t>
  </si>
  <si>
    <t>DC2GT51-1-15 (01)_1EB</t>
  </si>
  <si>
    <t>Kết cấu thép-1-15 (01)/64DCDB03</t>
  </si>
  <si>
    <t>DC2DD51-1-15 (01)</t>
  </si>
  <si>
    <t>Kết cấu thép-1-15 (01)/64DCDD02</t>
  </si>
  <si>
    <t>Nguyễn Duy Hưng</t>
  </si>
  <si>
    <t>DC2GT51-1-15 (02)</t>
  </si>
  <si>
    <t>Kết cấu thép-1-15 (02)/64DCCD09</t>
  </si>
  <si>
    <t>DC2DD51-1-15 (02)</t>
  </si>
  <si>
    <t>Kết cấu thép-1-15 (02)/64DCDD03</t>
  </si>
  <si>
    <t>Mai Văn Chiến</t>
  </si>
  <si>
    <t>DC2GT51-1-15 (03)</t>
  </si>
  <si>
    <t>Kết cấu thép-1-15 (03)/64DCCD10</t>
  </si>
  <si>
    <t>DC2DD51-1-15 (03)</t>
  </si>
  <si>
    <t>Kết cấu thép-1-15 (03)/64DCDD04</t>
  </si>
  <si>
    <t>DC2GT51-1-15 (04)</t>
  </si>
  <si>
    <t>Kết cấu thép-1-15 (04)/64DCCD11</t>
  </si>
  <si>
    <t>DC2GT51-1-15 (05)</t>
  </si>
  <si>
    <t>Kết cấu thép-1-15 (05)/64DCCD12</t>
  </si>
  <si>
    <t>DC2GT51-1-15 (06)</t>
  </si>
  <si>
    <t>Kết cấu thép-1-15 (06)/64DCCS01</t>
  </si>
  <si>
    <t>DC3KV43-1-15 (01)</t>
  </si>
  <si>
    <t>Kiểm toán báo cáo TC-1-15 (01)/63DCKT04</t>
  </si>
  <si>
    <t>Kiểm toán báo cáo TC</t>
  </si>
  <si>
    <t>DC3KV43-1-15 (02)</t>
  </si>
  <si>
    <t>Kiểm toán báo cáo TC-1-15 (02)/63DCKT05</t>
  </si>
  <si>
    <t>DC3KV43-1-15 (03)</t>
  </si>
  <si>
    <t>Kiểm toán báo cáo TC-1-15 (03)/63DCKT06</t>
  </si>
  <si>
    <t>DC3KV43-1-15 (04)</t>
  </si>
  <si>
    <t>Kiểm toán báo cáo TC-1-15 (04)/63DCKT07</t>
  </si>
  <si>
    <t>DC3KV43-1-15 (05)</t>
  </si>
  <si>
    <t>Kiểm toán báo cáo TC-1-15 (05)/63DCKT08</t>
  </si>
  <si>
    <t>DC2DT57-1-15 (01)</t>
  </si>
  <si>
    <t>Kiến trúc máy tính-1-15 (01)/64DCDT01</t>
  </si>
  <si>
    <t>DC2DT57-1-15 (02)</t>
  </si>
  <si>
    <t>Kiến trúc máy tính-1-15 (02)/64DCDT02</t>
  </si>
  <si>
    <t>Nguyễn Thị Thu Hiền</t>
  </si>
  <si>
    <t>DC2DT57-1-15 (03)</t>
  </si>
  <si>
    <t>Kiến trúc máy tính-1-15 (03)/64DCDT03</t>
  </si>
  <si>
    <t>CC2KV61-1-15 (01)</t>
  </si>
  <si>
    <t>Kinh tế vi mô-1-15 (01)/66CCKT21</t>
  </si>
  <si>
    <t>DC2KV61-1-15 (01)</t>
  </si>
  <si>
    <t>Kinh tế vi mô-1-15 (01)/66DCKT21</t>
  </si>
  <si>
    <t>Kiều Mạnh</t>
  </si>
  <si>
    <t>DC2KV61-1-15 (02)</t>
  </si>
  <si>
    <t>Kinh tế vi mô-1-15 (02)/66DCKT22</t>
  </si>
  <si>
    <t>DC2KV61-1-15 (03)</t>
  </si>
  <si>
    <t>Kinh tế vi mô-1-15 (03)/66DCKT23</t>
  </si>
  <si>
    <t>DC2KV61-1-15 (04)</t>
  </si>
  <si>
    <t>Kinh tế vi mô-1-15 (04)/66DCKT24</t>
  </si>
  <si>
    <t>DC2KV61-1-15 (05)</t>
  </si>
  <si>
    <t>Kinh tế vi mô-1-15 (05)/66DCQT21</t>
  </si>
  <si>
    <t>DC2KV61-1-15 (06)</t>
  </si>
  <si>
    <t>Kinh tế vi mô-1-15 (06)/66DCQT22</t>
  </si>
  <si>
    <t>DC2KV61-1-15 (07)</t>
  </si>
  <si>
    <t>Kinh tế vi mô-1-15 (07)/66DCTN21</t>
  </si>
  <si>
    <t>Hoàng Thị Thanh</t>
  </si>
  <si>
    <t>DC2KV61-1-15 (08)</t>
  </si>
  <si>
    <t>Kinh tế vi mô-1-15 (08)/66DCTN22</t>
  </si>
  <si>
    <t>DC2KV61-1-15 (09)</t>
  </si>
  <si>
    <t>Kinh tế vi mô-1-15 (09)/66DCKT25</t>
  </si>
  <si>
    <t>DC2KV61-1-15 (10)</t>
  </si>
  <si>
    <t>Kinh tế vi mô-1-15 (10)/66DCKT26</t>
  </si>
  <si>
    <t>DC2KV61-1-15 (11)</t>
  </si>
  <si>
    <t>Kinh tế vi mô-1-15 (11)/66DCKT27</t>
  </si>
  <si>
    <t>DC2KV61-1-15 (12)</t>
  </si>
  <si>
    <t>Kinh tế vi mô-1-15 (12)/66DCQT23</t>
  </si>
  <si>
    <t>DC2KV61-1-15 (13)</t>
  </si>
  <si>
    <t>Kinh tế vi mô-1-15 (13)/66DCQT24</t>
  </si>
  <si>
    <t>DC3CT91-1-15 (01)</t>
  </si>
  <si>
    <t>Kinh tế xây dựng (CT)-1-15 (01)/64DCCC01</t>
  </si>
  <si>
    <t>Kinh tế xây dựng (CT)</t>
  </si>
  <si>
    <t>DC3CT91-1-15 (02)</t>
  </si>
  <si>
    <t>Kinh tế xây dựng (CT)-1-15 (02)/63DCDB01</t>
  </si>
  <si>
    <t>DC3CT91-1-15 (03)</t>
  </si>
  <si>
    <t>Kinh tế xây dựng (CT)-1-15 (03)/63DCCA01_63DCCS01</t>
  </si>
  <si>
    <t>DC3CT91-1-15 (05)</t>
  </si>
  <si>
    <t>Kinh tế xây dựng (CT)-1-15 (05)/63DCDD01</t>
  </si>
  <si>
    <t>DC3CT91-1-15 (06)</t>
  </si>
  <si>
    <t>Kinh tế xây dựng (CT)-1-15 (06)/63DCDD02</t>
  </si>
  <si>
    <t>DC2HT39-1-15 (01)</t>
  </si>
  <si>
    <t>Kỹ thuật đồ họa máy tính-1-15 (01)/64DCTH01</t>
  </si>
  <si>
    <t>Lê Chí Luận</t>
  </si>
  <si>
    <t>DC2HT39-1-15 (01)_13F</t>
  </si>
  <si>
    <t>Kỹ thuật đồ họa máy tính-1-15 (01)/64DCTH02</t>
  </si>
  <si>
    <t>DC2HT39-1-15 (01)_162</t>
  </si>
  <si>
    <t>Kỹ thuật đồ họa máy tính-1-15 (01)/64DCTH03</t>
  </si>
  <si>
    <t>Đỗ Bảo Sơn</t>
  </si>
  <si>
    <t>DC3CA51-1-15 (01)</t>
  </si>
  <si>
    <t>Kỹ thuật thi công cầu 1-1-15 (01)/63DCCD06</t>
  </si>
  <si>
    <t>Nguyễn Thanh Hưng</t>
  </si>
  <si>
    <t>DC3CA51-1-15 (02)</t>
  </si>
  <si>
    <t>Kỹ thuật thi công cầu 1-1-15 (02)/63DCCD07</t>
  </si>
  <si>
    <t>Lê Văn Mạnh</t>
  </si>
  <si>
    <t>DC3CA51-1-15 (03)</t>
  </si>
  <si>
    <t>Kỹ thuật thi công cầu 1-1-15 (03)/63DCCD08</t>
  </si>
  <si>
    <t>Nguyễn Tiến Hưng</t>
  </si>
  <si>
    <t>DC3CA51-1-15 (04)</t>
  </si>
  <si>
    <t>Kỹ thuật thi công cầu 1-1-15 (04)/63DCCD09</t>
  </si>
  <si>
    <t>Nguyễn Hữu Giang</t>
  </si>
  <si>
    <t>DC3CA51-1-15 (05)</t>
  </si>
  <si>
    <t>Kỹ thuật thi công cầu 1-1-15 (05)/63DCCD10</t>
  </si>
  <si>
    <t>Nguyễn Anh Tuấn</t>
  </si>
  <si>
    <t>DC3CA51-1-15 (06)</t>
  </si>
  <si>
    <t>Kỹ thuật thi công cầu 1-1-15 (06)/63DCCA01_63DCCS01</t>
  </si>
  <si>
    <t>Phùng Bá Thắng</t>
  </si>
  <si>
    <t>DC3CA52-1-15 (01)</t>
  </si>
  <si>
    <t>Kỹ thuật thi công cầu 2-1-15 (01)/63DCCD06</t>
  </si>
  <si>
    <t>DC3CA52-1-15 (02)</t>
  </si>
  <si>
    <t>Kỹ thuật thi công cầu 2-1-15 (02)/63DCCD07</t>
  </si>
  <si>
    <t>DC3CA52-1-15 (03)</t>
  </si>
  <si>
    <t>Kỹ thuật thi công cầu 2-1-15 (03)/63DCCD08</t>
  </si>
  <si>
    <t>DC3CA52-1-15 (04)</t>
  </si>
  <si>
    <t>Kỹ thuật thi công cầu 2-1-15 (04)/63DCCD09</t>
  </si>
  <si>
    <t>DC3CA52-1-15 (05)</t>
  </si>
  <si>
    <t>Kỹ thuật thi công cầu 2-1-15 (05)/63DCCD10</t>
  </si>
  <si>
    <t>DC3CA52-1-15 (06)</t>
  </si>
  <si>
    <t>Kỹ thuật thi công cầu 2-1-15 (06)/63DCCA01_63DCCS01</t>
  </si>
  <si>
    <t>DC3DS52-1-15 (01)</t>
  </si>
  <si>
    <t>Kỹ thuật thi công kết cấu tầng trên đường sắt-1-15 (01)/63DCCS01</t>
  </si>
  <si>
    <t>DC3DB52-1-15 (01)</t>
  </si>
  <si>
    <t>Kỹ thuật thi công mặt đường-1-15 (01)/63DCCD06</t>
  </si>
  <si>
    <t>Trần Trung Hiếu</t>
  </si>
  <si>
    <t>DC3DB52-1-15 (02)</t>
  </si>
  <si>
    <t>Kỹ thuật thi công mặt đường-1-15 (02)/63DCCD07</t>
  </si>
  <si>
    <t>Vũ Hoài Nam</t>
  </si>
  <si>
    <t>DC3DB52-1-15 (03)</t>
  </si>
  <si>
    <t>Kỹ thuật thi công mặt đường-1-15 (03)/63DCCD08</t>
  </si>
  <si>
    <t>Trần Ngọc Hưng</t>
  </si>
  <si>
    <t>DC3DB52-1-15 (04)</t>
  </si>
  <si>
    <t>Kỹ thuật thi công mặt đường-1-15 (04)/63DCCD09</t>
  </si>
  <si>
    <t>DC3DB52-1-15 (05)</t>
  </si>
  <si>
    <t>Kỹ thuật thi công mặt đường-1-15 (05)/63DCCD10</t>
  </si>
  <si>
    <t>Nguyễn Thu Trang</t>
  </si>
  <si>
    <t>DC3DB52-1-15 (06)</t>
  </si>
  <si>
    <t>Kỹ thuật thi công mặt đường-1-15 (06)/63DCDB01</t>
  </si>
  <si>
    <t>Vũ Thành Long</t>
  </si>
  <si>
    <t>DC3DD51-1-15 (01)</t>
  </si>
  <si>
    <t>Kỹ thuật thi công 1-1-15 (01)/63DCDD01</t>
  </si>
  <si>
    <t>Bùi Gia Linh</t>
  </si>
  <si>
    <t>DC3DD51-1-15 (02)</t>
  </si>
  <si>
    <t>Kỹ thuật thi công 1-1-15 (02)/63DCDD02</t>
  </si>
  <si>
    <t>DC3DD52-1-15 (01)</t>
  </si>
  <si>
    <t>Kỹ thuật thi công 2-1-15 (01)/63DCDD01</t>
  </si>
  <si>
    <t>Phạm Tuấn Anh</t>
  </si>
  <si>
    <t>DC3DD52-1-15 (02)</t>
  </si>
  <si>
    <t>Kỹ thuật thi công 2-1-15 (02)/63DCDD02</t>
  </si>
  <si>
    <t>DC2TT35-1-15 (01)</t>
  </si>
  <si>
    <t>Lập trình hướng đối tượng C++-1-15 (01)/64DCTH01</t>
  </si>
  <si>
    <t>Lê Thị Chi</t>
  </si>
  <si>
    <t>DC2TT35-1-15 (01)_1B9</t>
  </si>
  <si>
    <t>Lập trình hướng đối tượng C++-1-15 (01)/64DCTH02</t>
  </si>
  <si>
    <t>DC2TT35-1-15 (01)_163</t>
  </si>
  <si>
    <t>Lập trình hướng đối tượng C++-1-15 (01)/64DCTH03</t>
  </si>
  <si>
    <t>DC2TT35-1-15 (02)</t>
  </si>
  <si>
    <t>Lập trình hướng đối tượng C++-1-15 (02)/64DCDT01</t>
  </si>
  <si>
    <t>Hoàng Thế Phương</t>
  </si>
  <si>
    <t>DC2TT35-1-15 (03)</t>
  </si>
  <si>
    <t>Lập trình hướng đối tượng C++-1-15 (03)/64DCDT02</t>
  </si>
  <si>
    <t>DC2TT35-1-15 (04)</t>
  </si>
  <si>
    <t>Lập trình hướng đối tượng C++-1-15 (04)/64DCDT03</t>
  </si>
  <si>
    <t>DC2DT41-1-15 (04)</t>
  </si>
  <si>
    <t>Linh kiện điện tử-1-15 (04)/66DCDT21</t>
  </si>
  <si>
    <t>DC2DT41-1-15 (05)</t>
  </si>
  <si>
    <t>Linh kiện điện tử-1-15 (05)/66DCDT22</t>
  </si>
  <si>
    <t>DC2DT41-1-15 (06)</t>
  </si>
  <si>
    <t>Linh kiện điện tử-1-15 (06)/66DCDT23</t>
  </si>
  <si>
    <t>DC2OT70-1-15 (01)</t>
  </si>
  <si>
    <t>Lý thuyết ô tô-1-15 (01)/64DCOT02</t>
  </si>
  <si>
    <t>DC2OT70-1-15 (02)</t>
  </si>
  <si>
    <t>Lý thuyết ô tô-1-15 (02)/64DCOT03</t>
  </si>
  <si>
    <t>DC2OT70-1-15 (03)</t>
  </si>
  <si>
    <t>Lý thuyết ô tô-1-15 (03)/64DCOT04</t>
  </si>
  <si>
    <t>DC2OT70-1-15 (04)</t>
  </si>
  <si>
    <t>Lý thuyết ô tô-1-15 (04)/64DCOT05</t>
  </si>
  <si>
    <t>DC3MX45-1-15 (01)</t>
  </si>
  <si>
    <t>Máy làm đất-1-15 (01)/63DCMX01</t>
  </si>
  <si>
    <t>DC2GT42-1-15 (01)</t>
  </si>
  <si>
    <t>Máy xây dựng-1-15 (01)/64DCCA01</t>
  </si>
  <si>
    <t>Vũ Phi Long</t>
  </si>
  <si>
    <t>DC2GT42-1-15 (01)_1DE</t>
  </si>
  <si>
    <t>Máy xây dựng-1-15 (01)/64DCCA02</t>
  </si>
  <si>
    <t>DC2GT42-1-15 (01)_18C</t>
  </si>
  <si>
    <t>Máy xây dựng-1-15 (01)/64DCDB01</t>
  </si>
  <si>
    <t>DC2GT42-1-15 (01)_120</t>
  </si>
  <si>
    <t>Máy xây dựng-1-15 (01)/64DCDB02</t>
  </si>
  <si>
    <t>DC2GT42-1-15 (01)_1A8</t>
  </si>
  <si>
    <t>Máy xây dựng-1-15 (01)/64DCDB03</t>
  </si>
  <si>
    <t>DC2DD42-1-15 (01)</t>
  </si>
  <si>
    <t>Máy xây dựng-1-15 (01)/64DCDD02</t>
  </si>
  <si>
    <t>DC2GT42-1-15 (02)</t>
  </si>
  <si>
    <t>Máy xây dựng-1-15 (02)/64DCCS01</t>
  </si>
  <si>
    <t>DC2DD42-1-15 (02)</t>
  </si>
  <si>
    <t>Máy xây dựng-1-15 (02)/64DCDD03</t>
  </si>
  <si>
    <t>DC2DD42-1-15 (03)</t>
  </si>
  <si>
    <t>Máy xây dựng-1-15 (03)/64DCDD04</t>
  </si>
  <si>
    <t>DC1CB90-1-15 (01)</t>
  </si>
  <si>
    <t>Môi trường trong GTVT-1-15 (01)/66DCVS21_66DCVB21</t>
  </si>
  <si>
    <t>Môi trường trong GTVT</t>
  </si>
  <si>
    <t>DC1CB90-1-15 (03)</t>
  </si>
  <si>
    <t>Môi trường trong GTVT-1-15 (03)/66DCVL21</t>
  </si>
  <si>
    <t>DC1CB90-1-15 (04)</t>
  </si>
  <si>
    <t>Môi trường trong GTVT-1-15 (04)/66DCVL22</t>
  </si>
  <si>
    <t>DC2GT33-1-15 (01)</t>
  </si>
  <si>
    <t>Nền và móng-1-15 (01)/64DCCD08</t>
  </si>
  <si>
    <t>DC2GT33-1-15 (02)</t>
  </si>
  <si>
    <t>Nền và móng-1-15 (02)/64DCCD09</t>
  </si>
  <si>
    <t>DC2GT33-1-15 (03)</t>
  </si>
  <si>
    <t>Nền và móng-1-15 (03)/64DCCD10</t>
  </si>
  <si>
    <t>DC2GT33-1-15 (04)</t>
  </si>
  <si>
    <t>Nền và móng-1-15 (04)/64DCCD11</t>
  </si>
  <si>
    <t>DC2GT33-1-15 (05)</t>
  </si>
  <si>
    <t>Nền và móng-1-15 (05)/64DCCD12</t>
  </si>
  <si>
    <t>DC2GT33-1-15 (06)</t>
  </si>
  <si>
    <t>Nền và móng-1-15 (06)/64DCCS01</t>
  </si>
  <si>
    <t>DC3HT15-1-15 (01)</t>
  </si>
  <si>
    <t>Ngôn ngữ mô hình hóa UML-1-15 (01)/64DCTH01</t>
  </si>
  <si>
    <t>DC3HT15-1-15 (01)_1F5</t>
  </si>
  <si>
    <t>Ngôn ngữ mô hình hóa UML-1-15 (01)/64DCTH02</t>
  </si>
  <si>
    <t>DC3HT15-1-15 (01)_107</t>
  </si>
  <si>
    <t>Ngôn ngữ mô hình hóa UML-1-15 (01)/64DCTH03</t>
  </si>
  <si>
    <t>CC2KV68-1-15 (01)</t>
  </si>
  <si>
    <t>Nguyên lý kế toán-1-15 (01)/66CCKT21</t>
  </si>
  <si>
    <t>Nguyễn Thị Quỳnh Trang</t>
  </si>
  <si>
    <t>DC2KV68-1-15 (06)</t>
  </si>
  <si>
    <t>Nguyên lý kế toán-1-15 (06)/66DCKT21</t>
  </si>
  <si>
    <t>DC2KV68-1-15 (07)</t>
  </si>
  <si>
    <t>Nguyên lý kế toán-1-15 (07)/66DCKT22</t>
  </si>
  <si>
    <t>DC2KV68-1-15 (08)</t>
  </si>
  <si>
    <t>Nguyên lý kế toán-1-15 (08)/66DCTN21</t>
  </si>
  <si>
    <t>DC2KV68-1-15 (09)</t>
  </si>
  <si>
    <t>Nguyên lý kế toán-1-15 (09)/66DCKT24</t>
  </si>
  <si>
    <t>DC2KV68-1-15 (10)</t>
  </si>
  <si>
    <t>Nguyên lý kế toán-1-15 (10)/66DCTN22</t>
  </si>
  <si>
    <t>DC2KV68-1-15 (11)</t>
  </si>
  <si>
    <t>Nguyên lý kế toán-1-15 (11)/66DCKT23</t>
  </si>
  <si>
    <t>DC2KV68-1-15 (12)</t>
  </si>
  <si>
    <t>Nguyên lý kế toán-1-15 (12)/66DCKT25</t>
  </si>
  <si>
    <t>DC2KV68-1-15 (13)</t>
  </si>
  <si>
    <t>Nguyên lý kế toán-1-15 (13)/66DCKT26</t>
  </si>
  <si>
    <t>DC2KV68-1-15 (14)</t>
  </si>
  <si>
    <t>Nguyên lý kế toán-1-15 (14)/66DCKT27</t>
  </si>
  <si>
    <t>DC2DD94-1-15 (01)</t>
  </si>
  <si>
    <t>Nguyên lý quy hoạch-1-15 (01)/64DCDD02</t>
  </si>
  <si>
    <t>DC2DD94-1-15 (02)</t>
  </si>
  <si>
    <t>Nguyên lý quy hoạch-1-15 (02)/64DCDD03</t>
  </si>
  <si>
    <t>DC2DD94-1-15 (03)</t>
  </si>
  <si>
    <t>Nguyên lý quy hoạch-1-15 (03)/64DCDD04</t>
  </si>
  <si>
    <t>DC2KV71-1-15 (01)</t>
  </si>
  <si>
    <t>Nguyên lý thống kê kinh tế-1-15 (01)/66DCQT23</t>
  </si>
  <si>
    <t>DC2KV71-1-15 (02)</t>
  </si>
  <si>
    <t>Nguyên lý thống kê kinh tế-1-15 (02)/66DCQT24</t>
  </si>
  <si>
    <t>DC2KV71-1-15 (05)</t>
  </si>
  <si>
    <t>Nguyên lý thống kê kinh tế-1-15 (05)/66DCQT21</t>
  </si>
  <si>
    <t>DC2KV71-1-15 (06)</t>
  </si>
  <si>
    <t>Nguyên lý thống kê kinh tế-1-15 (06)/66DCQT22</t>
  </si>
  <si>
    <t>DC2TH34-1-15 (01)</t>
  </si>
  <si>
    <t>Nhập môn chương trình dịch-1-15 (01)/64DCTH01</t>
  </si>
  <si>
    <t>DC2TH34-1-15 (01)_127</t>
  </si>
  <si>
    <t>Nhập môn chương trình dịch-1-15 (01)/64DCTH02</t>
  </si>
  <si>
    <t>DC2TH34-1-15 (01)_18A</t>
  </si>
  <si>
    <t>Nhập môn chương trình dịch-1-15 (01)/64DCTH03</t>
  </si>
  <si>
    <t>DC2CK48-1-15 (01)</t>
  </si>
  <si>
    <t>Nhiệt kỹ thuật-1-15 (01)/64DCMX03</t>
  </si>
  <si>
    <t>DC2CK48-1-15 (02)</t>
  </si>
  <si>
    <t>Nhiệt kỹ thuật-1-15 (02)/64DCMX02</t>
  </si>
  <si>
    <t>DC2CK48-1-15 (03)</t>
  </si>
  <si>
    <t>Nhiệt kỹ thuật-1-15 (03)/64DCDM01</t>
  </si>
  <si>
    <t>Nguyễn Ngọc Thăng</t>
  </si>
  <si>
    <t>CC1LL01-1-15 (01)</t>
  </si>
  <si>
    <t>Những nguyên lý cơ bản của CN Mác - Lênin 1-1-15 (01)/66CCKT21</t>
  </si>
  <si>
    <t>Những nguyên lý cơ bản của CN Mác - Lênin 1</t>
  </si>
  <si>
    <t>Nguyễn Tiến Trí</t>
  </si>
  <si>
    <t>DC1LL01-1-15 (01)</t>
  </si>
  <si>
    <t>Những nguyên lý cơ bản của CN Mác - Lênin 1-1-15 (01)/66DCCD21+CD22+CD23</t>
  </si>
  <si>
    <t>Trần Thị Tâm</t>
  </si>
  <si>
    <t>DC1LL01-1-15 (02)</t>
  </si>
  <si>
    <t>Những nguyên lý cơ bản của CN Mác - Lênin 1-1-15 (02)/66DCKT21</t>
  </si>
  <si>
    <t>Phan Huy Trường</t>
  </si>
  <si>
    <t>CC1LL01-1-15 (03)</t>
  </si>
  <si>
    <t>Những nguyên lý cơ bản của CN Mác - Lênin 1-1-15 (03)</t>
  </si>
  <si>
    <t>DC1LL01-1-15 (03)</t>
  </si>
  <si>
    <t>Những nguyên lý cơ bản của CN Mác - Lênin 1-1-15 (03)/66DCCDA1</t>
  </si>
  <si>
    <t>DC1LL01-1-15 (04)</t>
  </si>
  <si>
    <t>Những nguyên lý cơ bản của CN Mác - Lênin 1-1-15 (04)/66DCCA21+CA22+CC21</t>
  </si>
  <si>
    <t>DC1LL01-1-15 (05)</t>
  </si>
  <si>
    <t>Những nguyên lý cơ bản của CN Mác - Lênin 1-1-15 (05)/66DCKX21</t>
  </si>
  <si>
    <t>DC1LL01-1-15 (06)_192</t>
  </si>
  <si>
    <t>Những nguyên lý cơ bản của CN Mác - Lênin 1-1-15 (06)/66DCMT21</t>
  </si>
  <si>
    <t>DC1LL01-1-15 (08)</t>
  </si>
  <si>
    <t>Những nguyên lý cơ bản của CN Mác - Lênin 1-1-15 (08)/66DCQT24</t>
  </si>
  <si>
    <t>DC1LL01-1-15 (09)</t>
  </si>
  <si>
    <t>Những nguyên lý cơ bản của CN Mác - Lênin 1-1-15 (09)/66DCDB21+DB22+DB23</t>
  </si>
  <si>
    <t>DC1LL01-1-15 (10)</t>
  </si>
  <si>
    <t>Những nguyên lý cơ bản của CN Mác - Lênin 1-1-15 (10)/66DCMX22</t>
  </si>
  <si>
    <t>DC1LL01-1-15 (10)_1B6</t>
  </si>
  <si>
    <t>Những nguyên lý cơ bản của CN Mác - Lênin 1-1-15 (10)/66DCTN21</t>
  </si>
  <si>
    <t>DC1LL01-1-15 (11)</t>
  </si>
  <si>
    <t>Những nguyên lý cơ bản của CN Mác - Lênin 1-1-15 (11)/66DCDD21+DD22+DD23</t>
  </si>
  <si>
    <t>DC1LL01-1-15 (14)</t>
  </si>
  <si>
    <t>Những nguyên lý cơ bản của CN Mác - Lênin 1-1-15 (14)/66DCDT21</t>
  </si>
  <si>
    <t>DC1LL01-1-15 (15)</t>
  </si>
  <si>
    <t>Những nguyên lý cơ bản của CN Mác - Lênin 1-1-15 (15)/66DCOT21</t>
  </si>
  <si>
    <t>DC1LL01-1-15 (16)</t>
  </si>
  <si>
    <t>Những nguyên lý cơ bản của CN Mác - Lênin 1-1-15 (16)/66DCHT21</t>
  </si>
  <si>
    <t>DC1LL01-1-15 (17)</t>
  </si>
  <si>
    <t>Những nguyên lý cơ bản của CN Mác - Lênin 1-1-15 (17)/66DCKX24</t>
  </si>
  <si>
    <t>DC1LL01-1-15 (18)</t>
  </si>
  <si>
    <t>Những nguyên lý cơ bản của CN Mác - Lênin 1-1-15 (18)/66DCCO23</t>
  </si>
  <si>
    <t>DC1LL01-1-15 (22)</t>
  </si>
  <si>
    <t>Những nguyên lý cơ bản của CN Mác - Lênin 1-1-15 (22)/66DCKT24</t>
  </si>
  <si>
    <t>DC1LL01-1-15 (35)</t>
  </si>
  <si>
    <t>Những nguyên lý cơ bản của CN Mác - Lênin 1-1-15 (35)/66DCQT21</t>
  </si>
  <si>
    <t>DC1LL01-1-15 (42)</t>
  </si>
  <si>
    <t>Những nguyên lý cơ bản của CN Mác - Lênin 1-1-15 (42)/66DCVL21</t>
  </si>
  <si>
    <t>Phạm Văn Tân</t>
  </si>
  <si>
    <t>DC1LL01-1-15 (46)</t>
  </si>
  <si>
    <t>Những nguyên lý cơ bản của CN Mác - Lênin 1-1-15 (46)/66DCTM21</t>
  </si>
  <si>
    <t>DC1LL01-1-15 (52)</t>
  </si>
  <si>
    <t>Những nguyên lý cơ bản của CN Mác - Lênin 1-1-15 (52)/66DCCD24+CD25+CS21</t>
  </si>
  <si>
    <t>DC2KV77-1-15 (01)</t>
  </si>
  <si>
    <t>Pháp luật kinh tế-1-15 (01)/64DCKT04</t>
  </si>
  <si>
    <t>Trần Kim Thoa</t>
  </si>
  <si>
    <t>DC2KV77-1-15 (02)</t>
  </si>
  <si>
    <t>Pháp luật kinh tế-1-15 (02)/64DCKT05</t>
  </si>
  <si>
    <t>DC2KV77-1-15 (03)</t>
  </si>
  <si>
    <t>Pháp luật kinh tế-1-15 (03)/64DCKT06</t>
  </si>
  <si>
    <t>DC2KV77-1-15 (04)</t>
  </si>
  <si>
    <t>Pháp luật kinh tế-1-15 (04)/64DCKT07</t>
  </si>
  <si>
    <t>DC2KV77-1-15 (05)</t>
  </si>
  <si>
    <t>Pháp luật kinh tế-1-15 (05)/64DCKT08</t>
  </si>
  <si>
    <t>CC1LL05-1-15 (01)</t>
  </si>
  <si>
    <t>Pháp luật Việt Nam đại cương-1-15 (01)/66CCKT21</t>
  </si>
  <si>
    <t>CC1LL05-1-15 (03)</t>
  </si>
  <si>
    <t>Pháp luật Việt Nam đại cương-1-15 (03)</t>
  </si>
  <si>
    <t>DC1LL05-1-15 (04)</t>
  </si>
  <si>
    <t>Pháp luật Việt Nam đại cương-1-15 (04)/66DCTN21</t>
  </si>
  <si>
    <t>DC1LL05-1-15 (07)_107</t>
  </si>
  <si>
    <t>Pháp luật Việt Nam đại cương-1-15 (07)/66DCKT21</t>
  </si>
  <si>
    <t>DC1LL05-1-15 (07)</t>
  </si>
  <si>
    <t>Pháp luật Việt Nam đại cương-1-15 (07)/66DCMX22</t>
  </si>
  <si>
    <t>DC1LL05-1-15 (14)</t>
  </si>
  <si>
    <t>Pháp luật Việt Nam đại cương-1-15 (14)/66DCKT23</t>
  </si>
  <si>
    <t>DC1LL05-1-15 (17)</t>
  </si>
  <si>
    <t>Pháp luật Việt Nam đại cương-1-15 (17)/66DCKT25</t>
  </si>
  <si>
    <t>DC1LL05-1-15 (19)</t>
  </si>
  <si>
    <t>Pháp luật Việt Nam đại cương-1-15 (19)/66DCKT27</t>
  </si>
  <si>
    <t>DC1LL05-1-15 (20)</t>
  </si>
  <si>
    <t>Pháp luật Việt Nam đại cương-1-15 (20)/66DCOT21</t>
  </si>
  <si>
    <t>Trần Văn Bình</t>
  </si>
  <si>
    <t>DC1LL05-1-15 (22)</t>
  </si>
  <si>
    <t>Pháp luật Việt Nam đại cương-1-15 (22)/66DCOT23</t>
  </si>
  <si>
    <t>DC1LL05-1-15 (24)</t>
  </si>
  <si>
    <t>Pháp luật Việt Nam đại cương-1-15 (24)/66DCOT25</t>
  </si>
  <si>
    <t>DC1LL05-1-15 (26)</t>
  </si>
  <si>
    <t>Pháp luật Việt Nam đại cương-1-15 (26)/66DCMX23</t>
  </si>
  <si>
    <t>DC1LL05-1-15 (27)</t>
  </si>
  <si>
    <t>Pháp luật Việt Nam đại cương-1-15 (27)/66DCCO21</t>
  </si>
  <si>
    <t>DC1LL05-1-15 (30)</t>
  </si>
  <si>
    <t>Pháp luật Việt Nam đại cương-1-15 (30)/66DCDT21</t>
  </si>
  <si>
    <t>DC1LL05-1-15 (33)</t>
  </si>
  <si>
    <t>Pháp luật Việt Nam đại cương-1-15 (33)/66DCVL21</t>
  </si>
  <si>
    <t>DC1LL05-1-15 (35)</t>
  </si>
  <si>
    <t>Pháp luật Việt Nam đại cương-1-15 (35)/66DCHT21</t>
  </si>
  <si>
    <t>DC1LL05-1-15 (37)</t>
  </si>
  <si>
    <t>Pháp luật Việt Nam đại cương-1-15 (37)/66DCHT23</t>
  </si>
  <si>
    <t>DC1LL05-1-15 (38)</t>
  </si>
  <si>
    <t>Pháp luật Việt Nam đại cương-1-15 (38)/66DCTM21</t>
  </si>
  <si>
    <t>DC3KV32-1-15 (01)</t>
  </si>
  <si>
    <t>Phân tích hoạt động kinh doanh-1-15 (01)/63DCKT04</t>
  </si>
  <si>
    <t>DC3KV32-1-15 (02)</t>
  </si>
  <si>
    <t>Phân tích hoạt động kinh doanh-1-15 (02)/63DCKT05</t>
  </si>
  <si>
    <t>DC3KV32-1-15 (03)</t>
  </si>
  <si>
    <t>Phân tích hoạt động kinh doanh-1-15 (03)/63DCKT06</t>
  </si>
  <si>
    <t>DC3KV32-1-15 (04)</t>
  </si>
  <si>
    <t>Phân tích hoạt động kinh doanh-1-15 (04)/63DCKT07</t>
  </si>
  <si>
    <t>DC3KV32-1-15 (05)</t>
  </si>
  <si>
    <t>Phân tích hoạt động kinh doanh-1-15 (05)/63DCKT08</t>
  </si>
  <si>
    <t>DC3KV32-1-15 (06)</t>
  </si>
  <si>
    <t>Phân tích hoạt động kinh doanh-1-15 (06)/63DCQT01</t>
  </si>
  <si>
    <t>DC3KV32-1-15 (07)</t>
  </si>
  <si>
    <t>Phân tích hoạt động kinh doanh-1-15 (07)/63DCQT02</t>
  </si>
  <si>
    <t>DC2HT37-1-15 (01)</t>
  </si>
  <si>
    <t>Phân tích và thiết kế hệ thống thông tin-1-15 (01)/64DCTH01</t>
  </si>
  <si>
    <t>Vũ Thị Thu Hà</t>
  </si>
  <si>
    <t>DC2HT37-1-15 (01)_1B7</t>
  </si>
  <si>
    <t>Phân tích và thiết kế hệ thống thông tin-1-15 (01)/64DCTH02</t>
  </si>
  <si>
    <t>DC2HT37-1-15 (01)_1B4</t>
  </si>
  <si>
    <t>Phân tích và thiết kế hệ thống thông tin-1-15 (01)/64DCTH03</t>
  </si>
  <si>
    <t>DC2VS38-1-15 (01)</t>
  </si>
  <si>
    <t>Phương tiện vận tải đường sắt-1-15 (01)/66DCVS21</t>
  </si>
  <si>
    <t>DC2VL21-1-15 (02)</t>
  </si>
  <si>
    <t>Phương tiện vận tải-1-15 (02)/66DCVL21</t>
  </si>
  <si>
    <t>DC2VL21-1-15 (03)</t>
  </si>
  <si>
    <t>Phương tiện vận tải-1-15 (03)/66DCVL22</t>
  </si>
  <si>
    <t>DC1CB99-1-15 (08)</t>
  </si>
  <si>
    <t>PP nghiên cứu khoa học-1-15 (08)/66DCQT21</t>
  </si>
  <si>
    <t>DC1CB99-1-15 (09)</t>
  </si>
  <si>
    <t>PP nghiên cứu khoa học-1-15 (09)/66DCQT22</t>
  </si>
  <si>
    <t>DC1CB99-1-15 (10)</t>
  </si>
  <si>
    <t>PP nghiên cứu khoa học-1-15 (10)/66DCQT23</t>
  </si>
  <si>
    <t>DC1CB99-1-15 (11)</t>
  </si>
  <si>
    <t>PP nghiên cứu khoa học-1-15 (11)/66DCQT24</t>
  </si>
  <si>
    <t>DC3CT55-1-15 (01)</t>
  </si>
  <si>
    <t>QLDA đầu tư XD công trình-1-15 (01)/63DCDB01</t>
  </si>
  <si>
    <t>QLDA đầu tư XD công trình</t>
  </si>
  <si>
    <t>DC3QT67-1-15 (01)</t>
  </si>
  <si>
    <t>Quản trị chất lượng-1-15 (01)/63DCQT01</t>
  </si>
  <si>
    <t>DC3QT67-1-15 (02)</t>
  </si>
  <si>
    <t>Quản trị chất lượng-1-15 (02)/63DCQT02</t>
  </si>
  <si>
    <t>DC3QT63-1-15 (01)</t>
  </si>
  <si>
    <t>Quản trị chiến lược-1-15 (01)/63DCQT01</t>
  </si>
  <si>
    <t>Quản trị chiến lược</t>
  </si>
  <si>
    <t>DC3QT63-1-15 (02)</t>
  </si>
  <si>
    <t>Quản trị chiến lược-1-15 (02)/63DCQT02</t>
  </si>
  <si>
    <t>DC3QT51-1-15 (01)</t>
  </si>
  <si>
    <t>Quản trị doanh nghiệp-1-15 (01)/63DCKT04</t>
  </si>
  <si>
    <t>DC3QT51-1-15 (02)</t>
  </si>
  <si>
    <t>Quản trị doanh nghiệp-1-15 (02)/63DCKT05</t>
  </si>
  <si>
    <t>DC3QT51-1-15 (03)</t>
  </si>
  <si>
    <t>Quản trị doanh nghiệp-1-15 (03)/63DCKT06</t>
  </si>
  <si>
    <t>DC3QT51-1-15 (04)</t>
  </si>
  <si>
    <t>Quản trị doanh nghiệp-1-15 (04)/63DCKT07</t>
  </si>
  <si>
    <t>DC3QT51-1-15 (05)</t>
  </si>
  <si>
    <t>Quản trị doanh nghiệp-1-15 (05)/63DCKT08</t>
  </si>
  <si>
    <t>DC3QT51-1-15 (06)</t>
  </si>
  <si>
    <t>Quản trị doanh nghiệp-1-15 (06)/63DCQT01</t>
  </si>
  <si>
    <t>DC3QT51-1-15 (07)</t>
  </si>
  <si>
    <t>Quản trị doanh nghiệp-1-15 (07)/63DCQT02</t>
  </si>
  <si>
    <t>DC3TT47-1-15 (01)</t>
  </si>
  <si>
    <t>Quản trị mạng-1-15 (01)/64DCTH01</t>
  </si>
  <si>
    <t>Lương Hoàng Anh</t>
  </si>
  <si>
    <t>DC3TT47-1-15 (01)_11C</t>
  </si>
  <si>
    <t>Quản trị mạng-1-15 (01)/64DCTH02</t>
  </si>
  <si>
    <t>DC3TT47-1-15 (01)_10F</t>
  </si>
  <si>
    <t>Quản trị mạng-1-15 (01)/64DCTH03</t>
  </si>
  <si>
    <t>DC3QT65-1-15 (01)</t>
  </si>
  <si>
    <t>Quản trị nhân sự-1-15 (01)/64DCQT01</t>
  </si>
  <si>
    <t>DC3QT65-1-15 (02)</t>
  </si>
  <si>
    <t>Quản trị nhân sự-1-15 (02)/64DCQT02</t>
  </si>
  <si>
    <t>DC3QT69-1-15 (01)</t>
  </si>
  <si>
    <t>Quản trị rủi ro-1-15 (01)/63DCQT01</t>
  </si>
  <si>
    <t>DC3QT69-1-15 (02)</t>
  </si>
  <si>
    <t>Quản trị rủi ro-1-15 (02)/63DCQT02</t>
  </si>
  <si>
    <t>DC3QT62-1-15 (01)</t>
  </si>
  <si>
    <t>Quản trị sản xuất 2-1-15 (01)/64DCQT01</t>
  </si>
  <si>
    <t>DC3QT62-1-15 (02)</t>
  </si>
  <si>
    <t>Quản trị sản xuất 2-1-15 (02)/64DCQT02</t>
  </si>
  <si>
    <t>DC3QT64-1-15 (01)</t>
  </si>
  <si>
    <t>Quản trị tài chính doanh nghiệp-1-15 (01)/64DCKT04</t>
  </si>
  <si>
    <t>DC3QT64-1-15 (02)</t>
  </si>
  <si>
    <t>Quản trị tài chính doanh nghiệp-1-15 (02)/64DCKT05</t>
  </si>
  <si>
    <t>DC3QT64-1-15 (03)</t>
  </si>
  <si>
    <t>Quản trị tài chính doanh nghiệp-1-15 (03)/64DCKT06</t>
  </si>
  <si>
    <t>DC3QT64-1-15 (04)</t>
  </si>
  <si>
    <t>Quản trị tài chính doanh nghiệp-1-15 (04)/64DCKT07</t>
  </si>
  <si>
    <t>DC3QT64-1-15 (05)</t>
  </si>
  <si>
    <t>Quản trị tài chính doanh nghiệp-1-15 (05)/64DCKT08</t>
  </si>
  <si>
    <t>DC3QT64-1-15 (06)</t>
  </si>
  <si>
    <t>Quản trị tài chính doanh nghiệp-1-15 (06)/64DCQT01</t>
  </si>
  <si>
    <t>DC3QT64-1-15 (07)</t>
  </si>
  <si>
    <t>Quản trị tài chính doanh nghiệp-1-15 (07)/64DCQT02</t>
  </si>
  <si>
    <t>DC3MX53-1-15 (01)</t>
  </si>
  <si>
    <t>Sử dụng máy xây dựng-1-15 (01)/63DCMX01</t>
  </si>
  <si>
    <t>DC1CB85-1-15 (01)</t>
  </si>
  <si>
    <t>Tâm lý học đại cương-1-15 (01)/66DCQT21</t>
  </si>
  <si>
    <t>Dương Thị Thu Hương</t>
  </si>
  <si>
    <t>DC1CB85-1-15 (02)</t>
  </si>
  <si>
    <t>Tâm lý học đại cương-1-15 (02)/66DCQT22</t>
  </si>
  <si>
    <t>DC1CB85-1-15 (03)</t>
  </si>
  <si>
    <t>Tâm lý học đại cương-1-15 (03)/66DCQT23</t>
  </si>
  <si>
    <t>DC1CB85-1-15 (04)</t>
  </si>
  <si>
    <t>Tâm lý học đại cương-1-15 (04)/66DCQT24</t>
  </si>
  <si>
    <t>DC3QT11-1-15 (01)</t>
  </si>
  <si>
    <t>Tâm lý trong quản trị-1-15 (01)/64DCQT01</t>
  </si>
  <si>
    <t>DC3QT11-1-15 (02)</t>
  </si>
  <si>
    <t>Tâm lý trong quản trị-1-15 (02)/64DCQT02</t>
  </si>
  <si>
    <t>DC3OT54-1-15 (02)</t>
  </si>
  <si>
    <t>Thí nghiệm ô tô-1-15 (02)/63DCOT02</t>
  </si>
  <si>
    <t>Thí nghiệm ô tô</t>
  </si>
  <si>
    <t>Lê Quang Thắng</t>
  </si>
  <si>
    <t>DC3CA42-1-15 (01)</t>
  </si>
  <si>
    <t>Thiết kế cầu 2-1-15 (01)/63DCCA01</t>
  </si>
  <si>
    <t>DC3DT71-1-15 (01)</t>
  </si>
  <si>
    <t>Thông tin số-1-15 (01)/64DCDT01</t>
  </si>
  <si>
    <t>DC3DT71-1-15 (02)</t>
  </si>
  <si>
    <t>Thông tin số-1-15 (02)/64DCDT02</t>
  </si>
  <si>
    <t>DC3DT71-1-15 (03)</t>
  </si>
  <si>
    <t>Thông tin số-1-15 (03)/64DCDT03</t>
  </si>
  <si>
    <t>DC3KV49-1-15 (01)</t>
  </si>
  <si>
    <t>Thuế-1-15 (01)/64DCKT04</t>
  </si>
  <si>
    <t>Tài chính ngân hàng</t>
  </si>
  <si>
    <t>Lê Xuân Ngọc</t>
  </si>
  <si>
    <t>DC3KV49-1-15 (02)</t>
  </si>
  <si>
    <t>Thuế-1-15 (02)/64DCKT05</t>
  </si>
  <si>
    <t>DC3KV49-1-15 (03)</t>
  </si>
  <si>
    <t>Thuế-1-15 (03)/64DCKT06</t>
  </si>
  <si>
    <t>DC3KV49-1-15 (04)</t>
  </si>
  <si>
    <t>Thuế-1-15 (04)/64DCKT07</t>
  </si>
  <si>
    <t>DC3KV49-1-15 (05)</t>
  </si>
  <si>
    <t>Thuế-1-15 (05)/64DCKT08</t>
  </si>
  <si>
    <t>DC2GT61-1-15 (01)</t>
  </si>
  <si>
    <t>Thủy lực - Thủy văn công trình-1-15 (01)/64DCCD08</t>
  </si>
  <si>
    <t>Nguyễn Song Dũng</t>
  </si>
  <si>
    <t>DC2GT61-1-15 (02)</t>
  </si>
  <si>
    <t>Thủy lực - Thủy văn công trình-1-15 (02)/64DCCD09</t>
  </si>
  <si>
    <t>DC2GT61-1-15 (03)</t>
  </si>
  <si>
    <t>Thủy lực - Thủy văn công trình-1-15 (03)/64DCCD10</t>
  </si>
  <si>
    <t>DC2GT61-1-15 (04)</t>
  </si>
  <si>
    <t>Thủy lực - Thủy văn công trình-1-15 (04)/64DCCD11</t>
  </si>
  <si>
    <t>DC2GT61-1-15 (05)</t>
  </si>
  <si>
    <t>Thủy lực - Thủy văn công trình-1-15 (05)/64DCCD12</t>
  </si>
  <si>
    <t>DC2GT61-1-15 (06)</t>
  </si>
  <si>
    <t>Thủy lực - Thủy văn công trình-1-15 (06)/64DCCS01</t>
  </si>
  <si>
    <t>Lê Hoàng Anh</t>
  </si>
  <si>
    <t>DC4KT22-1-15 (01)</t>
  </si>
  <si>
    <t>Thực hành nghiệp vụ kế toán 2-1-15 (01)/63DCKT04</t>
  </si>
  <si>
    <t>Ngô Thị Hường;Nguyễn Thị Thái An</t>
  </si>
  <si>
    <t>DC4KT22-1-15 (02)</t>
  </si>
  <si>
    <t>Thực hành nghiệp vụ kế toán 2-1-15 (02)/63DCKT05</t>
  </si>
  <si>
    <t>DC4KT22-1-15 (03)</t>
  </si>
  <si>
    <t>Thực hành nghiệp vụ kế toán 2-1-15 (03)/63DCKT06</t>
  </si>
  <si>
    <t>Nguyễn Thị Diệu Thu;Trần Thị Lan Hương</t>
  </si>
  <si>
    <t>DC4KT22-1-15 (04)</t>
  </si>
  <si>
    <t>Thực hành nghiệp vụ kế toán 2-1-15 (04)/63DCKT07</t>
  </si>
  <si>
    <t>Hoàng Thị Hồng Lê;Chu Thị Bích Hạnh</t>
  </si>
  <si>
    <t>DC4KT22-1-15 (05)</t>
  </si>
  <si>
    <t>Thực hành nghiệp vụ kế toán 2-1-15 (05)/63DCKT08</t>
  </si>
  <si>
    <t>Hoàng Thị Hồng Lê;Vương Thị Bạch Tuyết</t>
  </si>
  <si>
    <t>DC4CT11-1-15 (01)</t>
  </si>
  <si>
    <t>Thực hành trắc địa-1-15 (01)/64DCDD02</t>
  </si>
  <si>
    <t>Hoàng Văn Chung;Phan Văn Thoại</t>
  </si>
  <si>
    <t>DC4CT11-1-15 (02)</t>
  </si>
  <si>
    <t>Thực hành trắc địa-1-15 (02)/64DCDD03</t>
  </si>
  <si>
    <t>Hoàng Văn Chung</t>
  </si>
  <si>
    <t>DC4CT11-1-15 (03)</t>
  </si>
  <si>
    <t>Thực hành trắc địa-1-15 (03)/64DCDD04</t>
  </si>
  <si>
    <t>DC4OT24-1-15 (01)</t>
  </si>
  <si>
    <t>Thực tập Bảo dưỡng kỹ thuật và sửa chữa ô tô 1-1-15 (01)/62DCOT01</t>
  </si>
  <si>
    <t>DC4OT25-1-15 (01)</t>
  </si>
  <si>
    <t>Thực tập Bảo dưỡng kỹ thuật và sửa chữa ô tô 2-1-15 (01)/62DCOT01</t>
  </si>
  <si>
    <t>DC4OT21-1-15 (01)</t>
  </si>
  <si>
    <t>Thực tập Cấu tạo ô tô 1-1-15 (01)/63DCOT02</t>
  </si>
  <si>
    <t>DC4CK13-1-15 (01)</t>
  </si>
  <si>
    <t>Thực tập Động cơ đốt trong-1-15 (01)/63DCMX01</t>
  </si>
  <si>
    <t>Thực tập Động cơ đốt trong</t>
  </si>
  <si>
    <t>DC4CD21-1-15 (01)</t>
  </si>
  <si>
    <t>Thực tập Khảo sát thiết kế cầu, đường-1-15 (01)/62DCCD03</t>
  </si>
  <si>
    <t>Thực tập Khảo sát thiết kế cầu, đường</t>
  </si>
  <si>
    <t>DC4CD21-1-15 (01)_108</t>
  </si>
  <si>
    <t>Thực tập Khảo sát thiết kế cầu, đường-1-15 (01)/62DCCD04</t>
  </si>
  <si>
    <t>DC4CT13-1-15 (01)</t>
  </si>
  <si>
    <t>Thực tập kỹ thuật thi công cơ bản-1-15 (01)/63DCCD06</t>
  </si>
  <si>
    <t>Thực tập kỹ thuật thi công cơ bản</t>
  </si>
  <si>
    <t>Xưởng</t>
  </si>
  <si>
    <t>DC4CT13-1-15 (02)</t>
  </si>
  <si>
    <t>Thực tập kỹ thuật thi công cơ bản-1-15 (02)/63DCCD07</t>
  </si>
  <si>
    <t>DC4CT13-1-15 (03)</t>
  </si>
  <si>
    <t>Thực tập kỹ thuật thi công cơ bản-1-15 (03)/63DCCD08</t>
  </si>
  <si>
    <t>DC4CT13-1-15 (04)</t>
  </si>
  <si>
    <t>Thực tập kỹ thuật thi công cơ bản-1-15 (04)/63DCCD09</t>
  </si>
  <si>
    <t>DC4CT13-1-15 (05)</t>
  </si>
  <si>
    <t>Thực tập kỹ thuật thi công cơ bản-1-15 (05)/63DCCD10</t>
  </si>
  <si>
    <t>DC4CT13-1-15 (06)</t>
  </si>
  <si>
    <t>Thực tập kỹ thuật thi công cơ bản-1-15 (06)/63DCDB01</t>
  </si>
  <si>
    <t>DC4CT13-1-15 (07)</t>
  </si>
  <si>
    <t>Thực tập kỹ thuật thi công cơ bản-1-15 (07)/63DCCA01_63DCCS01</t>
  </si>
  <si>
    <t>DC4CK12-1-15 (01)</t>
  </si>
  <si>
    <t>Thực tập Máy công cụ-1-15 (01)/64DCMT01</t>
  </si>
  <si>
    <t>DC4CA23-1-15 (01)</t>
  </si>
  <si>
    <t>Thực tập nghề nghiệp xây dựng cầu-1-15 (01)/62DCCD03</t>
  </si>
  <si>
    <t>DC4CA23-1-15 (01)_1CC</t>
  </si>
  <si>
    <t>Thực tập nghề nghiệp xây dựng cầu-1-15 (01)/62DCCD04</t>
  </si>
  <si>
    <t>DC4DB23-1-15 (01)</t>
  </si>
  <si>
    <t>Thực tập nghề nghiệp xây dựng đường-1-15 (01)/62DCCD03</t>
  </si>
  <si>
    <t>Thực tập nghề nghiệp xây dựng đường</t>
  </si>
  <si>
    <t>Đồng Văn Phúc</t>
  </si>
  <si>
    <t>DC4DB23-1-15 (01)_153</t>
  </si>
  <si>
    <t>Thực tập nghề nghiệp xây dựng đường-1-15 (01)/62DCCD04</t>
  </si>
  <si>
    <t>Lê Quang Huy;Đồng Văn Phúc</t>
  </si>
  <si>
    <t>DC4QT21-1-15 (01)</t>
  </si>
  <si>
    <t>Thực tập nghiệp vụ quản trị 1-1-15 (01)/63DCQT01</t>
  </si>
  <si>
    <t>DC4QT21-1-15 (02)</t>
  </si>
  <si>
    <t>Thực tập nghiệp vụ quản trị 1-1-15 (02)/63DCQT02</t>
  </si>
  <si>
    <t>DC4CK11-1-15 (01)</t>
  </si>
  <si>
    <t>Thực tập Nhập môn cơ khí-1-15 (01)/63DCOT02</t>
  </si>
  <si>
    <t>DC4CK11-1-15 (02)</t>
  </si>
  <si>
    <t>Thực tập Nhập môn cơ khí-1-15 (02)/64DCMX03</t>
  </si>
  <si>
    <t>DC4CK11-1-15 (03)</t>
  </si>
  <si>
    <t>Thực tập Nhập môn cơ khí-1-15 (03)/64DCMX02</t>
  </si>
  <si>
    <t>DC4CK11-1-15 (04)</t>
  </si>
  <si>
    <t>Thực tập Nhập môn cơ khí-1-15 (04)/64DCDM01_MT01</t>
  </si>
  <si>
    <t>DC4CK11-1-15 (05)</t>
  </si>
  <si>
    <t>Thực tập Nhập môn cơ khí-1-15 (05)/64DCOT04</t>
  </si>
  <si>
    <t>DC4CK11-1-15 (06)</t>
  </si>
  <si>
    <t>Thực tập Nhập môn cơ khí-1-15 (06)/64DCOT05</t>
  </si>
  <si>
    <t>DC4CT17-1-15 (01)</t>
  </si>
  <si>
    <t>Thực tập Thí nghiệm cơ học đất-1-15 (01)/64DCCA01</t>
  </si>
  <si>
    <t>DC4CT17-1-15 (01)_193</t>
  </si>
  <si>
    <t>Thực tập Thí nghiệm cơ học đất-1-15 (01)/64DCCA02</t>
  </si>
  <si>
    <t>DC4CT17-1-15 (01)_179</t>
  </si>
  <si>
    <t>Thực tập Thí nghiệm cơ học đất-1-15 (01)/64DCCC01</t>
  </si>
  <si>
    <t>DC4CT17-1-15 (01)_1D7</t>
  </si>
  <si>
    <t>Thực tập Thí nghiệm cơ học đất-1-15 (01)/64DCDB01</t>
  </si>
  <si>
    <t>Bùi Thế Chung</t>
  </si>
  <si>
    <t>DC4CT17-1-15 (01)_1F8</t>
  </si>
  <si>
    <t>Thực tập Thí nghiệm cơ học đất-1-15 (01)/64DCDB02</t>
  </si>
  <si>
    <t>DC4CT17-1-15 (01)_111</t>
  </si>
  <si>
    <t>Thực tập Thí nghiệm cơ học đất-1-15 (01)/64DCDB03</t>
  </si>
  <si>
    <t>DC4KT70-1-15 (01)</t>
  </si>
  <si>
    <t>Thực tập tốt nghiệp-1-15 (01)</t>
  </si>
  <si>
    <t>65DHLT</t>
  </si>
  <si>
    <t>DC4CD70-1-15 (01)</t>
  </si>
  <si>
    <t>Thực tập tốt nghiệp-1-15 (01)/62DCCD04</t>
  </si>
  <si>
    <t>DC4OT70-1-15 (01)</t>
  </si>
  <si>
    <t>Thực tập tốt nghiệp-1-15 (01)/62DCOT01</t>
  </si>
  <si>
    <t>DC4KX70-1-15 (01)</t>
  </si>
  <si>
    <t>Thực tập tốt nghiệp-1-15 (01)/65DLKX21</t>
  </si>
  <si>
    <t>DC4QT70-1-15 (01)</t>
  </si>
  <si>
    <t>Thực tập tốt nghiệp-1-15 (01)/65DLQT21</t>
  </si>
  <si>
    <t>DC4CD70-1-15 (02)</t>
  </si>
  <si>
    <t>Thực tập tốt nghiệp-1-15 (02)/62DCCD03</t>
  </si>
  <si>
    <t>DC2KV90-1-15 (01)</t>
  </si>
  <si>
    <t>Thương mại điện tử-1-15 (01)/64DCKT04</t>
  </si>
  <si>
    <t>DC2KV90-1-15 (02)</t>
  </si>
  <si>
    <t>Thương mại điện tử-1-15 (02)/64DCKT05</t>
  </si>
  <si>
    <t>DC2KV90-1-15 (03)</t>
  </si>
  <si>
    <t>Thương mại điện tử-1-15 (03)/64DCKT06</t>
  </si>
  <si>
    <t>DC2KV90-1-15 (04)</t>
  </si>
  <si>
    <t>Thương mại điện tử-1-15 (04)/64DCKT07</t>
  </si>
  <si>
    <t>DC2KV90-1-15 (05)</t>
  </si>
  <si>
    <t>Thương mại điện tử-1-15 (05)/64DCKT08</t>
  </si>
  <si>
    <t>DC1CB32-1-15 (01)</t>
  </si>
  <si>
    <t>Tiếng Anh 2-1-15 (01)/64DCQT01</t>
  </si>
  <si>
    <t>Nguyễn Việt Hà</t>
  </si>
  <si>
    <t>DC1CB32-1-15 (02)</t>
  </si>
  <si>
    <t>Tiếng Anh 2-1-15 (02)/64DCQT02</t>
  </si>
  <si>
    <t>DC3KT33-1-15 (02)</t>
  </si>
  <si>
    <t>Tiếng Anh 3-1-15 (02)/64DCKT05</t>
  </si>
  <si>
    <t>Phạm Thị Bích Ngọc</t>
  </si>
  <si>
    <t>DC3KT33-1-15 (03)</t>
  </si>
  <si>
    <t>Tiếng Anh 3-1-15 (03)/64DCKT06</t>
  </si>
  <si>
    <t>DC3KT33-1-15 (04)</t>
  </si>
  <si>
    <t>Tiếng Anh 3-1-15 (04)/64DCKT07</t>
  </si>
  <si>
    <t>DC3KT33-1-15 (05)</t>
  </si>
  <si>
    <t>Tiếng Anh 3-1-15 (05)/64DCKT08</t>
  </si>
  <si>
    <t>DC3CA33AB-1-15 (01)</t>
  </si>
  <si>
    <t>Tiếng Anh 4-1-15 (01)/63DCCA01</t>
  </si>
  <si>
    <t>Tiếng Anh 4</t>
  </si>
  <si>
    <t>Tô Vân Hòa</t>
  </si>
  <si>
    <t>DC3CD33AB-1-15 (01)</t>
  </si>
  <si>
    <t>Tiếng Anh 4-1-15 (01)/63DCCD06</t>
  </si>
  <si>
    <t>DC3DS33AB-1-15 (01)</t>
  </si>
  <si>
    <t>Tiếng Anh 4-1-15 (01)/63DCCS01</t>
  </si>
  <si>
    <t>DC3DB33AB-1-15 (01)</t>
  </si>
  <si>
    <t>Tiếng Anh 4-1-15 (01)/63DCDB01</t>
  </si>
  <si>
    <t>DC3DD33AB-1-15 (01)</t>
  </si>
  <si>
    <t>Tiếng Anh 4-1-15 (01)/63DCDD01</t>
  </si>
  <si>
    <t>DC3MX33AB-1-15 (01)</t>
  </si>
  <si>
    <t>Tiếng Anh 4-1-15 (01)/63DCMX01</t>
  </si>
  <si>
    <t>DC3CD33AB-1-15 (02)</t>
  </si>
  <si>
    <t>Tiếng Anh 4-1-15 (02)/63DCCD07</t>
  </si>
  <si>
    <t>DC3DD33AB-1-15 (02)</t>
  </si>
  <si>
    <t>Tiếng Anh 4-1-15 (02)/63DCDD02</t>
  </si>
  <si>
    <t>DC3CD33AB-1-15 (03)</t>
  </si>
  <si>
    <t>Tiếng Anh 4-1-15 (03)/63DCCD08</t>
  </si>
  <si>
    <t>DC3CD33AB-1-15 (04)</t>
  </si>
  <si>
    <t>Tiếng Anh 4-1-15 (04)/63DCCD09</t>
  </si>
  <si>
    <t>DC3CD33AB-1-15 (05)</t>
  </si>
  <si>
    <t>Tiếng Anh 4-1-15 (05)/63DCCD10</t>
  </si>
  <si>
    <t>CC1TT42-1-15 (01)</t>
  </si>
  <si>
    <t>Tin học đại cương (kt)-1-15 (01)/66CCKT21</t>
  </si>
  <si>
    <t>Tin học đại cương (kt)</t>
  </si>
  <si>
    <t>CC1TT44-1-15 (01)</t>
  </si>
  <si>
    <t>Tin học đại cương (TH)-1-15 (01)</t>
  </si>
  <si>
    <t>Tin học đại cương (TH)</t>
  </si>
  <si>
    <t>DC1TT42-1-15 (01)</t>
  </si>
  <si>
    <t>Tin học đại cương-1-15 (01)/66DCDT23</t>
  </si>
  <si>
    <t>DC1TT43-1-15 (01)</t>
  </si>
  <si>
    <t>Tin học đại cương-1-15 (01)/66DCHT21</t>
  </si>
  <si>
    <t>Lã Quang Trung</t>
  </si>
  <si>
    <t>DC1TT42-1-15 (02)</t>
  </si>
  <si>
    <t>Tin học đại cương-1-15 (02)/66DCCC21</t>
  </si>
  <si>
    <t>DC1TT43-1-15 (02)</t>
  </si>
  <si>
    <t>Tin học đại cương-1-15 (02)/66DCHT22</t>
  </si>
  <si>
    <t>DC1TT42-1-15 (03)</t>
  </si>
  <si>
    <t>Tin học đại cương-1-15 (03)/66DCVS21</t>
  </si>
  <si>
    <t>Nguyễn Tùng Dương</t>
  </si>
  <si>
    <t>DC1TT42-1-15 (04)</t>
  </si>
  <si>
    <t>Tin học đại cương-1-15 (04)/66DCCS21</t>
  </si>
  <si>
    <t>DC1TT43-1-15 (04)</t>
  </si>
  <si>
    <t>Tin học đại cương-1-15 (04)/66DCHT23</t>
  </si>
  <si>
    <t>DC1TT43-1-15 (05)</t>
  </si>
  <si>
    <t>Tin học đại cương-1-15 (05)/66DCTM21</t>
  </si>
  <si>
    <t>Trần Vĩnh Hạnh</t>
  </si>
  <si>
    <t>DC1TT43-1-15 (06)</t>
  </si>
  <si>
    <t>Tin học đại cương-1-15 (06)/66DCTM22</t>
  </si>
  <si>
    <t>DC1TT43-1-15 (07)</t>
  </si>
  <si>
    <t>Tin học đại cương-1-15 (07)/66DCTM23</t>
  </si>
  <si>
    <t>DC1TT42-1-15 (08)</t>
  </si>
  <si>
    <t>Tin học đại cương-1-15 (08)/66DCDT21</t>
  </si>
  <si>
    <t>DC1TT42-1-15 (09)</t>
  </si>
  <si>
    <t>Tin học đại cương-1-15 (09)/66DCDT22</t>
  </si>
  <si>
    <t>DC1TT42-1-15 (11)</t>
  </si>
  <si>
    <t>Tin học đại cương-1-15 (11)/66DCOT25</t>
  </si>
  <si>
    <t>DC1TT42-1-15 (12)</t>
  </si>
  <si>
    <t>Tin học đại cương-1-15 (12)/66DCVL22</t>
  </si>
  <si>
    <t>Phạm Quang Dũng</t>
  </si>
  <si>
    <t>DC1TT42-1-15 (13)</t>
  </si>
  <si>
    <t>Tin học đại cương-1-15 (13)/66DCOT21</t>
  </si>
  <si>
    <t>DC1TT42-1-15 (14)</t>
  </si>
  <si>
    <t>Tin học đại cương-1-15 (14)/66DCOT22</t>
  </si>
  <si>
    <t>DC1TT42-1-15 (15)</t>
  </si>
  <si>
    <t>Tin học đại cương-1-15 (15)/66DCOT23</t>
  </si>
  <si>
    <t>DC1TT42-1-15 (16)</t>
  </si>
  <si>
    <t>Tin học đại cương-1-15 (16)/66DCOT24</t>
  </si>
  <si>
    <t>DC1TT42-1-15 (17)</t>
  </si>
  <si>
    <t>Tin học đại cương-1-15 (17)/66DCVL21</t>
  </si>
  <si>
    <t>DC1TT42-1-15 (18)</t>
  </si>
  <si>
    <t>Tin học đại cương-1-15 (18)/66DCMT21_66DCDM21</t>
  </si>
  <si>
    <t>Bùi Thị Nhung</t>
  </si>
  <si>
    <t>DC1TT42-1-15 (19)</t>
  </si>
  <si>
    <t>Tin học đại cương-1-15 (19)/66DCCD21</t>
  </si>
  <si>
    <t>DC1TT42-1-15 (20)</t>
  </si>
  <si>
    <t>Tin học đại cương-1-15 (20)/66DCCD22</t>
  </si>
  <si>
    <t>Hoàng Thị Kim Ngân</t>
  </si>
  <si>
    <t>DC1TT42-1-15 (21)</t>
  </si>
  <si>
    <t>Tin học đại cương-1-15 (21)/66DCCD23</t>
  </si>
  <si>
    <t>Trần Thị Xuân Hương</t>
  </si>
  <si>
    <t>DC1TT42-1-15 (22)</t>
  </si>
  <si>
    <t>Tin học đại cương-1-15 (22)/66DCCD24</t>
  </si>
  <si>
    <t>DC1TT42-1-15 (23)</t>
  </si>
  <si>
    <t>Tin học đại cương-1-15 (23)/66DCCD25</t>
  </si>
  <si>
    <t>DC3KT60-1-15 (01)</t>
  </si>
  <si>
    <t>Tin học kế toán-1-15 (01)/63DCKT04</t>
  </si>
  <si>
    <t>Trần Thị Lan Hương</t>
  </si>
  <si>
    <t>DC3KT60-1-15 (02)</t>
  </si>
  <si>
    <t>Tin học kế toán-1-15 (02)/63DCKT05</t>
  </si>
  <si>
    <t>DC3KT60-1-15 (03)</t>
  </si>
  <si>
    <t>Tin học kế toán-1-15 (03)/63DCKT06</t>
  </si>
  <si>
    <t>DC3KT60-1-15 (04)</t>
  </si>
  <si>
    <t>Tin học kế toán-1-15 (04)/63DCKT07</t>
  </si>
  <si>
    <t>DC3KT60-1-15 (05)</t>
  </si>
  <si>
    <t>Tin học kế toán-1-15 (05)/63DCKT08</t>
  </si>
  <si>
    <t>DC3CD60-1-15 (01)</t>
  </si>
  <si>
    <t>Tin học ứng dụng-1-15 (01)/63DCCD06</t>
  </si>
  <si>
    <t>DC3CS60-1-15 (01)</t>
  </si>
  <si>
    <t>Tin học ứng dụng-1-15 (01)/63DCCS01</t>
  </si>
  <si>
    <t>Lương Hùng Mạnh</t>
  </si>
  <si>
    <t>DC3DD60-1-15 (01)</t>
  </si>
  <si>
    <t>Tin học ứng dụng-1-15 (01)/63DCDD01</t>
  </si>
  <si>
    <t>DC2CK60-1-15 (01)</t>
  </si>
  <si>
    <t>Tin học ứng dụng-1-15 (01)/64DCDM01</t>
  </si>
  <si>
    <t>DC3CD60-1-15 (02)</t>
  </si>
  <si>
    <t>Tin học ứng dụng-1-15 (02)/63DCCD07</t>
  </si>
  <si>
    <t>DC3DD60-1-15 (02)</t>
  </si>
  <si>
    <t>Tin học ứng dụng-1-15 (02)/63DCDD02</t>
  </si>
  <si>
    <t>DC2CK60-1-15 (02)</t>
  </si>
  <si>
    <t>Tin học ứng dụng-1-15 (02)/64DCOT02</t>
  </si>
  <si>
    <t>Nguyễn Văn Hiệp</t>
  </si>
  <si>
    <t>DC3CD60-1-15 (03)</t>
  </si>
  <si>
    <t>Tin học ứng dụng-1-15 (03)/63DCCD08</t>
  </si>
  <si>
    <t>DC2CK60-1-15 (03)</t>
  </si>
  <si>
    <t>Tin học ứng dụng-1-15 (03)/64DCOT03</t>
  </si>
  <si>
    <t>Trần Trọng Tuấn</t>
  </si>
  <si>
    <t>DC3CD60-1-15 (04)</t>
  </si>
  <si>
    <t>Tin học ứng dụng-1-15 (04)/63DCCD09</t>
  </si>
  <si>
    <t>DC2CK60-1-15 (04)</t>
  </si>
  <si>
    <t>Tin học ứng dụng-1-15 (04)/64DCOT04</t>
  </si>
  <si>
    <t>DC3CD60-1-15 (05)</t>
  </si>
  <si>
    <t>Tin học ứng dụng-1-15 (05)/63DCCD10</t>
  </si>
  <si>
    <t>DC2CK60-1-15 (05)</t>
  </si>
  <si>
    <t>Tin học ứng dụng-1-15 (05)/64DCOT05</t>
  </si>
  <si>
    <t>DC2CK60-1-15 (07)</t>
  </si>
  <si>
    <t>Tin học ứng dụng-1-15 (07)/63DCOT02_63DCMX01</t>
  </si>
  <si>
    <t>CC2TH43-1-15 (01)</t>
  </si>
  <si>
    <t>Tin học văn phòng-1-15 (01)</t>
  </si>
  <si>
    <t>CC1CB17-1-15 (01)</t>
  </si>
  <si>
    <t>Toán 1 (KT,QT)-1-15 (01)/66CCKT21</t>
  </si>
  <si>
    <t>Toán 1 (KT,QT)</t>
  </si>
  <si>
    <t>DC1CB17-1-15 (01)</t>
  </si>
  <si>
    <t>Toán 1 (KT)-1-15 (01)/66DCKT21</t>
  </si>
  <si>
    <t>Toán 1 (KT)</t>
  </si>
  <si>
    <t>Bùi Thị Lan Anh</t>
  </si>
  <si>
    <t>DC1CB17-1-15 (02)</t>
  </si>
  <si>
    <t>Toán 1 (KT)-1-15 (02)/66DCKT22</t>
  </si>
  <si>
    <t>DC1CB17-1-15 (03)</t>
  </si>
  <si>
    <t>Toán 1 (KT)-1-15 (03)/66DCKT23</t>
  </si>
  <si>
    <t>DC1CB17-1-15 (04)</t>
  </si>
  <si>
    <t>Toán 1 (KT)-1-15 (04)/66DCKT24</t>
  </si>
  <si>
    <t>DC1CB17-1-15 (05)</t>
  </si>
  <si>
    <t>Toán 1 (KT)-1-15 (05)/66DCQT21</t>
  </si>
  <si>
    <t>DC1CB17-1-15 (06)</t>
  </si>
  <si>
    <t>Toán 1 (KT)-1-15 (06)/66DCQT22</t>
  </si>
  <si>
    <t>DC1CB17-1-15 (07)</t>
  </si>
  <si>
    <t>Toán 1 (KT)-1-15 (07)/66DCTN21</t>
  </si>
  <si>
    <t>DC1CB17-1-15 (08)</t>
  </si>
  <si>
    <t>Toán 1 (KT)-1-15 (08)/66DCTN22</t>
  </si>
  <si>
    <t>DC1CB17-1-15 (09)</t>
  </si>
  <si>
    <t>Toán 1 (KT)-1-15 (09)/66DCKT25</t>
  </si>
  <si>
    <t>Cô Tâm</t>
  </si>
  <si>
    <t>DC1CB17-1-15 (10)</t>
  </si>
  <si>
    <t>Toán 1 (KT)-1-15 (10)/66DCKT26</t>
  </si>
  <si>
    <t>DC1CB17-1-15 (11)</t>
  </si>
  <si>
    <t>Toán 1 (KT)-1-15 (11)/66DCKT27</t>
  </si>
  <si>
    <t>DC1CB17-1-15 (12)</t>
  </si>
  <si>
    <t>Toán 1 (KT)-1-15 (12)/66DCQT23</t>
  </si>
  <si>
    <t>Nguyễn Thị Thanh Hà</t>
  </si>
  <si>
    <t>DC1CB17-1-15 (13)</t>
  </si>
  <si>
    <t>Toán 1 (KT)-1-15 (13)/66DCQT24</t>
  </si>
  <si>
    <t>CC1CB11-1-15 (01)</t>
  </si>
  <si>
    <t>Toán 1-1-15 (01)/66CCKX21</t>
  </si>
  <si>
    <t>DC1CB11-1-15 (01)</t>
  </si>
  <si>
    <t>Toán 1-1-15 (01)/66DCCD21</t>
  </si>
  <si>
    <t>Trần Thái Minh</t>
  </si>
  <si>
    <t>CC1CB11-1-15 (02)</t>
  </si>
  <si>
    <t>Toán 1-1-15 (02)</t>
  </si>
  <si>
    <t>DC1CB11-1-15 (02)</t>
  </si>
  <si>
    <t>Toán 1-1-15 (02)/66DCCD22</t>
  </si>
  <si>
    <t>DC1CB11-1-15 (03)</t>
  </si>
  <si>
    <t>Toán 1-1-15 (03)/66DCCDA1</t>
  </si>
  <si>
    <t>DC1CB11-1-15 (04)</t>
  </si>
  <si>
    <t>Toán 1-1-15 (04)/66DCKX24</t>
  </si>
  <si>
    <t>DC1CB11-1-15 (05)</t>
  </si>
  <si>
    <t>Toán 1-1-15 (05)/66DCCC21</t>
  </si>
  <si>
    <t>DC1CB11-1-15 (06)</t>
  </si>
  <si>
    <t>Toán 1-1-15 (06)/66DCCD23</t>
  </si>
  <si>
    <t>DC1CB11-1-15 (08)</t>
  </si>
  <si>
    <t>Toán 1-1-15 (08)/66DCCS21</t>
  </si>
  <si>
    <t>DC1CB11-1-15 (09)</t>
  </si>
  <si>
    <t>Toán 1-1-15 (09)/66DCDB21</t>
  </si>
  <si>
    <t>DC1CB11-1-15 (10)</t>
  </si>
  <si>
    <t>Toán 1-1-15 (10)/66DCDB22</t>
  </si>
  <si>
    <t>DC1CB11-1-15 (11)</t>
  </si>
  <si>
    <t>Toán 1-1-15 (11)/66DCDD21</t>
  </si>
  <si>
    <t>DC1CB11-1-15 (12)</t>
  </si>
  <si>
    <t>Toán 1-1-15 (12)/66DCDD22</t>
  </si>
  <si>
    <t>DC1CB11-1-15 (13)</t>
  </si>
  <si>
    <t>Toán 1-1-15 (13)/66DCMO21</t>
  </si>
  <si>
    <t>DC1CB11-1-15 (14)</t>
  </si>
  <si>
    <t>Toán 1-1-15 (14)/66DCOT21</t>
  </si>
  <si>
    <t>DC1CB11-1-15 (15)</t>
  </si>
  <si>
    <t>Toán 1-1-15 (15)/66DCOT22</t>
  </si>
  <si>
    <t>DC1CB11-1-15 (16)</t>
  </si>
  <si>
    <t>Toán 1-1-15 (16)/66DCOT23</t>
  </si>
  <si>
    <t>DC1CB11-1-15 (17)</t>
  </si>
  <si>
    <t>Toán 1-1-15 (17)/66DCOT24</t>
  </si>
  <si>
    <t>DC1CB11-1-15 (18)</t>
  </si>
  <si>
    <t>Toán 1-1-15 (18)/66DCKX21</t>
  </si>
  <si>
    <t>DC1CB11-1-15 (19)</t>
  </si>
  <si>
    <t>Toán 1-1-15 (19)/66DCKX22</t>
  </si>
  <si>
    <t>DC1CB11-1-15 (20)</t>
  </si>
  <si>
    <t>Toán 1-1-15 (20)/66DCKX23</t>
  </si>
  <si>
    <t>DC1CB11-1-15 (21)</t>
  </si>
  <si>
    <t>Toán 1-1-15 (21)/66DCOT25</t>
  </si>
  <si>
    <t>DC1CB11-1-15 (22)</t>
  </si>
  <si>
    <t>Toán 1-1-15 (22)/66DCMX21</t>
  </si>
  <si>
    <t>DC1CB11-1-15 (23)</t>
  </si>
  <si>
    <t>Toán 1-1-15 (23)/66DCMX23</t>
  </si>
  <si>
    <t>DC1CB11-1-15 (24)</t>
  </si>
  <si>
    <t>Toán 1-1-15 (24)/66DCCO21</t>
  </si>
  <si>
    <t>DC1CB11-1-15 (25)</t>
  </si>
  <si>
    <t>Toán 1-1-15 (25)/66DCCO22</t>
  </si>
  <si>
    <t>DC1CB11-1-15 (26)</t>
  </si>
  <si>
    <t>Toán 1-1-15 (26)/66DCCO23</t>
  </si>
  <si>
    <t>DC1CB11-1-15 (27)</t>
  </si>
  <si>
    <t>Toán 1-1-15 (27)/66DCVL21</t>
  </si>
  <si>
    <t>DC1CB11-1-15 (28)</t>
  </si>
  <si>
    <t>Toán 1-1-15 (28)/66DCVS21_66DCVB21</t>
  </si>
  <si>
    <t>DC1CB11-1-15 (29)</t>
  </si>
  <si>
    <t>Toán 1-1-15 (29)/66DCDT21</t>
  </si>
  <si>
    <t>DC1CB11-1-15 (31)</t>
  </si>
  <si>
    <t>Toán 1-1-15 (31)/66DCVL22</t>
  </si>
  <si>
    <t>DC1CB11-1-15 (32)</t>
  </si>
  <si>
    <t>Toán 1-1-15 (32)/66DCHT21</t>
  </si>
  <si>
    <t>DC1CB11-1-15 (33)</t>
  </si>
  <si>
    <t>Toán 1-1-15 (33)/66DCHT22</t>
  </si>
  <si>
    <t>DC1CB11-1-15 (34)</t>
  </si>
  <si>
    <t>Toán 1-1-15 (34)/66DCHT23</t>
  </si>
  <si>
    <t>DC1CB11-1-15 (35)</t>
  </si>
  <si>
    <t>Toán 1-1-15 (35)/66DCTM21</t>
  </si>
  <si>
    <t>DC1CB11-1-15 (36)</t>
  </si>
  <si>
    <t>Toán 1-1-15 (36)/66DCTM22</t>
  </si>
  <si>
    <t>DC1CB11-1-15 (37)</t>
  </si>
  <si>
    <t>Toán 1-1-15 (37)/66DCTM23</t>
  </si>
  <si>
    <t>DC1CB11-1-15 (38)</t>
  </si>
  <si>
    <t>Toán 1-1-15 (38)/66DCMT21_66DCDM21</t>
  </si>
  <si>
    <t>DC1CB11-1-15 (39)</t>
  </si>
  <si>
    <t>Toán 1-1-15 (39)/66DCCA21</t>
  </si>
  <si>
    <t>DC1CB11-1-15 (40)</t>
  </si>
  <si>
    <t>Toán 1-1-15 (40)/66DCCA22</t>
  </si>
  <si>
    <t>DC1CB11-1-15 (41)</t>
  </si>
  <si>
    <t>Toán 1-1-15 (41)/66DCCD24</t>
  </si>
  <si>
    <t>DC1CB11-1-15 (42)</t>
  </si>
  <si>
    <t>Toán 1-1-15 (42)/66DCCD25</t>
  </si>
  <si>
    <t>DC1CB11-1-15 (43)</t>
  </si>
  <si>
    <t>Toán 1-1-15 (43)/66DCDB23</t>
  </si>
  <si>
    <t>DC1CB11-1-15 (44)</t>
  </si>
  <si>
    <t>Toán 1-1-15 (44)/66DCDD23</t>
  </si>
  <si>
    <t>DC1CB11-1-15 (45)</t>
  </si>
  <si>
    <t>Toán 1-1-15 (45)/66DCMX22</t>
  </si>
  <si>
    <t>DC1CB11-1-15 (46)</t>
  </si>
  <si>
    <t>Toán 1-1-15 (46)/66DCDT22</t>
  </si>
  <si>
    <t>DC1CB11-1-15 (47)</t>
  </si>
  <si>
    <t>Toán 1-1-15 (47)/66DCDT23</t>
  </si>
  <si>
    <t>DC3OT31-1-15 (01)</t>
  </si>
  <si>
    <t>Trang bị điện và các thiết bị điều khiển tự động trên ô tô-1-15 (01)/64DCOT02</t>
  </si>
  <si>
    <t>Trang bị điện và các thiết bị điều khiển tự động trên ô tô</t>
  </si>
  <si>
    <t>DC3OT31-1-15 (02)</t>
  </si>
  <si>
    <t>Trang bị điện và các thiết bị điều khiển tự động trên ô tô-1-15 (02)/64DCOT03</t>
  </si>
  <si>
    <t>Lương Quý Hiệp</t>
  </si>
  <si>
    <t>DC3OT31-1-15 (06)</t>
  </si>
  <si>
    <t>Trang bị điện và các thiết bị điều khiển tự động trên ô tô-1-15 (06)/63DCOT02</t>
  </si>
  <si>
    <t>DC2CT16-1-15 (01)</t>
  </si>
  <si>
    <t>Trắc địa-1-15 (01)/64DCDD02</t>
  </si>
  <si>
    <t>DC2CT16-1-15 (02)</t>
  </si>
  <si>
    <t>Trắc địa-1-15 (02)/64DCDD03</t>
  </si>
  <si>
    <t>DC2CT16-1-15 (03)</t>
  </si>
  <si>
    <t>Trắc địa-1-15 (03)/64DCDD04</t>
  </si>
  <si>
    <t>DC1LL03-1-15 (01)</t>
  </si>
  <si>
    <t>Tư tưởng Hồ Chí Minh-1-15 (01)/64DCDD02_DD03</t>
  </si>
  <si>
    <t>DC1LL03-1-15 (03)</t>
  </si>
  <si>
    <t>Tư tưởng Hồ Chí Minh-1-15 (03)/64DCDD04_65DCCD23</t>
  </si>
  <si>
    <t>DC2CB94-1-15 (05)</t>
  </si>
  <si>
    <t>Văn hoá kinh doanh-1-15 (05)/66DCQT21</t>
  </si>
  <si>
    <t>DC2CB94-1-15 (06)</t>
  </si>
  <si>
    <t>Văn hoá kinh doanh-1-15 (06)/66DCQT22</t>
  </si>
  <si>
    <t>DC2CB94-1-15 (08)</t>
  </si>
  <si>
    <t>Văn hoá kinh doanh-1-15 (08)/66DCQT23</t>
  </si>
  <si>
    <t>DC2CB94-1-15 (10)</t>
  </si>
  <si>
    <t>Văn hoá kinh doanh-1-15 (10)/66DCQT24</t>
  </si>
  <si>
    <t>DC2KX36-1-15 (01)</t>
  </si>
  <si>
    <t>Vật liệu xây dựng-1-15 (01)/66DCKX21</t>
  </si>
  <si>
    <t>DC2KX36-1-15 (02)</t>
  </si>
  <si>
    <t>Vật liệu xây dựng-1-15 (02)/66DCKX22</t>
  </si>
  <si>
    <t>DC2KX36-1-15 (03)</t>
  </si>
  <si>
    <t>Vật liệu xây dựng-1-15 (03)/66DCKX23</t>
  </si>
  <si>
    <t>DC2KX36-1-15 (04)</t>
  </si>
  <si>
    <t>Vật liệu xây dựng-1-15 (04)/66DCKX24</t>
  </si>
  <si>
    <t>Lê Thanh Hải</t>
  </si>
  <si>
    <t>CC1CB21-1-15 (01)</t>
  </si>
  <si>
    <t>Vật lý đại cương 1-1-15 (01)</t>
  </si>
  <si>
    <t>Ông Văn Hoàng</t>
  </si>
  <si>
    <t>DC1CB21-1-15 (01)</t>
  </si>
  <si>
    <t>Vật lý đại cương 1-1-15 (01)/66DCCD21</t>
  </si>
  <si>
    <t>Nguyễn Thành Vinh</t>
  </si>
  <si>
    <t>DC1CB21-1-15 (02)</t>
  </si>
  <si>
    <t>Vật lý đại cương 1-1-15 (02)/66DCCD22</t>
  </si>
  <si>
    <t>Ngô Xuân ĐInh</t>
  </si>
  <si>
    <t>DC1CB21-1-15 (03)</t>
  </si>
  <si>
    <t>Vật lý đại cương 1-1-15 (03)/66DCCDA1</t>
  </si>
  <si>
    <t>DC1CB21-1-15 (04)</t>
  </si>
  <si>
    <t>Vật lý đại cương 1-1-15 (04)/66DCDT23</t>
  </si>
  <si>
    <t>DC1CB21-1-15 (05)</t>
  </si>
  <si>
    <t>Vật lý đại cương 1-1-15 (05)/66DCCC21</t>
  </si>
  <si>
    <t>DC1CB21-1-15 (06)</t>
  </si>
  <si>
    <t>Vật lý đại cương 1-1-15 (06)/66DCCD23</t>
  </si>
  <si>
    <t>Nguyễn Viết Hiếu</t>
  </si>
  <si>
    <t>DC1CB21-1-15 (09)</t>
  </si>
  <si>
    <t>Vật lý đại cương 1-1-15 (09)/66DCDB21</t>
  </si>
  <si>
    <t>Nguyễn Văn Cường</t>
  </si>
  <si>
    <t>DC1CB21-1-15 (10)</t>
  </si>
  <si>
    <t>Vật lý đại cương 1-1-15 (10)/66DCDB22</t>
  </si>
  <si>
    <t>Lê Thị Ánh Tuyết</t>
  </si>
  <si>
    <t>DC1CB21-1-15 (11)</t>
  </si>
  <si>
    <t>Vật lý đại cương 1-1-15 (11)/66DCDD21</t>
  </si>
  <si>
    <t>DC1CB21-1-15 (12)</t>
  </si>
  <si>
    <t>Vật lý đại cương 1-1-15 (12)/66DCDD22</t>
  </si>
  <si>
    <t>DC1CB21-1-15 (13)</t>
  </si>
  <si>
    <t>Vật lý đại cương 1-1-15 (13)/66DCCA21</t>
  </si>
  <si>
    <t>Phạm Thị Kim Thanh</t>
  </si>
  <si>
    <t>DC1CB21-1-15 (14)</t>
  </si>
  <si>
    <t>Vật lý đại cương 1-1-15 (14)/66DCDT21</t>
  </si>
  <si>
    <t>DC1CB21-1-15 (15)</t>
  </si>
  <si>
    <t>Vật lý đại cương 1-1-15 (15)/66DCDT22</t>
  </si>
  <si>
    <t>DC1CB21-1-15 (16)</t>
  </si>
  <si>
    <t>Vật lý đại cương 1-1-15 (16)/66DCHT21</t>
  </si>
  <si>
    <t>DC1CB21-1-15 (17)</t>
  </si>
  <si>
    <t>Vật lý đại cương 1-1-15 (17)/66DCHT22</t>
  </si>
  <si>
    <t>DC1CB21-1-15 (18)</t>
  </si>
  <si>
    <t>Vật lý đại cương 1-1-15 (18)/66DCMT21_66DCDM21</t>
  </si>
  <si>
    <t>DC1CB21-1-15 (19)</t>
  </si>
  <si>
    <t>Vật lý đại cương 1-1-15 (19)/66DCOT21</t>
  </si>
  <si>
    <t>DC1CB21-1-15 (20)</t>
  </si>
  <si>
    <t>Vật lý đại cương 1-1-15 (20)/66DCOT22</t>
  </si>
  <si>
    <t>DC1CB21-1-15 (21)</t>
  </si>
  <si>
    <t>Vật lý đại cương 1-1-15 (21)/66DCOT23</t>
  </si>
  <si>
    <t>DC1CB21-1-15 (22)</t>
  </si>
  <si>
    <t>Vật lý đại cương 1-1-15 (22)/66DCOT24</t>
  </si>
  <si>
    <t>Trần Quốc Tuấn</t>
  </si>
  <si>
    <t>DC1CB21-1-15 (23)</t>
  </si>
  <si>
    <t>Vật lý đại cương 1-1-15 (23)/66DCMX21</t>
  </si>
  <si>
    <t>DC1CB21-1-15 (25)</t>
  </si>
  <si>
    <t>Vật lý đại cương 1-1-15 (25)/66DCMX22</t>
  </si>
  <si>
    <t>DC1CB21-1-15 (26)</t>
  </si>
  <si>
    <t>Vật lý đại cương 1-1-15 (26)/66DCCO21</t>
  </si>
  <si>
    <t>DC1CB21-1-15 (27)</t>
  </si>
  <si>
    <t>Vật lý đại cương 1-1-15 (27)/66DCCO22</t>
  </si>
  <si>
    <t>Vũ Thị Hà</t>
  </si>
  <si>
    <t>DC1CB21-1-15 (28)</t>
  </si>
  <si>
    <t>Vật lý đại cương 1-1-15 (28)/66DCHT23</t>
  </si>
  <si>
    <t>DC1CB21-1-15 (29)</t>
  </si>
  <si>
    <t>Vật lý đại cương 1-1-15 (29)/66DCTM21</t>
  </si>
  <si>
    <t>DC1CB21-1-15 (30)</t>
  </si>
  <si>
    <t>Vật lý đại cương 1-1-15 (30)/66DCTM22</t>
  </si>
  <si>
    <t>DC1CB21-1-15 (31)</t>
  </si>
  <si>
    <t>Vật lý đại cương 1-1-15 (31)/66DCMO21</t>
  </si>
  <si>
    <t>DC1CB21-1-15 (32)</t>
  </si>
  <si>
    <t>Vật lý đại cương 1-1-15 (32)/66DCOT25</t>
  </si>
  <si>
    <t>DC1CB21-1-15 (33)</t>
  </si>
  <si>
    <t>Vật lý đại cương 1-1-15 (33)/66DCMX23</t>
  </si>
  <si>
    <t>DC1CB21-1-15 (34)</t>
  </si>
  <si>
    <t>Vật lý đại cương 1-1-15 (34)/66DCCO23</t>
  </si>
  <si>
    <t>DC1CB21-1-15 (35)</t>
  </si>
  <si>
    <t>Vật lý đại cương 1-1-15 (35)/66DCTM23</t>
  </si>
  <si>
    <t>DC1CB21-1-15 (36)</t>
  </si>
  <si>
    <t>Vật lý đại cương 1-1-15 (36)/66DCCA22</t>
  </si>
  <si>
    <t>DC1CB21-1-15 (37)</t>
  </si>
  <si>
    <t>Vật lý đại cương 1-1-15 (37)/66DCCD24</t>
  </si>
  <si>
    <t>DC1CB21-1-15 (38)</t>
  </si>
  <si>
    <t>Vật lý đại cương 1-1-15 (38)/66DCCD25</t>
  </si>
  <si>
    <t>DC1CB21-1-15 (39)</t>
  </si>
  <si>
    <t>Vật lý đại cương 1-1-15 (39)/66DCCS21</t>
  </si>
  <si>
    <t>DC1CB21-1-15 (40)</t>
  </si>
  <si>
    <t>Vật lý đại cương 1-1-15 (40)/66DCDB23</t>
  </si>
  <si>
    <t>DC1CB21-1-15 (41)</t>
  </si>
  <si>
    <t>Vật lý đại cương 1-1-15 (41)/66DCDD23</t>
  </si>
  <si>
    <t>CC2CO15-1-15 (01)</t>
  </si>
  <si>
    <t>Vẽ kỹ thuật (KX)-1-15 (01)/66CCKX21</t>
  </si>
  <si>
    <t>Vẽ kỹ thuật (KX)</t>
  </si>
  <si>
    <t>Nguyễn Hồng Thái</t>
  </si>
  <si>
    <t>CC2CO14-1-15 (01)</t>
  </si>
  <si>
    <t>Vẽ kỹ thuật-1-15 (01)</t>
  </si>
  <si>
    <t>DC2CO15-1-15 (01)</t>
  </si>
  <si>
    <t>Vẽ kỹ thuật-1-15 (01)/66DCKX21</t>
  </si>
  <si>
    <t>DC2CO16-1-15 (01)</t>
  </si>
  <si>
    <t>Vẽ kỹ thuật-1-15 (01)/66DCVS21_66DCVB21</t>
  </si>
  <si>
    <t>DC2CO15-1-15 (02)</t>
  </si>
  <si>
    <t>Vẽ kỹ thuật-1-15 (02)/66DCKX22</t>
  </si>
  <si>
    <t>DC2CO15-1-15 (03)</t>
  </si>
  <si>
    <t>Vẽ kỹ thuật-1-15 (03)/66DCKX23</t>
  </si>
  <si>
    <t>DC2CO15-1-15 (05)</t>
  </si>
  <si>
    <t>Vẽ kỹ thuật-1-15 (05)/66DCKX24</t>
  </si>
  <si>
    <t>DC2CT65-DCK64</t>
  </si>
  <si>
    <t>DC2CT65-DCK63</t>
  </si>
  <si>
    <t>DC3HT51-DCK64</t>
  </si>
  <si>
    <t>DC2DT55-DCK64</t>
  </si>
  <si>
    <t>DC1CB94-DCK64</t>
  </si>
  <si>
    <t>DC2TH33-DCK64</t>
  </si>
  <si>
    <t>DC3DD46-DCK63</t>
  </si>
  <si>
    <t>DC2CK57-DCK64</t>
  </si>
  <si>
    <t>DC2CK33-DCK64</t>
  </si>
  <si>
    <t>DC3DT82-DCK64</t>
  </si>
  <si>
    <t>DC3CC47-DCK64</t>
  </si>
  <si>
    <t>DC2CT32-DCK64</t>
  </si>
  <si>
    <t>CC2CO24-CCK66</t>
  </si>
  <si>
    <t>DC2CO24-DCK66</t>
  </si>
  <si>
    <t>DC3DT60-DCK64</t>
  </si>
  <si>
    <t>DC2VB32-DCK66</t>
  </si>
  <si>
    <t>DC3MT37-DCK64</t>
  </si>
  <si>
    <t>DC2DT51-DCK64</t>
  </si>
  <si>
    <t>DC2CK52-DCK64</t>
  </si>
  <si>
    <t>DC2DT52-DCK64</t>
  </si>
  <si>
    <t>DC3KT25-DCK63</t>
  </si>
  <si>
    <t>DC2GT54-DCK64</t>
  </si>
  <si>
    <t>DC2DD54-DCK64</t>
  </si>
  <si>
    <t>DC2OT71-DCK64</t>
  </si>
  <si>
    <t>DC3MX47-DCK63</t>
  </si>
  <si>
    <t>DC3MX42-DCK63</t>
  </si>
  <si>
    <t>DC2GT34-DCK64</t>
  </si>
  <si>
    <t>DC3QT52-DCK63</t>
  </si>
  <si>
    <t>DC4OT80-DCK62</t>
  </si>
  <si>
    <t>DC3CC31-DCK64</t>
  </si>
  <si>
    <t>DC1LL04-DCK64</t>
  </si>
  <si>
    <t>DC3QT94-DCK64</t>
  </si>
  <si>
    <t>DC3QT94-DCK63</t>
  </si>
  <si>
    <t>DC2CO12-DCK66</t>
  </si>
  <si>
    <t>DC1CB26-DCK66</t>
  </si>
  <si>
    <t>DC1CB26-DCK64</t>
  </si>
  <si>
    <t>DC3KV30-DCK64</t>
  </si>
  <si>
    <t>DC3KT26-DCK64</t>
  </si>
  <si>
    <t>DC2GT52-DCK64</t>
  </si>
  <si>
    <t>DC2DD52-DCK64</t>
  </si>
  <si>
    <t>DC2DD53-DCK63</t>
  </si>
  <si>
    <t>DC3MX40-DCK64</t>
  </si>
  <si>
    <t>DC2GT51-DCK64</t>
  </si>
  <si>
    <t>DC2DD51-DCK64</t>
  </si>
  <si>
    <t>DC3KV43-DCK63</t>
  </si>
  <si>
    <t>DC2DT57-DCK64</t>
  </si>
  <si>
    <t>CC2KV61-CCK66</t>
  </si>
  <si>
    <t>DC2KV61-DCK66</t>
  </si>
  <si>
    <t>DC3CT91-DCK64</t>
  </si>
  <si>
    <t>DC3CT91-DCK63</t>
  </si>
  <si>
    <t>DC2HT39-DCK64</t>
  </si>
  <si>
    <t>DC3CA51-DCK63</t>
  </si>
  <si>
    <t>DC3CA52-DCK63</t>
  </si>
  <si>
    <t>DC3DS52-DCK63</t>
  </si>
  <si>
    <t>DC3DB52-DCK63</t>
  </si>
  <si>
    <t>DC3DD51-DCK63</t>
  </si>
  <si>
    <t>DC3DD52-DCK63</t>
  </si>
  <si>
    <t>DC2TT35-DCK64</t>
  </si>
  <si>
    <t>DC2DT41-DCK66</t>
  </si>
  <si>
    <t>DC2OT70-DCK64</t>
  </si>
  <si>
    <t>DC3MX45-DCK63</t>
  </si>
  <si>
    <t>DC2GT42-DCK64</t>
  </si>
  <si>
    <t>DC2DD42-DCK64</t>
  </si>
  <si>
    <t>DC1CB90-DCK66</t>
  </si>
  <si>
    <t>DC2GT33-DCK64</t>
  </si>
  <si>
    <t>DC3HT15-DCK64</t>
  </si>
  <si>
    <t>CC2KV68-CCK66</t>
  </si>
  <si>
    <t>DC2KV68-DCK66</t>
  </si>
  <si>
    <t>DC2DD94-DCK64</t>
  </si>
  <si>
    <t>DC2KV71-DCK66</t>
  </si>
  <si>
    <t>DC2TH34-DCK64</t>
  </si>
  <si>
    <t>DC2CK48-DCK64</t>
  </si>
  <si>
    <t>CC1LL01-CCK66</t>
  </si>
  <si>
    <t>DC1LL01-DCK66</t>
  </si>
  <si>
    <t>DC2KV77-DCK64</t>
  </si>
  <si>
    <t>CC1LL05-CCK66</t>
  </si>
  <si>
    <t>DC1LL05-DCK66</t>
  </si>
  <si>
    <t>DC3KV32-DCK63</t>
  </si>
  <si>
    <t>DC2HT37-DCK64</t>
  </si>
  <si>
    <t>DC2VS38-DCK66</t>
  </si>
  <si>
    <t>DC2VL21-DCK66</t>
  </si>
  <si>
    <t>DC1CB99-DCK66</t>
  </si>
  <si>
    <t>DC3CT55-DCK63</t>
  </si>
  <si>
    <t>DC3QT67-DCK63</t>
  </si>
  <si>
    <t>DC3QT63-DCK63</t>
  </si>
  <si>
    <t>DC3QT51-DCK63</t>
  </si>
  <si>
    <t>DC3TT47-DCK64</t>
  </si>
  <si>
    <t>DC3QT65-DCK64</t>
  </si>
  <si>
    <t>DC3QT69-DCK63</t>
  </si>
  <si>
    <t>DC3QT62-DCK64</t>
  </si>
  <si>
    <t>DC3QT64-DCK64</t>
  </si>
  <si>
    <t>DC3MX53-DCK63</t>
  </si>
  <si>
    <t>DC1CB85-DCK66</t>
  </si>
  <si>
    <t>DC3QT11-DCK64</t>
  </si>
  <si>
    <t>DC3OT54-DCK63</t>
  </si>
  <si>
    <t>DC3CA42-DCK63</t>
  </si>
  <si>
    <t>DC3DT71-DCK64</t>
  </si>
  <si>
    <t>DC3KV49-DCK64</t>
  </si>
  <si>
    <t>DC2GT61-DCK64</t>
  </si>
  <si>
    <t>DC4KT22-DCK63</t>
  </si>
  <si>
    <t>DC4CT11-DCK64</t>
  </si>
  <si>
    <t>DC4OT24-DCK62</t>
  </si>
  <si>
    <t>DC4OT25-DCK62</t>
  </si>
  <si>
    <t>DC4OT21-DCK63</t>
  </si>
  <si>
    <t>DC4CK13-DCK63</t>
  </si>
  <si>
    <t>DC4CD21-DCK62</t>
  </si>
  <si>
    <t>DC4CT13-DCK63</t>
  </si>
  <si>
    <t>DC4CK12-DCK64</t>
  </si>
  <si>
    <t>DC4CA23-DCK62</t>
  </si>
  <si>
    <t>DC4DB23-DCK62</t>
  </si>
  <si>
    <t>DC4QT21-DCK63</t>
  </si>
  <si>
    <t>DC4CK11-DCK63</t>
  </si>
  <si>
    <t>DC4CK11-DCK64</t>
  </si>
  <si>
    <t>DC4CT17-DCK64</t>
  </si>
  <si>
    <t>DC4KT70-DL65D</t>
  </si>
  <si>
    <t>DC4CD70-DCK62</t>
  </si>
  <si>
    <t>DC4OT70-DCK62</t>
  </si>
  <si>
    <t>DC4KX70-DL65D</t>
  </si>
  <si>
    <t>DC4QT70-DL65D</t>
  </si>
  <si>
    <t>DC2KV90-DCK64</t>
  </si>
  <si>
    <t>DC1CB32-DCK64</t>
  </si>
  <si>
    <t>DC3KT33-DCK64</t>
  </si>
  <si>
    <t>DC3CA33A-DCK63</t>
  </si>
  <si>
    <t>DC3CD33A-DCK63</t>
  </si>
  <si>
    <t>DC3DS33A-DCK63</t>
  </si>
  <si>
    <t>DC3DB33A-DCK63</t>
  </si>
  <si>
    <t>DC3DD33A-DCK63</t>
  </si>
  <si>
    <t>DC3MX33A-DCK63</t>
  </si>
  <si>
    <t>CC1TT42-CCK66</t>
  </si>
  <si>
    <t>CC1TT44-CCK66</t>
  </si>
  <si>
    <t>DC1TT42-DCK66</t>
  </si>
  <si>
    <t>DC1TT43-DCK66</t>
  </si>
  <si>
    <t>DC3KT60-DCK63</t>
  </si>
  <si>
    <t>DC3CD60-DCK63</t>
  </si>
  <si>
    <t>DC3CS60-DCK63</t>
  </si>
  <si>
    <t>DC3DD60-DCK63</t>
  </si>
  <si>
    <t>DC2CK60-DCK64</t>
  </si>
  <si>
    <t>DC2CK60-DCK63</t>
  </si>
  <si>
    <t>CC2TH43-CCK66</t>
  </si>
  <si>
    <t>CC1CB17-CCK66</t>
  </si>
  <si>
    <t>DC1CB17-DCK66</t>
  </si>
  <si>
    <t>CC1CB11-CCK66</t>
  </si>
  <si>
    <t>DC1CB11-DCK66</t>
  </si>
  <si>
    <t>DC3OT31-DCK64</t>
  </si>
  <si>
    <t>DC3OT31-DCK63</t>
  </si>
  <si>
    <t>DC2CT16-DCK64</t>
  </si>
  <si>
    <t>DC1LL03-DCK64</t>
  </si>
  <si>
    <t>DC2CB94-DCK66</t>
  </si>
  <si>
    <t>DC2KX36-DCK66</t>
  </si>
  <si>
    <t>CC1CB21-CCK66</t>
  </si>
  <si>
    <t>DC1CB21-DCK66</t>
  </si>
  <si>
    <t>CC2CO15-CCK66</t>
  </si>
  <si>
    <t>CC2CO14-CCK66</t>
  </si>
  <si>
    <t>DC2CO15-DCK66</t>
  </si>
  <si>
    <t>DC2CO16-DCK66</t>
  </si>
  <si>
    <t>LỊCH THI HỌC KỲ 1 - NĂM HỌC 2015-2016</t>
  </si>
  <si>
    <t>CC1CB94-1-15 (01)</t>
  </si>
  <si>
    <t>ATLĐ  và môi trường CN-1-15 (01)/66CCOT21</t>
  </si>
  <si>
    <t>ATLĐ  và môi trường CN</t>
  </si>
  <si>
    <t>CC3CD61-1-15 (01)</t>
  </si>
  <si>
    <t>Bảo trì, khai thác và kiểm định công trình cầu đường-1-15 (01)/64CCCD05</t>
  </si>
  <si>
    <t>K64CDCQ</t>
  </si>
  <si>
    <t>Vũ Thọ Hưng</t>
  </si>
  <si>
    <t>CC3CD61-1-15 (02)</t>
  </si>
  <si>
    <t>Bảo trì, khai thác và kiểm định công trình cầu đường-1-15 (02)/64CCCD06</t>
  </si>
  <si>
    <t>Phạm Hồng Quân</t>
  </si>
  <si>
    <t>CC3MX51-1-15 (01)</t>
  </si>
  <si>
    <t>Chẩn đoán bảo dưỡng kỹ thuật MXD-1-15 (01)/64CCMX01</t>
  </si>
  <si>
    <t>Chẩn đoán bảo dưỡng kỹ thuật MXD</t>
  </si>
  <si>
    <t>CC3OT51-1-15 (01)</t>
  </si>
  <si>
    <t>Chẩn đoán và kiểm định kỹ thuật ô tô-1-15 (01)/64CCOT02</t>
  </si>
  <si>
    <t>Nguyễn Văn Tuân</t>
  </si>
  <si>
    <t>CC3OT51-1-15 (02)</t>
  </si>
  <si>
    <t>Chẩn đoán và kiểm định kỹ thuật ô tô-1-15 (02)/64CCOT03</t>
  </si>
  <si>
    <t>CC3OT52-1-15 (01)</t>
  </si>
  <si>
    <t>Công nghệ bảo dưỡng, sửa chữa ô tô-1-15 (01)/64CCOT02</t>
  </si>
  <si>
    <t>Vũ Quảng Đại</t>
  </si>
  <si>
    <t>CC3OT52-1-15 (02)</t>
  </si>
  <si>
    <t>Công nghệ bảo dưỡng, sửa chữa ô tô-1-15 (02)/64CCOT03</t>
  </si>
  <si>
    <t>CC2CK33-1-15 (01)</t>
  </si>
  <si>
    <t>Công nghệ kim loại-1-15 (01)/65CCOT21</t>
  </si>
  <si>
    <t>K65CDCQ</t>
  </si>
  <si>
    <t>CC3OT53-1-15 (01)</t>
  </si>
  <si>
    <t>Công nghệ lắp ráp ô tô-1-15 (01)/64CCOT02</t>
  </si>
  <si>
    <t>Nguyễn Công Tuấn</t>
  </si>
  <si>
    <t>CC3OT53-1-15 (02)</t>
  </si>
  <si>
    <t>Công nghệ lắp ráp ô tô-1-15 (02)/64CCOT03</t>
  </si>
  <si>
    <t>CC3MX52-1-15 (01)</t>
  </si>
  <si>
    <t>Công nghệ sửa chữa MXD-1-15 (01)/64CCMX01</t>
  </si>
  <si>
    <t>Công nghệ sửa chữa MXD</t>
  </si>
  <si>
    <t>CC2CO22-1-15 (01)</t>
  </si>
  <si>
    <t>Cơ học cơ sở (CK)-1-15 (01)/66CCOT21</t>
  </si>
  <si>
    <t>Cơ học cơ sở (CK)</t>
  </si>
  <si>
    <t>CC2CO21-1-15 (01)</t>
  </si>
  <si>
    <t>Cơ học cơ sở (CT)-1-15 (01)/66CCCD21_DD21</t>
  </si>
  <si>
    <t>Cơ học cơ sở (CT)</t>
  </si>
  <si>
    <t>CC2CT32-1-15 (01)</t>
  </si>
  <si>
    <t>Cơ học đất-1-15 (01)/65CCCD21</t>
  </si>
  <si>
    <t>CC2CT32-1-15 (02)</t>
  </si>
  <si>
    <t>Cơ học đất-1-15 (02)/65CCCD22</t>
  </si>
  <si>
    <t>CC2CT32-1-15 (03)</t>
  </si>
  <si>
    <t>Cơ học đất-1-15 (03)/65CCDD21</t>
  </si>
  <si>
    <t>CC2CK59-1-15 (01)</t>
  </si>
  <si>
    <t>Cơ sở thiết kế trên máy tính-1-15 (01)/65CCOT21</t>
  </si>
  <si>
    <t>CC2CK59-1-15 (02)</t>
  </si>
  <si>
    <t>Cơ sở thiết kế trên máy tính-1-15 (02)/64CCMX01</t>
  </si>
  <si>
    <t>CC2CK18-1-15 (01)</t>
  </si>
  <si>
    <t>Dung sai kỹ thuật đo-1-15 (01)/65CCOT21</t>
  </si>
  <si>
    <t>CC3CT92-1-15 (01)</t>
  </si>
  <si>
    <t>Dự toán công trình-1-15 (01)/64CCCD05</t>
  </si>
  <si>
    <t>Bạch Thị Diệp Phương</t>
  </si>
  <si>
    <t>CC3CT92-1-15 (02)</t>
  </si>
  <si>
    <t>Dự toán công trình-1-15 (02)/64CCCD06</t>
  </si>
  <si>
    <t>CC3CT92-1-15 (03)</t>
  </si>
  <si>
    <t>Dự toán công trình-1-15 (03)/64CCDD02</t>
  </si>
  <si>
    <t>CC3KD61-1-15 (01)</t>
  </si>
  <si>
    <t>Dự toán kiểm định công trình-1-15 (01)/64CCKD01</t>
  </si>
  <si>
    <t>CC3MX48-1-15 (01)</t>
  </si>
  <si>
    <t>Đồ án Công nghệ sửa chữa MXD-1-15 (01)/64CCMX01</t>
  </si>
  <si>
    <t>Đồ án Công nghệ sửa chữa MXD</t>
  </si>
  <si>
    <t>CC2GT54-1-15 (01)</t>
  </si>
  <si>
    <t>Đồ án Kết cấu bê tông cốt thép-1-15 (01)/65CCCD21</t>
  </si>
  <si>
    <t>Đồ án Kết cấu bê tông cốt thép</t>
  </si>
  <si>
    <t>CC2GT54-1-15 (02)</t>
  </si>
  <si>
    <t>Đồ án Kết cấu bê tông cốt thép-1-15 (02)/65CCCD22</t>
  </si>
  <si>
    <t>CC2GT54-1-15 (03)</t>
  </si>
  <si>
    <t>Đồ án Kết cấu bê tông cốt thép-1-15 (03)/65CCDD21</t>
  </si>
  <si>
    <t>CC2CK54-1-15 (01)</t>
  </si>
  <si>
    <t>Đồ án Nguyên lý máy-1-15 (01)/65CCOT21</t>
  </si>
  <si>
    <t>CC3DB44-1-15 (01)</t>
  </si>
  <si>
    <t>Đồ án Thiết kế đường-1-15 (01)/65CCCD21</t>
  </si>
  <si>
    <t>CC3DB44-1-15 (02)</t>
  </si>
  <si>
    <t>Đồ án Thiết kế đường-1-15 (02)/65CCCD22</t>
  </si>
  <si>
    <t>CC3CD54-1-15 (01)</t>
  </si>
  <si>
    <t>Đồ án Tổ chức thi công và thi công công trình xây dựng-1-15 (01)/64CCCD05</t>
  </si>
  <si>
    <t>CC3DD54-1-15 (01)</t>
  </si>
  <si>
    <t>Đồ án Tổ chức thi công và thi công công trình xây dựng-1-15 (01)/64CCDD02</t>
  </si>
  <si>
    <t>CC3CD54-1-15 (02)</t>
  </si>
  <si>
    <t>Đồ án Tổ chức thi công và thi công công trình xây dựng-1-15 (02)/64CCCD06</t>
  </si>
  <si>
    <t>CC3OT36-1-15 (01)</t>
  </si>
  <si>
    <t>Hệ thống điều hòa và thiết bị tiện nghi trên ô tô-1-15 (01)/64CCOT02</t>
  </si>
  <si>
    <t>CC3OT36-1-15 (02)</t>
  </si>
  <si>
    <t>Hệ thống điều hòa và thiết bị tiện nghi trên ô tô-1-15 (02)/64CCOT03</t>
  </si>
  <si>
    <t>CC2CO11-1-15 (01)</t>
  </si>
  <si>
    <t>Hình hoạ - Vẽ kỹ thuật (CT)-1-15 (01)/66CCCD21</t>
  </si>
  <si>
    <t>Hình hoạ - Vẽ kỹ thuật (CT)</t>
  </si>
  <si>
    <t>CC2CO11-1-15 (02)</t>
  </si>
  <si>
    <t>Hình hoạ - Vẽ kỹ thuật (CT)-1-15 (02)/66CCDD21</t>
  </si>
  <si>
    <t>CC1CB26-1-15 (01)</t>
  </si>
  <si>
    <t>Hoá học đại cương-1-15 (01)/66CCCD21_DD21</t>
  </si>
  <si>
    <t>CC1CB26-1-15 (02)</t>
  </si>
  <si>
    <t>Hoá học đại cương-1-15 (02)/66CCOT21</t>
  </si>
  <si>
    <t>CC2GT52-1-15 (01)</t>
  </si>
  <si>
    <t>Kết cấu bê tông cốt thép-1-15 (01)/65CCCD21</t>
  </si>
  <si>
    <t>Kết cấu bê tông cốt thép</t>
  </si>
  <si>
    <t>CC2GT52-1-15 (02)</t>
  </si>
  <si>
    <t>Kết cấu bê tông cốt thép-1-15 (02)/65CCCD22</t>
  </si>
  <si>
    <t>CC2GT52-1-15 (03)</t>
  </si>
  <si>
    <t>Kết cấu bê tông cốt thép-1-15 (03)/65CCDD21</t>
  </si>
  <si>
    <t>CC2GT51-1-15 (01)</t>
  </si>
  <si>
    <t>Kết cấu thép-1-15 (01)/65CCCD21</t>
  </si>
  <si>
    <t>CC2GT51-1-15 (02)</t>
  </si>
  <si>
    <t>Kết cấu thép-1-15 (02)/65CCCD22</t>
  </si>
  <si>
    <t>CC2GT51-1-15 (03)</t>
  </si>
  <si>
    <t>Kết cấu thép-1-15 (03)/65CCDD21</t>
  </si>
  <si>
    <t>CC3KD52-1-15 (01)</t>
  </si>
  <si>
    <t>Kiểm định và khai thác cầu-1-15 (01)/64CCKD01</t>
  </si>
  <si>
    <t>Đào Quang Huy</t>
  </si>
  <si>
    <t>CC3KD51-1-15 (01)</t>
  </si>
  <si>
    <t>Kiểm định và khai thác đường-1-15 (01)/64CCKD01</t>
  </si>
  <si>
    <t>CC3DD41-1-15 (01)</t>
  </si>
  <si>
    <t>Kiến trúc dân dụng và công nghiệp-1-15 (01)/65CCDD21</t>
  </si>
  <si>
    <t>CC3CA51-1-15 (01)</t>
  </si>
  <si>
    <t>Kỹ thuật thi công cầu 1-1-15 (01)/64CCCD05</t>
  </si>
  <si>
    <t>CC3CA51-1-15 (02)</t>
  </si>
  <si>
    <t>Kỹ thuật thi công cầu 1-1-15 (02)/64CCCD06</t>
  </si>
  <si>
    <t>CC3CA51-1-15 (03)</t>
  </si>
  <si>
    <t>Kỹ thuật thi công cầu 1-1-15 (03)/64CCKD01</t>
  </si>
  <si>
    <t>Nguyễn Hữu May</t>
  </si>
  <si>
    <t>CC3CA52-1-15 (01)</t>
  </si>
  <si>
    <t>Kỹ thuật thi công cầu 2-1-15 (01)/64CCCD05</t>
  </si>
  <si>
    <t>CC3CA52-1-15 (02)</t>
  </si>
  <si>
    <t>Kỹ thuật thi công cầu 2-1-15 (02)/64CCCD06</t>
  </si>
  <si>
    <t>CC3CA52-1-15 (03)</t>
  </si>
  <si>
    <t>Kỹ thuật thi công cầu 2-1-15 (03)/64CCKD01</t>
  </si>
  <si>
    <t>CC3DD52-1-15 (01)</t>
  </si>
  <si>
    <t>Kỹ thuật thi công 2-1-15 (01)/64CCDD02</t>
  </si>
  <si>
    <t>CC2OT70-1-15 (01)</t>
  </si>
  <si>
    <t>Lý thuyết ô tô-1-15 (01)/65CCOT21</t>
  </si>
  <si>
    <t>CC3MX43-1-15 (01)</t>
  </si>
  <si>
    <t>Máy nâng vận chuyển-1-15 (01)/64CCMX01</t>
  </si>
  <si>
    <t>CC2GT42-1-15 (01)</t>
  </si>
  <si>
    <t>Máy xây dựng-1-15 (01)/65CCCD21</t>
  </si>
  <si>
    <t>CC2GT42-1-15 (02)</t>
  </si>
  <si>
    <t>Máy xây dựng-1-15 (02)/65CCCD22</t>
  </si>
  <si>
    <t>CC2GT42-1-15 (03)</t>
  </si>
  <si>
    <t>Máy xây dựng-1-15 (03)/65CCDD21</t>
  </si>
  <si>
    <t>CC1CB92-1-15 (01)</t>
  </si>
  <si>
    <t>Môi trường trong xây dựng-1-15 (01)/64CCCD05</t>
  </si>
  <si>
    <t>Lư Thị Yến</t>
  </si>
  <si>
    <t>CC1CB92-1-15 (02)</t>
  </si>
  <si>
    <t>Môi trường trong xây dựng-1-15 (02)/64CCCD06</t>
  </si>
  <si>
    <t>CC1CB92-1-15 (03)</t>
  </si>
  <si>
    <t>Môi trường trong xây dựng-1-15 (03)/64CCKD01</t>
  </si>
  <si>
    <t>CC1CB92-1-15 (04)</t>
  </si>
  <si>
    <t>Môi trường trong xây dựng-1-15 (04)/64CCDD02</t>
  </si>
  <si>
    <t>CC1CB92-1-15 (05)</t>
  </si>
  <si>
    <t>Môi trường trong xây dựng-1-15 (05)/65CCDD21</t>
  </si>
  <si>
    <t>CC2CK55-1-15 (01)</t>
  </si>
  <si>
    <t>Nguyên lý - Chi tiết máy-1-15 (01)/65CCOT21</t>
  </si>
  <si>
    <t>CC2DD94-1-15 (01)</t>
  </si>
  <si>
    <t>Nguyên lý quy hoạch-1-15 (01)/64CCDD02</t>
  </si>
  <si>
    <t>CC3CK21-1-15 (01)</t>
  </si>
  <si>
    <t>Nhiên liệu - vật liệu bôi trơn-1-15 (01)/64CCOT02</t>
  </si>
  <si>
    <t>Nhiên liệu - vật liệu bôi trơn</t>
  </si>
  <si>
    <t>CC3CK21-1-15 (02)</t>
  </si>
  <si>
    <t>Nhiên liệu - vật liệu bôi trơn-1-15 (02)/64CCOT03</t>
  </si>
  <si>
    <t>CC3CK21-1-15 (03)</t>
  </si>
  <si>
    <t>Nhiên liệu - vật liệu bôi trơn-1-15 (03)/64CCMX01</t>
  </si>
  <si>
    <t>CC1LL01-1-15 (02)</t>
  </si>
  <si>
    <t>Những nguyên lý cơ bản của CN Mác - Lênin 1-1-15 (02)/66CCCD21_DD21</t>
  </si>
  <si>
    <t>Nguyễn Thị Thu Trà</t>
  </si>
  <si>
    <t>CC1LL01-1-15 (04)</t>
  </si>
  <si>
    <t>Những nguyên lý cơ bản của CN Mác - Lênin 1-1-15 (04)/66CCOT21</t>
  </si>
  <si>
    <t>CC1LL05-1-15 (02)</t>
  </si>
  <si>
    <t>Pháp luật Việt Nam đại cương-1-15 (02)/66CCCD21_DD21</t>
  </si>
  <si>
    <t>CC1LL05-1-15 (04)</t>
  </si>
  <si>
    <t>Pháp luật Việt Nam đại cương-1-15 (04)/66CCOT21</t>
  </si>
  <si>
    <t>CC4CT17-1-15 (01)</t>
  </si>
  <si>
    <t>Thí nghiệm Cơ học đất-1-15 (01)/65CCCD21</t>
  </si>
  <si>
    <t>Thí nghiệm Cơ học đất</t>
  </si>
  <si>
    <t>Phạm Thế Hưng</t>
  </si>
  <si>
    <t>CC4CT17-1-15 (02)</t>
  </si>
  <si>
    <t>Thí nghiệm Cơ học đất-1-15 (02)/65CCCD22</t>
  </si>
  <si>
    <t>CC3DB41-1-15 (01)</t>
  </si>
  <si>
    <t>Thiết kế đường-1-15 (01)/65CCCD21</t>
  </si>
  <si>
    <t>CC3DB41-1-15 (02)</t>
  </si>
  <si>
    <t>Thiết kế đường-1-15 (02)/65CCCD22</t>
  </si>
  <si>
    <t>CC4OT21-1-15 (01)</t>
  </si>
  <si>
    <t>Thực tập Cấu tạo ô tô 1-1-15 (01)/64CCOT02</t>
  </si>
  <si>
    <t>CC4OT21-1-15 (02)</t>
  </si>
  <si>
    <t>Thực tập Cấu tạo ô tô 1-1-15 (02)/64CCOT03</t>
  </si>
  <si>
    <t>CC4OT22-1-15 (01)</t>
  </si>
  <si>
    <t>Thực tập Cấu tạo ô tô 2-1-15 (01)/64CCOT02</t>
  </si>
  <si>
    <t>CC4OT22-1-15 (02)</t>
  </si>
  <si>
    <t>Thực tập Cấu tạo ô tô 2-1-15 (02)/64CCOT03</t>
  </si>
  <si>
    <t>CC4CK13-1-15 (01)</t>
  </si>
  <si>
    <t>Thực tập Động cơ đốt trong-1-15 (01)/64CCMX01</t>
  </si>
  <si>
    <t>CC4CT13-1-15 (01)</t>
  </si>
  <si>
    <t>Thực tập Kỹ thuật thi công cơ bản-1-15 (01)/65CCDD21</t>
  </si>
  <si>
    <t>CC4CK11-1-15 (01)</t>
  </si>
  <si>
    <t>Thực tập nhập môn cơ khí-1-15 (01)/65CCOT21</t>
  </si>
  <si>
    <t>Thực tập nhập môn cơ khí</t>
  </si>
  <si>
    <t>OTO</t>
  </si>
  <si>
    <t>Trung tâm công nghệ cơ khí</t>
  </si>
  <si>
    <t>CC3CD33-1-15 (01)</t>
  </si>
  <si>
    <t>Tiếng Anh 3-1-15 (01)/64CCCD05</t>
  </si>
  <si>
    <t>Dương Văn Đoan</t>
  </si>
  <si>
    <t>CC3DD33-1-15 (01)</t>
  </si>
  <si>
    <t>Tiếng Anh 3-1-15 (01)/64CCDD02</t>
  </si>
  <si>
    <t>CC3KD33-1-15 (01)</t>
  </si>
  <si>
    <t>Tiếng Anh 3-1-15 (01)/64CCKD01</t>
  </si>
  <si>
    <t>Trịnh Thị Hải</t>
  </si>
  <si>
    <t>CC3MX33-1-15 (01)</t>
  </si>
  <si>
    <t>Tiếng Anh 3-1-15 (01)/64CCMX01</t>
  </si>
  <si>
    <t>CC3OT33-1-15 (01)</t>
  </si>
  <si>
    <t>Tiếng Anh 3-1-15 (01)/64CCOT02</t>
  </si>
  <si>
    <t>CC3CD33-1-15 (02)</t>
  </si>
  <si>
    <t>Tiếng Anh 3-1-15 (02)/64CCCD06</t>
  </si>
  <si>
    <t>CC3OT33-1-15 (02)</t>
  </si>
  <si>
    <t>Tiếng Anh 3-1-15 (02)/64CCOT03</t>
  </si>
  <si>
    <t>CC1TT42-1-15 (02)</t>
  </si>
  <si>
    <t>Tin học đại cương (kt)-1-15 (02)/65CCCD21</t>
  </si>
  <si>
    <t>CC1TT42-1-15 (03)</t>
  </si>
  <si>
    <t>Tin học đại cương (kt)-1-15 (03)/65CCCD22</t>
  </si>
  <si>
    <t>Bùi Thị Như</t>
  </si>
  <si>
    <t>CC3CD60-1-15 (01)</t>
  </si>
  <si>
    <t>Tin học ứng dụng-1-15 (01)/64CCCD05</t>
  </si>
  <si>
    <t>Lê Minh Hải</t>
  </si>
  <si>
    <t>CC3DD60-1-15 (01)</t>
  </si>
  <si>
    <t>Tin học ứng dụng-1-15 (01)/64CCDD02</t>
  </si>
  <si>
    <t>Nguyễn Quốc Tới</t>
  </si>
  <si>
    <t>CC3KD62-1-15 (01)</t>
  </si>
  <si>
    <t>Tin học ứng dụng-1-15 (01)/64CCKD01</t>
  </si>
  <si>
    <t>CC2CK60-1-15 (01)</t>
  </si>
  <si>
    <t>Tin học ứng dụng-1-15 (01)/64CCMX01</t>
  </si>
  <si>
    <t>CC3CD60-1-15 (02)</t>
  </si>
  <si>
    <t>Tin học ứng dụng-1-15 (02)/64CCCD06</t>
  </si>
  <si>
    <t>CC1CB11-1-15 (03)</t>
  </si>
  <si>
    <t>Toán 1-1-15 (03)/66CCCD21_DD21</t>
  </si>
  <si>
    <t>CC1CB11-1-15 (04)</t>
  </si>
  <si>
    <t>Toán 1-1-15 (04)/66CCOT21</t>
  </si>
  <si>
    <t>CC3CD53-1-15 (01)</t>
  </si>
  <si>
    <t>Tổ chức thi công công trình xây dựng-1-15 (01)/64CCCD05</t>
  </si>
  <si>
    <t>Hoàng Thị Hương Giang</t>
  </si>
  <si>
    <t>CC3DD53-1-15 (01)</t>
  </si>
  <si>
    <t>Tổ chức thi công công trình xây dựng-1-15 (01)/64CCDD02</t>
  </si>
  <si>
    <t>CC3CD53-1-15 (02)</t>
  </si>
  <si>
    <t>Tổ chức thi công công trình xây dựng-1-15 (02)/64CCCD06</t>
  </si>
  <si>
    <t>Phạm Văn Huỳnh</t>
  </si>
  <si>
    <t>CC2CT16-1-15 (01)</t>
  </si>
  <si>
    <t>Trắc địa-1-15 (01)/65CCDD21</t>
  </si>
  <si>
    <t>CC1LL03-1-15 (01)</t>
  </si>
  <si>
    <t>Tư tưởng Hồ Chí Minh-1-15 (01)/65CCCD21</t>
  </si>
  <si>
    <t>CC1LL03-1-15 (02)</t>
  </si>
  <si>
    <t>Tư tưởng Hồ Chí Minh-1-15 (02)/65CCCD22</t>
  </si>
  <si>
    <t>CC1LL03-1-15 (03)</t>
  </si>
  <si>
    <t>Tư tưởng Hồ Chí Minh-1-15 (03)/65CCDD21</t>
  </si>
  <si>
    <t>CC1LL03-1-15 (04)</t>
  </si>
  <si>
    <t>Tư tưởng Hồ Chí Minh-1-15 (04)/65CCOT21</t>
  </si>
  <si>
    <t>CC2CK32-1-15 (01)</t>
  </si>
  <si>
    <t>Vật liệu cơ khí-1-15 (01)/65CCOT21</t>
  </si>
  <si>
    <t>Hoàng Tú</t>
  </si>
  <si>
    <t>CC1CB21-1-15 (02)</t>
  </si>
  <si>
    <t>Vật lý đại cương 1-1-15 (02)/66CCCD21_DD21</t>
  </si>
  <si>
    <t>CC1CB21-1-15 (03)</t>
  </si>
  <si>
    <t>Vật lý đại cương 1-1-15 (03)/66CCOT21</t>
  </si>
  <si>
    <t>CC3CD61-CCK64</t>
  </si>
  <si>
    <t>CC3OT51-CCK64</t>
  </si>
  <si>
    <t>CC3OT52-CCK64</t>
  </si>
  <si>
    <t>CC3OT53-CCK64</t>
  </si>
  <si>
    <t>CC2CT32-CCK65</t>
  </si>
  <si>
    <t>CC3CT92-CCK64</t>
  </si>
  <si>
    <t>CC2GT54-CCK65</t>
  </si>
  <si>
    <t>CC3DB44-CCK65</t>
  </si>
  <si>
    <t>CC3CD54-CCK64</t>
  </si>
  <si>
    <t>CC3OT36-CCK64</t>
  </si>
  <si>
    <t>CC2GT52-CCK65</t>
  </si>
  <si>
    <t>CC2GT51-CCK65</t>
  </si>
  <si>
    <t>CC3CA51-CCK64</t>
  </si>
  <si>
    <t>CC3CA52-CCK64</t>
  </si>
  <si>
    <t>CC2GT42-CCK65</t>
  </si>
  <si>
    <t>CC3CK21-CCK64</t>
  </si>
  <si>
    <t>CC3DB41-CCK65</t>
  </si>
  <si>
    <t>CC3CD33-CCK64</t>
  </si>
  <si>
    <t>CC3CD60-CCK64</t>
  </si>
  <si>
    <t>CC3CD53-CCK64</t>
  </si>
  <si>
    <t>CC1LL03-CCK65</t>
  </si>
  <si>
    <t>viết</t>
  </si>
  <si>
    <t>SA</t>
  </si>
  <si>
    <t>DC3CD33A</t>
  </si>
  <si>
    <t>DC3DS33A</t>
  </si>
  <si>
    <t>DC3DB33A</t>
  </si>
  <si>
    <t>DC3DD33A</t>
  </si>
  <si>
    <t>DC3MX33A</t>
  </si>
  <si>
    <t>DC3CA33A</t>
  </si>
  <si>
    <t>CH</t>
  </si>
  <si>
    <t>CC2TH75-1-15 (01)</t>
  </si>
  <si>
    <t>Access-1-15 (01)/65CCTH21</t>
  </si>
  <si>
    <t>2</t>
  </si>
  <si>
    <t>CC2TH11-1-15 (01)</t>
  </si>
  <si>
    <t>Cấu trúc MT-HN-1-15 (01)/65CCTH21</t>
  </si>
  <si>
    <t>Cấu trúc MT-HN</t>
  </si>
  <si>
    <t>CC2DT45-1-15 (01)</t>
  </si>
  <si>
    <t>Cơ sở điều khiển tự động-1-15 (01)/65CCDT21</t>
  </si>
  <si>
    <t>3</t>
  </si>
  <si>
    <t>CC2DT44-1-15 (01)</t>
  </si>
  <si>
    <t>Cơ sở kỹ thuật đo lường-1-15 (01)/65CCDT21</t>
  </si>
  <si>
    <t>CC2HT26-1-15 (01)</t>
  </si>
  <si>
    <t>CTDL và giải thuật-1-15 (01)/65CCTH21</t>
  </si>
  <si>
    <t>CTDL và giải thuật</t>
  </si>
  <si>
    <t>4</t>
  </si>
  <si>
    <t>CC2DT51-1-15 (01)</t>
  </si>
  <si>
    <t>Điện tử số-1-15 (01)/65CCDT21</t>
  </si>
  <si>
    <t>CC2DT53-1-15 (01)</t>
  </si>
  <si>
    <t>Điện tử tương tự-1-15 (01)/65CCDT21</t>
  </si>
  <si>
    <t>Nguyễn Hữu Tuân</t>
  </si>
  <si>
    <t>CC2TH33-1-15 (01)</t>
  </si>
  <si>
    <t>Lập trình VB-1-15 (01)/65CCTH21</t>
  </si>
  <si>
    <t>CC2DT43-1-15 (01)</t>
  </si>
  <si>
    <t>Lý thuyết truyền tin-1-15 (01)/65CCDT21</t>
  </si>
  <si>
    <t>CC2TH14-1-15 (01)</t>
  </si>
  <si>
    <t>Mạng cơ bản - Internet-1-15 (01)/65CCTH21</t>
  </si>
  <si>
    <t>CC2KV74-1-15 (01)</t>
  </si>
  <si>
    <t>Marketing căn bản-1-15 (01)/65CCKT21</t>
  </si>
  <si>
    <t>CC2TT22-1-15 (01)</t>
  </si>
  <si>
    <t>Nhập môn Cơ sở dữ liệu-1-15 (01)/65CCTH21</t>
  </si>
  <si>
    <t>CC3KV30-1-15 (01)</t>
  </si>
  <si>
    <t>Kế toán hành chính sự nghiệp-1-15 (01)/65CCKT21</t>
  </si>
  <si>
    <t>Nguyễn Thị Huyền Trang</t>
  </si>
  <si>
    <t>CC3KT22-1-15 (01)</t>
  </si>
  <si>
    <t>Kế toán tài chính 2-1-15 (01)/65CCKT21</t>
  </si>
  <si>
    <t>CC2KV67-1-15 (01)</t>
  </si>
  <si>
    <t>Tài chính - Tiền tệ-1-15 (01)/65CCKT21</t>
  </si>
  <si>
    <t>CC3KV31-1-15 (01)</t>
  </si>
  <si>
    <t>Thống kê kinh doanh-1-15 (01)/65CCKT21</t>
  </si>
  <si>
    <t>CC2DT56-1-15 (01)</t>
  </si>
  <si>
    <t>Tín hiệu và hệ thống-1-15 (01)/65CCDT21</t>
  </si>
  <si>
    <t>64CCCD</t>
  </si>
  <si>
    <t>64DCCD, OT,KT</t>
  </si>
  <si>
    <t>65CCCD</t>
  </si>
  <si>
    <t>63DCCD</t>
  </si>
  <si>
    <t>63DCOT</t>
  </si>
  <si>
    <t>63DCKT</t>
  </si>
  <si>
    <t>64DCCD</t>
  </si>
  <si>
    <t>64DCKT</t>
  </si>
  <si>
    <t>64DCDD</t>
  </si>
  <si>
    <t>64DCOT</t>
  </si>
  <si>
    <t>65DCCD</t>
  </si>
  <si>
    <t>65DCDT</t>
  </si>
  <si>
    <t>65DCDT, HT</t>
  </si>
  <si>
    <t>65DCHT</t>
  </si>
  <si>
    <t>65DCKT</t>
  </si>
  <si>
    <t>65DCKT,KX</t>
  </si>
  <si>
    <t>65DCKX</t>
  </si>
  <si>
    <t>66DCOT, MX, HT, DT, KT</t>
  </si>
  <si>
    <t>65DCCD, OT, MX</t>
  </si>
  <si>
    <t>65DCOT, MX</t>
  </si>
  <si>
    <t>65DCOT,MX</t>
  </si>
  <si>
    <t>64CCOT</t>
  </si>
  <si>
    <t>63DCKT02</t>
  </si>
  <si>
    <t>DC2KV73 -DCK63</t>
  </si>
  <si>
    <t>DC1LL04 -DCK63</t>
  </si>
  <si>
    <t>DCK64</t>
  </si>
  <si>
    <t>DC2CK41-DCK64</t>
  </si>
  <si>
    <t>DC3DD41-DCK64</t>
  </si>
  <si>
    <t>DC2DD53-DCK64</t>
  </si>
  <si>
    <t>DCK65</t>
  </si>
  <si>
    <t>DC2DT43 -DCK65</t>
  </si>
  <si>
    <t>DC2DT45 -DCK65</t>
  </si>
  <si>
    <t>DC2TT21-DCK65</t>
  </si>
  <si>
    <t>DC2HT11-DCK65</t>
  </si>
  <si>
    <t>CCK64</t>
  </si>
  <si>
    <t>64CCKT</t>
  </si>
  <si>
    <t>CC3KT26-CCK64</t>
  </si>
  <si>
    <t>CC3KT27-CCK64</t>
  </si>
  <si>
    <t>CC2KV81-CCK64</t>
  </si>
  <si>
    <t>CC3KT60-CCK64</t>
  </si>
  <si>
    <t>CC3CD60-CCK65</t>
  </si>
  <si>
    <t>DCK63</t>
  </si>
  <si>
    <t>CCK65</t>
  </si>
  <si>
    <t>63DCCD05</t>
  </si>
  <si>
    <t>63DCOT01</t>
  </si>
  <si>
    <t>64CCKT02</t>
  </si>
  <si>
    <t>64DCOT01</t>
  </si>
  <si>
    <t>65DCDT11</t>
  </si>
  <si>
    <t>65DCDT11, HT11</t>
  </si>
  <si>
    <t>65DCHT11</t>
  </si>
  <si>
    <t>65DCKT11</t>
  </si>
  <si>
    <t>65DCKT11, KX11</t>
  </si>
  <si>
    <t>65DCKX11</t>
  </si>
  <si>
    <t>66DCOT, MX</t>
  </si>
  <si>
    <t>65DCOT, MX, HT, DT, KT</t>
  </si>
  <si>
    <t>(Thứ 2)</t>
  </si>
  <si>
    <t>(Thứ 6)</t>
  </si>
  <si>
    <t>(Thứ 3)</t>
  </si>
  <si>
    <t>(Thứ 4)</t>
  </si>
  <si>
    <t>-8/6/15</t>
  </si>
  <si>
    <t>-19/6/15</t>
  </si>
  <si>
    <t>CÁC MÔN BỔ SUNG KHÔNG CÓ Ở LỊCH THI HÀ NỘI</t>
  </si>
  <si>
    <t>Thực tập cấu tạo ô tô</t>
  </si>
  <si>
    <t>Thực tập TN kiếm định cầu, đường</t>
  </si>
  <si>
    <t>64CCCD03,04</t>
  </si>
  <si>
    <t>Thực tập cấu tạo ô tô 1</t>
  </si>
  <si>
    <t>64CCOT01</t>
  </si>
  <si>
    <t>Thực tập cấu tạo ô tô 2</t>
  </si>
  <si>
    <t>64DCDD01</t>
  </si>
  <si>
    <t>ĐA kiến trúc dân dụng và công nghiệp</t>
  </si>
  <si>
    <t>64DCOT01,06</t>
  </si>
  <si>
    <t>TN cơ học đất</t>
  </si>
  <si>
    <t>65CCCD11</t>
  </si>
  <si>
    <t>TT kỹ thuật thi công cơ bản</t>
  </si>
  <si>
    <t>65CCCD học "Tin học đại cương" hay "Tin học ứng dụng"</t>
  </si>
  <si>
    <t>63DCKT02 học "Quản trị DN" hay "Quản trị học"</t>
  </si>
  <si>
    <t>Lịch thi lớp 65DCDD11</t>
  </si>
  <si>
    <t>Cùng với 65DCCD</t>
  </si>
  <si>
    <t>Pháp luật VN đại cương</t>
  </si>
  <si>
    <t>LỊCH THI LIÊN THÔNG K65 CHƯA CÓ</t>
  </si>
  <si>
    <r>
      <t xml:space="preserve">HH -Vẽ kỹ thuật   </t>
    </r>
    <r>
      <rPr>
        <b/>
        <sz val="11"/>
        <color theme="1"/>
        <rFont val="Calibri"/>
        <family val="2"/>
        <scheme val="minor"/>
      </rPr>
      <t>??? Thừa</t>
    </r>
  </si>
  <si>
    <r>
      <t xml:space="preserve">Pháp luật VN đại cương </t>
    </r>
    <r>
      <rPr>
        <b/>
        <sz val="11"/>
        <color theme="1"/>
        <rFont val="Calibri"/>
        <family val="2"/>
        <scheme val="minor"/>
      </rPr>
      <t>??? Thừa</t>
    </r>
  </si>
  <si>
    <t>65DCCD, DD</t>
  </si>
  <si>
    <t>65DCCD, DD, OT, MX</t>
  </si>
  <si>
    <t>65DLCD</t>
  </si>
  <si>
    <t>DLK65</t>
  </si>
  <si>
    <t>65DLDD</t>
  </si>
  <si>
    <t>66DCKT, KX</t>
  </si>
  <si>
    <t>DCK66-Đ1</t>
  </si>
  <si>
    <t>PHÒNG ĐÀO TẠO</t>
  </si>
  <si>
    <t>+ Các Khoa, Bộ môn, Giảng viên, Sinh viên kiểm tra Lịch thi, nếu còn Học phần chưa có lịch thi phản ánh ngay cho Phòng Đào tạo để kịp thời điều chỉnh</t>
  </si>
  <si>
    <t>+ Các khoa gửi danh sách phân công Giảng viên coi thi, chấm thi, nhập điểm thi (lần 1) về Phòng Đào tạo trước ngày 20/11/2015</t>
  </si>
  <si>
    <t>+ Phòng TCKT thống kê danh sách SV chưa nộp học phí, gửi về Phòng ĐBCLĐT trước ngày 20/11/2015</t>
  </si>
  <si>
    <r>
      <t>+ Trường hợp Lịch thi trùng ngày nghỉ lễ, Phòng Đào tạo sẽ điều chỉnh lại và thông báo trên Website (</t>
    </r>
    <r>
      <rPr>
        <i/>
        <u/>
        <sz val="14"/>
        <color theme="1"/>
        <rFont val="Times New Roman"/>
        <family val="1"/>
      </rPr>
      <t>http://www.qldt.utt.edu.vn</t>
    </r>
    <r>
      <rPr>
        <i/>
        <sz val="14"/>
        <color theme="1"/>
        <rFont val="Times New Roman"/>
        <family val="1"/>
      </rPr>
      <t>) trước ngày thi ít nhất 02 ngày</t>
    </r>
  </si>
  <si>
    <t>+ Mọi vấn đề vướng mắc khác, xin liên hệ trực tiếp với Phòng Đào tạo - P409-H1 (Điện thoại: 0211 3717229)</t>
  </si>
  <si>
    <t>(Thứ 5)</t>
  </si>
  <si>
    <t>(Thứ 7)</t>
  </si>
  <si>
    <t>66DCKX</t>
  </si>
  <si>
    <t>66DCKT</t>
  </si>
  <si>
    <t>DCK66</t>
  </si>
  <si>
    <t>QLKT và kiểm định cầu</t>
  </si>
  <si>
    <t>Tổ chức thi công CTXD</t>
  </si>
  <si>
    <t>QLKT và kiểm định đường</t>
  </si>
  <si>
    <t>ĐA Tổ chức thi công CTXD</t>
  </si>
  <si>
    <t>Môi trường trong XD</t>
  </si>
  <si>
    <t>Cơ học kết cấu</t>
  </si>
  <si>
    <t>Thực tập thí nghiệm VLXD</t>
  </si>
  <si>
    <t>Thực tập thí nghiệm Cơ học đất</t>
  </si>
  <si>
    <t>Lập trình hướng đối tượng</t>
  </si>
  <si>
    <t>66DCCD, DD</t>
  </si>
  <si>
    <t>66DCOT</t>
  </si>
  <si>
    <t>Đường lối CM của ĐCSVN</t>
  </si>
  <si>
    <t xml:space="preserve">Nền và móng </t>
  </si>
  <si>
    <t xml:space="preserve">Kỹ thuật thi công nền đường </t>
  </si>
  <si>
    <t xml:space="preserve">Đồ án Nền và móng </t>
  </si>
  <si>
    <t xml:space="preserve">Đồ án Thiết kế cầu </t>
  </si>
  <si>
    <t>65DCDD</t>
  </si>
  <si>
    <t>DC1CB41</t>
  </si>
  <si>
    <t>66DLKT12</t>
  </si>
  <si>
    <t xml:space="preserve">Giao tiếp và đàm phán trong kinh doanh </t>
  </si>
  <si>
    <t>TỔNG TC - TỔNG TIẾT / LỚP / TUẦN</t>
  </si>
  <si>
    <t>66DLKT11</t>
  </si>
  <si>
    <t>66DLKT13</t>
  </si>
  <si>
    <t>Phương pháp NCKH</t>
  </si>
  <si>
    <t>66DLCD11</t>
  </si>
  <si>
    <t xml:space="preserve">Cơ học kết cấu  </t>
  </si>
  <si>
    <t xml:space="preserve">Thiết kế đường </t>
  </si>
  <si>
    <t>TL - TV công trình</t>
  </si>
  <si>
    <t xml:space="preserve">Kết cấu bêtông cốt thép </t>
  </si>
  <si>
    <t xml:space="preserve">Đồ án kết cấu bêtông cốt thép </t>
  </si>
  <si>
    <t xml:space="preserve">Đồ ánThiết kế đường </t>
  </si>
  <si>
    <t>66DLCD12</t>
  </si>
  <si>
    <t xml:space="preserve">Toán 2 </t>
  </si>
  <si>
    <t xml:space="preserve">Vật lý đại cương 2 </t>
  </si>
  <si>
    <t>Cơ học cơ sở</t>
  </si>
  <si>
    <t xml:space="preserve">Sức bền vật liệu </t>
  </si>
  <si>
    <t xml:space="preserve">Tiếng Anh 2 </t>
  </si>
  <si>
    <t>66DLDD12</t>
  </si>
  <si>
    <t>Kiến trúc DD và CN</t>
  </si>
  <si>
    <t>Đồ án Kiến trúc DD và CN</t>
  </si>
  <si>
    <t>66DLCD11, 66DLDD</t>
  </si>
  <si>
    <t>66DLDD</t>
  </si>
  <si>
    <t>(C. Nhật)</t>
  </si>
  <si>
    <t xml:space="preserve">Đồ án Thiết kế đường </t>
  </si>
  <si>
    <t>66DLKT11, 12</t>
  </si>
  <si>
    <t>Viết</t>
  </si>
  <si>
    <t>(Thứ 2)</t>
  </si>
  <si>
    <t>(Thứ 5)</t>
  </si>
  <si>
    <t>DLK66</t>
  </si>
  <si>
    <t>(Thứ 3)</t>
  </si>
  <si>
    <t xml:space="preserve">STT
</t>
  </si>
  <si>
    <t>Khóa, ngành</t>
  </si>
  <si>
    <t>65DLCD13+ DD12; 66DLCD12</t>
  </si>
  <si>
    <t>+ Các khoa, bộ môn, giảng viên, sinh viên kiểm tra Lịch thi, nếu còn học phần chưa có lịch thi phản ánh ngay cho Phòng Đào tạo để kịp thời điều chỉnh.</t>
  </si>
  <si>
    <t xml:space="preserve">TT Thí nghiệm và KĐ cầu </t>
  </si>
  <si>
    <t>TT Thí nghiệm và KĐ đường</t>
  </si>
  <si>
    <t>Kế toán HC sự nghiệp</t>
  </si>
  <si>
    <t>Giao tiếp và đàm phán trong KD</t>
  </si>
  <si>
    <t>66DCHT</t>
  </si>
  <si>
    <t>(Thứ 4)</t>
  </si>
  <si>
    <t xml:space="preserve">Kinh tế lượng </t>
  </si>
  <si>
    <t xml:space="preserve">Tổ chức công tác kế toán trong doanh nghiệp </t>
  </si>
  <si>
    <t xml:space="preserve">Kỹ thuật thi công mặt đường </t>
  </si>
  <si>
    <t>Giáo dục Quốc Phòng 2</t>
  </si>
  <si>
    <t>CQ-K65</t>
  </si>
  <si>
    <t>65DHCQ, CĐ</t>
  </si>
  <si>
    <t>DC1QP02, CC1QP02</t>
  </si>
  <si>
    <t>ct</t>
  </si>
  <si>
    <t>ck</t>
  </si>
  <si>
    <t>kt</t>
  </si>
  <si>
    <t>ll</t>
  </si>
  <si>
    <t>ĐA TCTC và thi công CTXD</t>
  </si>
  <si>
    <t>I. Lịch thi các học phần học trong kỳ chính</t>
  </si>
  <si>
    <t>III. Lịch thi các học phần học trong kỳ phụ hè năm 2015 - 2016</t>
  </si>
  <si>
    <t>II. Lịch thi các học phần học ghép với các lớp chính khóa</t>
  </si>
  <si>
    <t>DC1CB41, DC1CB12</t>
  </si>
  <si>
    <t>Toán 2 (Kỹ thuật)</t>
  </si>
  <si>
    <t>Toán 2 (Kinh tế)</t>
  </si>
  <si>
    <t>THI LẦN 2</t>
  </si>
  <si>
    <t>Công nghệ bảo dưỡng, SC ô tô</t>
  </si>
  <si>
    <t>khcb</t>
  </si>
  <si>
    <t>Tin</t>
  </si>
  <si>
    <t>Số GV</t>
  </si>
  <si>
    <t>Cơ sở</t>
  </si>
  <si>
    <t>CB</t>
  </si>
  <si>
    <t>CS</t>
  </si>
  <si>
    <t>ck (-2)</t>
  </si>
  <si>
    <t>Tổng GV</t>
  </si>
  <si>
    <t>LL (+2)</t>
  </si>
  <si>
    <t>KT (+2)</t>
  </si>
  <si>
    <t>Ca 5</t>
  </si>
  <si>
    <t>Ca 4</t>
  </si>
  <si>
    <t>cb</t>
  </si>
  <si>
    <t>CT (+6)</t>
  </si>
  <si>
    <t>CB (-10)</t>
  </si>
  <si>
    <t>cb (-6)</t>
  </si>
  <si>
    <t>kt (-4)</t>
  </si>
  <si>
    <t>LL (+3)</t>
  </si>
  <si>
    <t>Tin (+2)</t>
  </si>
  <si>
    <t>CS (+2)</t>
  </si>
  <si>
    <t>ck (-1)</t>
  </si>
  <si>
    <t>ct (+4)</t>
  </si>
  <si>
    <t>tin</t>
  </si>
  <si>
    <t>cs</t>
  </si>
  <si>
    <t>kt(-2)</t>
  </si>
  <si>
    <t>cb(+2)</t>
  </si>
  <si>
    <t>cb +2</t>
  </si>
  <si>
    <t>ct (-1)</t>
  </si>
  <si>
    <t>ck -1</t>
  </si>
  <si>
    <t>cb +4</t>
  </si>
  <si>
    <t>ct -4</t>
  </si>
  <si>
    <t>(C.Nhật)</t>
  </si>
  <si>
    <t>Nguyên lý Mác 1</t>
  </si>
  <si>
    <t xml:space="preserve">LỊCH THI VÒNG 1 HỌC KỲ 1 NĂM HỌC 2016 - 2017 </t>
  </si>
  <si>
    <t>Đường lối CM của Đảng CSVN</t>
  </si>
  <si>
    <t>Kết cấu - tính toán ô tô</t>
  </si>
  <si>
    <t>Đồ án Kết cấu - tính toán ô tô</t>
  </si>
  <si>
    <t>Đồ án Động cơ đốt trong</t>
  </si>
  <si>
    <t xml:space="preserve">An toàn lao động </t>
  </si>
  <si>
    <t xml:space="preserve">Kết cấu thép  </t>
  </si>
  <si>
    <t>DC2CT61</t>
  </si>
  <si>
    <t>Kết cấu gạch đá và gỗ</t>
  </si>
  <si>
    <t xml:space="preserve">Chi tiết máy 2 </t>
  </si>
  <si>
    <t xml:space="preserve">Vật liệu cơ khí </t>
  </si>
  <si>
    <t>Kỹ thuật điện - điện tử</t>
  </si>
  <si>
    <t>Quản trị tài chính DN</t>
  </si>
  <si>
    <t>Định mức kinh tế kỹ thuật XD</t>
  </si>
  <si>
    <t>Định giá sản phẩm XD</t>
  </si>
  <si>
    <t>ĐA Định mức kinh tế kỹ thuật XD</t>
  </si>
  <si>
    <t>ĐA Kế toán xây dựng cơ bản</t>
  </si>
  <si>
    <t>Phân tích và thiết kế HTTT</t>
  </si>
  <si>
    <t>Kỹ thuật điện điện tử</t>
  </si>
  <si>
    <t>An toàn và bảo mật HTTT</t>
  </si>
  <si>
    <t>DC1CB35</t>
  </si>
  <si>
    <t>DC2CT50</t>
  </si>
  <si>
    <t>Thủy lực</t>
  </si>
  <si>
    <t>66DCDD</t>
  </si>
  <si>
    <t>Những nguyên lý CB của CN ML 2</t>
  </si>
  <si>
    <t>DC1CB57</t>
  </si>
  <si>
    <r>
      <t>Lập trình hướng đối tượng C</t>
    </r>
    <r>
      <rPr>
        <sz val="12"/>
        <color theme="3"/>
        <rFont val="Times New Roman"/>
        <family val="1"/>
      </rPr>
      <t>++</t>
    </r>
  </si>
  <si>
    <t>Thực tập Địa chất công trình</t>
  </si>
  <si>
    <t>Tổ chức công tác kế toán trong DN</t>
  </si>
  <si>
    <t>(Thứ 7)</t>
  </si>
  <si>
    <t>KTTC và TCTC đường bộ</t>
  </si>
  <si>
    <t>Quản lý, khai thác và KĐ công trình cầu đường</t>
  </si>
  <si>
    <t>Quy hoạch GTVT</t>
  </si>
  <si>
    <t>KTTC và TCTC cầu</t>
  </si>
  <si>
    <t>Đồ án TCTC và TC CTXD</t>
  </si>
  <si>
    <t>Thủy lực thủy văn công trình</t>
  </si>
  <si>
    <t>Đồ án TCTC và TCCT XD</t>
  </si>
  <si>
    <t>+ Các khoa, bộ môn, giảng viên, SV kiểm tra Lịch thi, nếu còn học phần chưa có lịch thi phản ánh ngay cho Phòng Đào tạo để kịp thời điều chỉnh.</t>
  </si>
  <si>
    <t>DCK67</t>
  </si>
  <si>
    <t>Những nguyên lý cơ bản của CN ML 1</t>
  </si>
  <si>
    <t>Những nguyên lý cơ bản của CN ML 2</t>
  </si>
  <si>
    <t>ATLĐ và MT công nghiệp</t>
  </si>
  <si>
    <t>67DCTM21</t>
  </si>
  <si>
    <t>67DCTM22</t>
  </si>
  <si>
    <t>67DCOT, CO</t>
  </si>
  <si>
    <t>67DCDT</t>
  </si>
  <si>
    <t>67DCCD, KX</t>
  </si>
  <si>
    <t>Kỹ thuật xây dựng và trình bày báo cáo</t>
  </si>
  <si>
    <t>67DCHT</t>
  </si>
  <si>
    <t>Làm việc nhóm và kỹ năng giao tiếp</t>
  </si>
  <si>
    <t>67DCTM</t>
  </si>
  <si>
    <t>67DCKT</t>
  </si>
  <si>
    <t>67DCKX</t>
  </si>
  <si>
    <t>Vật lý đại cương</t>
  </si>
  <si>
    <t>67DCCD</t>
  </si>
  <si>
    <t>Hình họa - vẽ kỹ thuật</t>
  </si>
  <si>
    <t>Đường lối CM của ĐCS VN</t>
  </si>
  <si>
    <t>Quản trị DN</t>
  </si>
  <si>
    <t>64, 65DCKT</t>
  </si>
  <si>
    <t>Quản trị TC DN</t>
  </si>
  <si>
    <t>64DCCD, DD</t>
  </si>
  <si>
    <t>Lý thuyết xác suất thống kê</t>
  </si>
  <si>
    <t>DCK64, 65</t>
  </si>
  <si>
    <t>DCK62, 64</t>
  </si>
  <si>
    <t>62, 64DCCD</t>
  </si>
  <si>
    <t>Tư tưởng HCM</t>
  </si>
  <si>
    <t>64DCKT, DD</t>
  </si>
  <si>
    <t>Địa chất CT</t>
  </si>
  <si>
    <t>Kế toán TC 2</t>
  </si>
  <si>
    <t>Tổ chức công tác KT trong DN</t>
  </si>
  <si>
    <t>Thủy lực thủy văn CT</t>
  </si>
  <si>
    <t>Thủy lực CT</t>
  </si>
  <si>
    <t>Tin học ĐC</t>
  </si>
  <si>
    <t>Sức bền VL</t>
  </si>
  <si>
    <t>Đồ án BTCT</t>
  </si>
  <si>
    <t>66DLCD</t>
  </si>
  <si>
    <t>65, 66DLCD</t>
  </si>
  <si>
    <t>DLK65, 66</t>
  </si>
  <si>
    <t>66DLKT</t>
  </si>
  <si>
    <t>I. LỊCH KIỂM TRA</t>
  </si>
  <si>
    <t>67DCOT, KT, KX</t>
  </si>
  <si>
    <t>67DCCO, DT, HT, TM</t>
  </si>
  <si>
    <t>67DCCO, DT, HT, TM, CD</t>
  </si>
  <si>
    <t>Tiếng Anh chuyên ngành</t>
  </si>
  <si>
    <t>DLK67</t>
  </si>
  <si>
    <t>III. LỊCH THI CỦA HỌC GHÉP</t>
  </si>
  <si>
    <t>67DCHTA1, HT21, HT11</t>
  </si>
  <si>
    <t>67DCHT22, HT23</t>
  </si>
  <si>
    <t>CCK67</t>
  </si>
  <si>
    <t>67CCCD, KT, OT</t>
  </si>
  <si>
    <t>67CCCD, OT</t>
  </si>
  <si>
    <t>67CCKT</t>
  </si>
  <si>
    <t>Hóa học ĐC</t>
  </si>
  <si>
    <t>Vật lý ĐC 1</t>
  </si>
  <si>
    <t>67CCCD</t>
  </si>
  <si>
    <t>67CCOT</t>
  </si>
  <si>
    <t>Nguyên lý thống kê KT</t>
  </si>
  <si>
    <t>67DLKT11</t>
  </si>
  <si>
    <t>67DLCD11</t>
  </si>
  <si>
    <t>An toàn và MT CN</t>
  </si>
  <si>
    <t>LỊCH KIỂM TRA VÀ THI LẦN 1 HỌC KỲ I NĂM HỌC 2016 - 2017, KHOÁ 67</t>
  </si>
  <si>
    <t>67CCCD, OT,KT</t>
  </si>
  <si>
    <t>67CCCD, DCOT</t>
  </si>
</sst>
</file>

<file path=xl/styles.xml><?xml version="1.0" encoding="utf-8"?>
<styleSheet xmlns="http://schemas.openxmlformats.org/spreadsheetml/2006/main">
  <numFmts count="25">
    <numFmt numFmtId="164" formatCode="&quot;$&quot;#,##0_);[Red]\(&quot;$&quot;#,##0\)"/>
    <numFmt numFmtId="165" formatCode="[$-101042A]d/m/yyyy\ hh:mm;@"/>
    <numFmt numFmtId="166" formatCode="[$-1010000]d/m/yy;@"/>
    <numFmt numFmtId="167" formatCode="000#"/>
    <numFmt numFmtId="168" formatCode="0.0"/>
    <numFmt numFmtId="169" formatCode="mm/dd/yy;@"/>
    <numFmt numFmtId="170" formatCode="d/m/yy"/>
    <numFmt numFmtId="171" formatCode="d/m"/>
    <numFmt numFmtId="172" formatCode="&quot;\&quot;#,##0.00;[Red]&quot;\&quot;&quot;\&quot;&quot;\&quot;&quot;\&quot;&quot;\&quot;&quot;\&quot;\-#,##0.00"/>
    <numFmt numFmtId="173" formatCode="&quot;\&quot;#,##0;[Red]&quot;\&quot;&quot;\&quot;\-#,##0"/>
    <numFmt numFmtId="174" formatCode="_-* #,##0_-;\-* #,##0_-;_-* &quot;-&quot;_-;_-@_-"/>
    <numFmt numFmtId="175" formatCode="_ &quot;\&quot;* #,##0_ ;_ &quot;\&quot;* \-#,##0_ ;_ &quot;\&quot;* &quot;-&quot;_ ;_ @_ "/>
    <numFmt numFmtId="176" formatCode="_ &quot;\&quot;* #,##0.00_ ;_ &quot;\&quot;* \-#,##0.00_ ;_ &quot;\&quot;* &quot;-&quot;??_ ;_ @_ "/>
    <numFmt numFmtId="177" formatCode="_ * #,##0_ ;_ * \-#,##0_ ;_ * &quot;-&quot;_ ;_ @_ "/>
    <numFmt numFmtId="178" formatCode="_ * #,##0.00_ ;_ * \-#,##0.00_ ;_ * &quot;-&quot;??_ ;_ @_ "/>
    <numFmt numFmtId="179" formatCode="\-00##"/>
    <numFmt numFmtId="180" formatCode="_-* #,##0.00&quot;$&quot;_-;\-* #,##0.00&quot;$&quot;_-;_-* &quot;-&quot;??&quot;$&quot;_-;_-@_-"/>
    <numFmt numFmtId="181" formatCode="#,##0\ &quot;DM&quot;;\-#,##0\ &quot;DM&quot;"/>
    <numFmt numFmtId="182" formatCode="0.000%"/>
    <numFmt numFmtId="183" formatCode="&quot;￥&quot;#,##0;&quot;￥&quot;\-#,##0"/>
    <numFmt numFmtId="184" formatCode="00.000"/>
    <numFmt numFmtId="185" formatCode="_-* #,##0.00_-;\-* #,##0.00_-;_-* &quot;-&quot;??_-;_-@_-"/>
    <numFmt numFmtId="186" formatCode="#,##0.00\ &quot;®&quot;;\-#,##0.00\ &quot;®&quot;"/>
    <numFmt numFmtId="187" formatCode="000\ 000"/>
    <numFmt numFmtId="188" formatCode="#,##0.000"/>
  </numFmts>
  <fonts count="125">
    <font>
      <sz val="11"/>
      <color theme="1"/>
      <name val="Calibri"/>
      <family val="2"/>
      <charset val="163"/>
      <scheme val="minor"/>
    </font>
    <font>
      <sz val="11"/>
      <color theme="1"/>
      <name val="Calibri"/>
      <family val="2"/>
      <scheme val="minor"/>
    </font>
    <font>
      <sz val="11"/>
      <color theme="1"/>
      <name val="Times New Roman"/>
      <family val="2"/>
    </font>
    <font>
      <sz val="10"/>
      <name val="Arial"/>
      <family val="2"/>
    </font>
    <font>
      <sz val="10"/>
      <name val="Times New Roman"/>
      <family val="1"/>
    </font>
    <font>
      <sz val="10"/>
      <name val=".VnArial Narrow"/>
      <family val="2"/>
    </font>
    <font>
      <b/>
      <sz val="14"/>
      <color theme="1"/>
      <name val="Times New Roman"/>
      <family val="1"/>
    </font>
    <font>
      <sz val="12"/>
      <color theme="1"/>
      <name val="Times New Roman"/>
      <family val="1"/>
    </font>
    <font>
      <sz val="12"/>
      <color theme="1"/>
      <name val="Arial Narrow"/>
      <family val="2"/>
    </font>
    <font>
      <sz val="14"/>
      <color theme="1"/>
      <name val="Times New Roman"/>
      <family val="1"/>
    </font>
    <font>
      <sz val="14"/>
      <color rgb="FFFF0000"/>
      <name val="Times New Roman"/>
      <family val="1"/>
    </font>
    <font>
      <sz val="14"/>
      <name val="Times New Roman"/>
      <family val="1"/>
    </font>
    <font>
      <b/>
      <sz val="14"/>
      <color theme="1"/>
      <name val="Arial Narrow"/>
      <family val="2"/>
    </font>
    <font>
      <b/>
      <u/>
      <sz val="14"/>
      <color theme="1"/>
      <name val="Times New Roman"/>
      <family val="1"/>
    </font>
    <font>
      <i/>
      <sz val="14"/>
      <color theme="1"/>
      <name val="Times New Roman"/>
      <family val="1"/>
    </font>
    <font>
      <i/>
      <u/>
      <sz val="14"/>
      <color theme="1"/>
      <name val="Times New Roman"/>
      <family val="1"/>
    </font>
    <font>
      <sz val="10"/>
      <color theme="1"/>
      <name val=".VnArial Narrow"/>
      <family val="2"/>
    </font>
    <font>
      <b/>
      <sz val="20"/>
      <color theme="1"/>
      <name val="Times New Roman"/>
      <family val="1"/>
    </font>
    <font>
      <sz val="11"/>
      <color theme="1"/>
      <name val="Arial Narrow"/>
      <family val="2"/>
    </font>
    <font>
      <sz val="11"/>
      <name val=".VnArial Narrow"/>
      <family val="2"/>
    </font>
    <font>
      <sz val="11"/>
      <name val="Arial Narrow"/>
      <family val="2"/>
    </font>
    <font>
      <b/>
      <sz val="11"/>
      <color theme="1"/>
      <name val="Arial Narrow"/>
      <family val="2"/>
    </font>
    <font>
      <sz val="20"/>
      <color theme="1"/>
      <name val="Arial Narrow"/>
      <family val="2"/>
    </font>
    <font>
      <sz val="10"/>
      <color theme="1"/>
      <name val="Arial Narrow"/>
      <family val="2"/>
    </font>
    <font>
      <b/>
      <sz val="12"/>
      <color theme="1"/>
      <name val="Arial Narrow"/>
      <family val="2"/>
    </font>
    <font>
      <sz val="10"/>
      <color theme="1"/>
      <name val="Times New Roman"/>
      <family val="1"/>
    </font>
    <font>
      <sz val="10"/>
      <color rgb="FFFF0000"/>
      <name val="Times New Roman"/>
      <family val="1"/>
    </font>
    <font>
      <b/>
      <sz val="10"/>
      <color theme="1"/>
      <name val="Times New Roman"/>
      <family val="1"/>
    </font>
    <font>
      <b/>
      <sz val="9"/>
      <color theme="1"/>
      <name val="Times New Roman"/>
      <family val="1"/>
    </font>
    <font>
      <b/>
      <sz val="9"/>
      <color rgb="FF0000FF"/>
      <name val="Times New Roman"/>
      <family val="1"/>
    </font>
    <font>
      <sz val="11"/>
      <color theme="1"/>
      <name val="Calibri"/>
      <family val="2"/>
      <scheme val="minor"/>
    </font>
    <font>
      <sz val="9"/>
      <color theme="1"/>
      <name val="Times New Roman"/>
      <family val="1"/>
    </font>
    <font>
      <i/>
      <sz val="9"/>
      <color rgb="FF0000FF"/>
      <name val="Times New Roman"/>
      <family val="1"/>
    </font>
    <font>
      <sz val="9"/>
      <color rgb="FFFF0000"/>
      <name val="Times New Roman"/>
      <family val="1"/>
    </font>
    <font>
      <i/>
      <sz val="9"/>
      <color rgb="FFFF0000"/>
      <name val="Times New Roman"/>
      <family val="1"/>
    </font>
    <font>
      <sz val="9"/>
      <color rgb="FF0000FF"/>
      <name val="Times New Roman"/>
      <family val="1"/>
    </font>
    <font>
      <b/>
      <sz val="20"/>
      <name val="Arial Narrow"/>
      <family val="2"/>
    </font>
    <font>
      <sz val="10"/>
      <color indexed="8"/>
      <name val="Arial"/>
      <family val="2"/>
    </font>
    <font>
      <sz val="11"/>
      <color theme="1"/>
      <name val="Times New Roman"/>
      <family val="1"/>
    </font>
    <font>
      <b/>
      <sz val="11"/>
      <name val="Arial Narrow"/>
      <family val="2"/>
    </font>
    <font>
      <sz val="10"/>
      <color indexed="8"/>
      <name val="Arial"/>
      <family val="2"/>
    </font>
    <font>
      <sz val="10"/>
      <color indexed="8"/>
      <name val="Times New Roman"/>
      <family val="1"/>
    </font>
    <font>
      <b/>
      <sz val="14"/>
      <color indexed="8"/>
      <name val="Times New Roman"/>
      <family val="1"/>
    </font>
    <font>
      <b/>
      <sz val="10"/>
      <color indexed="8"/>
      <name val="Times New Roman"/>
      <family val="1"/>
    </font>
    <font>
      <sz val="14"/>
      <color rgb="FF002060"/>
      <name val="Times New Roman"/>
      <family val="1"/>
    </font>
    <font>
      <b/>
      <sz val="10"/>
      <color theme="1"/>
      <name val="Arial Narrow"/>
      <family val="2"/>
    </font>
    <font>
      <b/>
      <sz val="10"/>
      <color rgb="FF0000FF"/>
      <name val="Times New Roman"/>
      <family val="1"/>
    </font>
    <font>
      <b/>
      <i/>
      <sz val="10"/>
      <color theme="1"/>
      <name val="Arial Narrow"/>
      <family val="2"/>
    </font>
    <font>
      <i/>
      <sz val="10"/>
      <color rgb="FF0000FF"/>
      <name val="Times New Roman"/>
      <family val="1"/>
    </font>
    <font>
      <i/>
      <sz val="10"/>
      <color rgb="FFFF0000"/>
      <name val="Times New Roman"/>
      <family val="1"/>
    </font>
    <font>
      <sz val="10"/>
      <color rgb="FF0000FF"/>
      <name val="Times New Roman"/>
      <family val="1"/>
    </font>
    <font>
      <sz val="10"/>
      <color rgb="FFFF00FF"/>
      <name val="Times New Roman"/>
      <family val="1"/>
    </font>
    <font>
      <b/>
      <sz val="11"/>
      <color rgb="FF0000FF"/>
      <name val="Times New Roman"/>
      <family val="1"/>
    </font>
    <font>
      <sz val="11"/>
      <color rgb="FF0000FF"/>
      <name val="Times New Roman"/>
      <family val="1"/>
    </font>
    <font>
      <i/>
      <sz val="9"/>
      <color rgb="FFFF00FF"/>
      <name val="Times New Roman"/>
      <family val="1"/>
    </font>
    <font>
      <b/>
      <sz val="10"/>
      <color rgb="FFFF0000"/>
      <name val="Times New Roman"/>
      <family val="1"/>
    </font>
    <font>
      <sz val="11"/>
      <color rgb="FFFF0000"/>
      <name val="Arial Narrow"/>
      <family val="2"/>
    </font>
    <font>
      <b/>
      <sz val="11"/>
      <color rgb="FFFF0000"/>
      <name val="Arial Narrow"/>
      <family val="2"/>
    </font>
    <font>
      <sz val="10"/>
      <color rgb="FF0070C0"/>
      <name val="Times New Roman"/>
      <family val="1"/>
    </font>
    <font>
      <sz val="10"/>
      <color rgb="FFFF0000"/>
      <name val="Arial"/>
      <family val="2"/>
    </font>
    <font>
      <b/>
      <sz val="18"/>
      <color theme="1"/>
      <name val="Times New Roman"/>
      <family val="1"/>
    </font>
    <font>
      <i/>
      <sz val="13"/>
      <color theme="1"/>
      <name val="Times New Roman"/>
      <family val="1"/>
    </font>
    <font>
      <i/>
      <u/>
      <sz val="13"/>
      <color theme="1"/>
      <name val="Times New Roman"/>
      <family val="1"/>
    </font>
    <font>
      <sz val="13"/>
      <color theme="1"/>
      <name val="Times New Roman"/>
      <family val="1"/>
    </font>
    <font>
      <sz val="13"/>
      <name val="Times New Roman"/>
      <family val="1"/>
    </font>
    <font>
      <sz val="13"/>
      <color theme="3"/>
      <name val="Times New Roman"/>
      <family val="1"/>
    </font>
    <font>
      <sz val="13"/>
      <color rgb="FF002060"/>
      <name val="Times New Roman"/>
      <family val="1"/>
    </font>
    <font>
      <sz val="13"/>
      <color theme="3" tint="-0.249977111117893"/>
      <name val="Times New Roman"/>
      <family val="1"/>
    </font>
    <font>
      <sz val="13"/>
      <color theme="1"/>
      <name val="Calibri"/>
      <family val="2"/>
      <charset val="163"/>
      <scheme val="minor"/>
    </font>
    <font>
      <b/>
      <sz val="16"/>
      <color theme="1"/>
      <name val="Times New Roman"/>
      <family val="1"/>
    </font>
    <font>
      <i/>
      <sz val="14"/>
      <color rgb="FFFF0000"/>
      <name val="Times New Roman"/>
      <family val="1"/>
    </font>
    <font>
      <b/>
      <sz val="11"/>
      <color theme="1"/>
      <name val="Times New Roman"/>
      <family val="1"/>
    </font>
    <font>
      <sz val="8"/>
      <color theme="1"/>
      <name val="Times New Roman"/>
      <family val="1"/>
    </font>
    <font>
      <b/>
      <sz val="8"/>
      <color theme="1"/>
      <name val="Times New Roman"/>
      <family val="1"/>
    </font>
    <font>
      <sz val="14"/>
      <color theme="1"/>
      <name val="Calibri"/>
      <family val="2"/>
      <charset val="163"/>
      <scheme val="minor"/>
    </font>
    <font>
      <sz val="14"/>
      <color theme="1"/>
      <name val="Arial Black"/>
      <family val="2"/>
    </font>
    <font>
      <b/>
      <sz val="14"/>
      <color theme="1"/>
      <name val="Calibri"/>
      <family val="2"/>
      <scheme val="minor"/>
    </font>
    <font>
      <u/>
      <sz val="14"/>
      <color theme="1"/>
      <name val="Calibri"/>
      <family val="2"/>
      <charset val="163"/>
      <scheme val="minor"/>
    </font>
    <font>
      <b/>
      <u/>
      <sz val="14"/>
      <color theme="1"/>
      <name val="Calibri"/>
      <family val="2"/>
      <scheme val="minor"/>
    </font>
    <font>
      <sz val="12"/>
      <name val="Arial Narrow"/>
      <family val="2"/>
    </font>
    <font>
      <sz val="12"/>
      <color rgb="FFFF0000"/>
      <name val="Arial Narrow"/>
      <family val="2"/>
    </font>
    <font>
      <i/>
      <sz val="12"/>
      <color theme="1"/>
      <name val="Arial Narrow"/>
      <family val="2"/>
    </font>
    <font>
      <sz val="10"/>
      <name val="Arial Narrow"/>
      <family val="2"/>
    </font>
    <font>
      <b/>
      <sz val="18"/>
      <color rgb="FFFF0000"/>
      <name val="Arial"/>
      <family val="2"/>
    </font>
    <font>
      <b/>
      <sz val="14"/>
      <color rgb="FF002060"/>
      <name val="Times New Roman"/>
      <family val="1"/>
    </font>
    <font>
      <sz val="10"/>
      <color indexed="8"/>
      <name val="Arial"/>
      <family val="2"/>
    </font>
    <font>
      <b/>
      <sz val="10"/>
      <color indexed="8"/>
      <name val="Arial"/>
      <family val="2"/>
    </font>
    <font>
      <sz val="10"/>
      <color indexed="8"/>
      <name val="Arial"/>
      <family val="2"/>
    </font>
    <font>
      <b/>
      <sz val="14"/>
      <color rgb="FFFF0000"/>
      <name val="Times New Roman"/>
      <family val="1"/>
    </font>
    <font>
      <b/>
      <sz val="20"/>
      <color rgb="FFFF0000"/>
      <name val="Arial Narrow"/>
      <family val="2"/>
    </font>
    <font>
      <sz val="10"/>
      <color rgb="FFFF0000"/>
      <name val=".VnArial Narrow"/>
      <family val="2"/>
    </font>
    <font>
      <sz val="10"/>
      <color rgb="FFFF0000"/>
      <name val="Arial Narrow"/>
      <family val="2"/>
    </font>
    <font>
      <b/>
      <sz val="10"/>
      <name val="Arial Narrow"/>
      <family val="2"/>
    </font>
    <font>
      <b/>
      <sz val="14"/>
      <name val="Times New Roman"/>
      <family val="1"/>
    </font>
    <font>
      <b/>
      <sz val="11"/>
      <color theme="1"/>
      <name val="Calibri"/>
      <family val="2"/>
      <scheme val="minor"/>
    </font>
    <font>
      <b/>
      <sz val="10"/>
      <color rgb="FFFF0000"/>
      <name val="Arial Narrow"/>
      <family val="2"/>
    </font>
    <font>
      <i/>
      <sz val="12"/>
      <color theme="1"/>
      <name val="Times New Roman"/>
      <family val="1"/>
    </font>
    <font>
      <sz val="14"/>
      <color theme="3"/>
      <name val="Times New Roman"/>
      <family val="1"/>
    </font>
    <font>
      <sz val="12"/>
      <name val="Times New Roman"/>
      <family val="1"/>
    </font>
    <font>
      <sz val="12"/>
      <name val="Arial"/>
      <family val="2"/>
    </font>
    <font>
      <sz val="10"/>
      <name val="?? ??"/>
      <family val="1"/>
      <charset val="136"/>
    </font>
    <font>
      <sz val="14"/>
      <name val="??"/>
      <family val="3"/>
      <charset val="129"/>
    </font>
    <font>
      <sz val="12"/>
      <name val="????"/>
      <charset val="136"/>
    </font>
    <font>
      <sz val="12"/>
      <name val="???"/>
      <family val="3"/>
    </font>
    <font>
      <sz val="12"/>
      <name val="Courier"/>
      <family val="3"/>
    </font>
    <font>
      <sz val="10"/>
      <name val=".vntime"/>
      <family val="2"/>
    </font>
    <font>
      <sz val="12"/>
      <name val="±¼¸²Ã¼"/>
      <family val="3"/>
      <charset val="129"/>
    </font>
    <font>
      <sz val="12"/>
      <name val="¹UAAA¼"/>
      <family val="3"/>
      <charset val="129"/>
    </font>
    <font>
      <sz val="12"/>
      <name val="µ¸¿òÃ¼"/>
      <family val="3"/>
      <charset val="129"/>
    </font>
    <font>
      <sz val="13"/>
      <name val=".VnTime"/>
      <family val="2"/>
    </font>
    <font>
      <b/>
      <sz val="12"/>
      <name val=".VnBook-AntiquaH"/>
      <family val="2"/>
    </font>
    <font>
      <b/>
      <sz val="12"/>
      <name val="Arial"/>
      <family val="2"/>
    </font>
    <font>
      <sz val="8"/>
      <name val="Times New Roman"/>
      <family val="1"/>
    </font>
    <font>
      <sz val="12"/>
      <name val=".VnTime"/>
      <family val="2"/>
    </font>
    <font>
      <sz val="10"/>
      <name val=" "/>
      <family val="1"/>
      <charset val="136"/>
    </font>
    <font>
      <sz val="14"/>
      <name val="뼻뮝"/>
      <family val="3"/>
    </font>
    <font>
      <sz val="12"/>
      <name val="바탕체"/>
      <family val="3"/>
    </font>
    <font>
      <sz val="12"/>
      <name val="뼻뮝"/>
      <family val="3"/>
    </font>
    <font>
      <sz val="11"/>
      <name val="돋움"/>
      <family val="3"/>
    </font>
    <font>
      <sz val="10"/>
      <name val="굴림체"/>
      <family val="3"/>
    </font>
    <font>
      <sz val="9"/>
      <name val="Arial"/>
      <family val="2"/>
    </font>
    <font>
      <sz val="12"/>
      <name val="VNI-Times"/>
    </font>
    <font>
      <sz val="12"/>
      <color theme="3"/>
      <name val="Times New Roman"/>
      <family val="1"/>
    </font>
    <font>
      <b/>
      <sz val="14"/>
      <color theme="3"/>
      <name val="Times New Roman"/>
      <family val="1"/>
    </font>
    <font>
      <b/>
      <sz val="20"/>
      <color rgb="FFFF0000"/>
      <name val="Times New Roman"/>
      <family val="1"/>
    </font>
  </fonts>
  <fills count="12">
    <fill>
      <patternFill patternType="none"/>
    </fill>
    <fill>
      <patternFill patternType="gray125"/>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theme="7" tint="0.59999389629810485"/>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rgb="FF92D050"/>
        <bgColor indexed="64"/>
      </patternFill>
    </fill>
    <fill>
      <patternFill patternType="solid">
        <fgColor rgb="FF0070C0"/>
        <bgColor indexed="64"/>
      </patternFill>
    </fill>
    <fill>
      <patternFill patternType="solid">
        <fgColor theme="4" tint="0.59999389629810485"/>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top style="dotted">
        <color indexed="64"/>
      </top>
      <bottom style="dotted">
        <color indexed="64"/>
      </bottom>
      <diagonal/>
    </border>
    <border>
      <left/>
      <right/>
      <top style="medium">
        <color indexed="64"/>
      </top>
      <bottom/>
      <diagonal/>
    </border>
    <border>
      <left style="thin">
        <color indexed="8"/>
      </left>
      <right style="thin">
        <color indexed="8"/>
      </right>
      <top style="thin">
        <color indexed="8"/>
      </top>
      <bottom style="thin">
        <color indexed="8"/>
      </bottom>
      <diagonal/>
    </border>
    <border>
      <left style="thin">
        <color auto="1"/>
      </left>
      <right style="thin">
        <color auto="1"/>
      </right>
      <top/>
      <bottom style="hair">
        <color auto="1"/>
      </bottom>
      <diagonal/>
    </border>
    <border>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bottom style="dotted">
        <color indexed="64"/>
      </bottom>
      <diagonal/>
    </border>
    <border>
      <left/>
      <right style="thin">
        <color indexed="64"/>
      </right>
      <top/>
      <bottom style="dotted">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dotted">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medium">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hair">
        <color auto="1"/>
      </left>
      <right/>
      <top/>
      <bottom/>
      <diagonal/>
    </border>
    <border>
      <left/>
      <right/>
      <top/>
      <bottom style="dotted">
        <color auto="1"/>
      </bottom>
      <diagonal/>
    </border>
    <border>
      <left/>
      <right/>
      <top/>
      <bottom style="hair">
        <color auto="1"/>
      </bottom>
      <diagonal/>
    </border>
    <border>
      <left style="hair">
        <color auto="1"/>
      </left>
      <right/>
      <top/>
      <bottom style="hair">
        <color auto="1"/>
      </bottom>
      <diagonal/>
    </border>
    <border>
      <left/>
      <right/>
      <top style="hair">
        <color auto="1"/>
      </top>
      <bottom/>
      <diagonal/>
    </border>
    <border>
      <left style="hair">
        <color auto="1"/>
      </left>
      <right/>
      <top style="hair">
        <color auto="1"/>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right style="thin">
        <color indexed="64"/>
      </right>
      <top style="dotted">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8"/>
      </top>
      <bottom style="thin">
        <color indexed="64"/>
      </bottom>
      <diagonal/>
    </border>
    <border>
      <left style="thin">
        <color indexed="64"/>
      </left>
      <right style="hair">
        <color indexed="64"/>
      </right>
      <top style="thin">
        <color indexed="64"/>
      </top>
      <bottom style="dotted">
        <color indexed="64"/>
      </bottom>
      <diagonal/>
    </border>
    <border>
      <left/>
      <right style="hair">
        <color indexed="64"/>
      </right>
      <top style="thin">
        <color indexed="64"/>
      </top>
      <bottom style="dotted">
        <color indexed="64"/>
      </bottom>
      <diagonal/>
    </border>
    <border>
      <left style="hair">
        <color indexed="64"/>
      </left>
      <right style="hair">
        <color indexed="64"/>
      </right>
      <top style="thin">
        <color indexed="64"/>
      </top>
      <bottom style="dotted">
        <color indexed="64"/>
      </bottom>
      <diagonal/>
    </border>
    <border>
      <left style="thin">
        <color indexed="64"/>
      </left>
      <right style="hair">
        <color indexed="64"/>
      </right>
      <top style="dotted">
        <color indexed="64"/>
      </top>
      <bottom style="dotted">
        <color indexed="64"/>
      </bottom>
      <diagonal/>
    </border>
    <border>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style="hair">
        <color indexed="64"/>
      </right>
      <top style="dotted">
        <color indexed="64"/>
      </top>
      <bottom style="thin">
        <color indexed="64"/>
      </bottom>
      <diagonal/>
    </border>
    <border>
      <left/>
      <right style="thin">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dotted">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dotted">
        <color indexed="64"/>
      </bottom>
      <diagonal/>
    </border>
    <border>
      <left/>
      <right/>
      <top style="dotted">
        <color indexed="64"/>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right/>
      <top style="dotted">
        <color indexed="64"/>
      </top>
      <bottom/>
      <diagonal/>
    </border>
    <border>
      <left/>
      <right style="thin">
        <color indexed="64"/>
      </right>
      <top style="dotted">
        <color indexed="64"/>
      </top>
      <bottom/>
      <diagonal/>
    </border>
    <border>
      <left style="thin">
        <color indexed="64"/>
      </left>
      <right style="medium">
        <color indexed="64"/>
      </right>
      <top/>
      <bottom style="hair">
        <color indexed="64"/>
      </bottom>
      <diagonal/>
    </border>
    <border>
      <left style="thin">
        <color indexed="64"/>
      </left>
      <right/>
      <top style="dotted">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dotted">
        <color indexed="64"/>
      </top>
      <bottom/>
      <diagonal/>
    </border>
    <border>
      <left style="medium">
        <color indexed="64"/>
      </left>
      <right/>
      <top style="dotted">
        <color indexed="64"/>
      </top>
      <bottom/>
      <diagonal/>
    </border>
  </borders>
  <cellStyleXfs count="88">
    <xf numFmtId="0" fontId="0" fillId="0" borderId="0"/>
    <xf numFmtId="0" fontId="3" fillId="0" borderId="0"/>
    <xf numFmtId="0" fontId="2" fillId="0" borderId="0"/>
    <xf numFmtId="0" fontId="30" fillId="0" borderId="0"/>
    <xf numFmtId="0" fontId="37" fillId="0" borderId="0"/>
    <xf numFmtId="0" fontId="40" fillId="0" borderId="0"/>
    <xf numFmtId="0" fontId="37" fillId="0" borderId="0"/>
    <xf numFmtId="0" fontId="1" fillId="0" borderId="0"/>
    <xf numFmtId="0" fontId="3" fillId="0" borderId="0"/>
    <xf numFmtId="0" fontId="3" fillId="0" borderId="0"/>
    <xf numFmtId="0" fontId="1" fillId="0" borderId="0"/>
    <xf numFmtId="0" fontId="1" fillId="0" borderId="0"/>
    <xf numFmtId="172" fontId="3" fillId="0" borderId="0" applyFont="0" applyFill="0" applyBorder="0" applyAlignment="0" applyProtection="0"/>
    <xf numFmtId="0" fontId="100" fillId="0" borderId="0" applyFont="0" applyFill="0" applyBorder="0" applyAlignment="0" applyProtection="0"/>
    <xf numFmtId="173" fontId="3" fillId="0" borderId="0" applyFont="0" applyFill="0" applyBorder="0" applyAlignment="0" applyProtection="0"/>
    <xf numFmtId="40" fontId="101" fillId="0" borderId="0" applyFont="0" applyFill="0" applyBorder="0" applyAlignment="0" applyProtection="0"/>
    <xf numFmtId="38" fontId="101" fillId="0" borderId="0" applyFont="0" applyFill="0" applyBorder="0" applyAlignment="0" applyProtection="0"/>
    <xf numFmtId="174" fontId="102" fillId="0" borderId="0" applyFont="0" applyFill="0" applyBorder="0" applyAlignment="0" applyProtection="0"/>
    <xf numFmtId="9" fontId="103" fillId="0" borderId="0" applyFont="0" applyFill="0" applyBorder="0" applyAlignment="0" applyProtection="0"/>
    <xf numFmtId="164" fontId="104" fillId="0" borderId="0" applyFont="0" applyFill="0" applyBorder="0" applyAlignment="0" applyProtection="0"/>
    <xf numFmtId="0" fontId="100" fillId="0" borderId="0" applyFont="0" applyFill="0" applyBorder="0" applyAlignment="0" applyProtection="0"/>
    <xf numFmtId="0" fontId="105" fillId="0" borderId="0"/>
    <xf numFmtId="175" fontId="106" fillId="0" borderId="0" applyFont="0" applyFill="0" applyBorder="0" applyAlignment="0" applyProtection="0"/>
    <xf numFmtId="0" fontId="107" fillId="0" borderId="0" applyFont="0" applyFill="0" applyBorder="0" applyAlignment="0" applyProtection="0"/>
    <xf numFmtId="176" fontId="106" fillId="0" borderId="0" applyFont="0" applyFill="0" applyBorder="0" applyAlignment="0" applyProtection="0"/>
    <xf numFmtId="0" fontId="107" fillId="0" borderId="0" applyFont="0" applyFill="0" applyBorder="0" applyAlignment="0" applyProtection="0"/>
    <xf numFmtId="177" fontId="106" fillId="0" borderId="0" applyFont="0" applyFill="0" applyBorder="0" applyAlignment="0" applyProtection="0"/>
    <xf numFmtId="0" fontId="107" fillId="0" borderId="0" applyFont="0" applyFill="0" applyBorder="0" applyAlignment="0" applyProtection="0"/>
    <xf numFmtId="178" fontId="106" fillId="0" borderId="0" applyFont="0" applyFill="0" applyBorder="0" applyAlignment="0" applyProtection="0"/>
    <xf numFmtId="0" fontId="107" fillId="0" borderId="0" applyFont="0" applyFill="0" applyBorder="0" applyAlignment="0" applyProtection="0"/>
    <xf numFmtId="0" fontId="107" fillId="0" borderId="0"/>
    <xf numFmtId="0" fontId="108" fillId="0" borderId="0"/>
    <xf numFmtId="0" fontId="107" fillId="0" borderId="0"/>
    <xf numFmtId="3" fontId="3" fillId="0" borderId="0" applyFont="0" applyFill="0" applyBorder="0" applyAlignment="0" applyProtection="0"/>
    <xf numFmtId="179" fontId="109"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110" fillId="0" borderId="0" applyNumberFormat="0" applyFont="0" applyBorder="0" applyAlignment="0">
      <alignment horizontal="left" vertical="center"/>
    </xf>
    <xf numFmtId="0" fontId="111" fillId="0" borderId="89" applyNumberFormat="0" applyAlignment="0" applyProtection="0">
      <alignment horizontal="left" vertical="center"/>
    </xf>
    <xf numFmtId="0" fontId="111" fillId="0" borderId="10">
      <alignment horizontal="left" vertical="center"/>
    </xf>
    <xf numFmtId="0" fontId="112" fillId="0" borderId="90">
      <alignment horizontal="centerContinuous"/>
    </xf>
    <xf numFmtId="0" fontId="99" fillId="0" borderId="0" applyNumberFormat="0" applyFont="0" applyFill="0" applyAlignment="0"/>
    <xf numFmtId="180" fontId="113" fillId="0" borderId="0"/>
    <xf numFmtId="0" fontId="113" fillId="0" borderId="0"/>
    <xf numFmtId="0" fontId="109"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09" fillId="0" borderId="0" applyNumberFormat="0" applyFill="0" applyBorder="0" applyAlignment="0" applyProtection="0"/>
    <xf numFmtId="0" fontId="114" fillId="0" borderId="0" applyFont="0" applyFill="0" applyBorder="0" applyAlignment="0" applyProtection="0"/>
    <xf numFmtId="0" fontId="114" fillId="0" borderId="0" applyFont="0" applyFill="0" applyBorder="0" applyAlignment="0" applyProtection="0"/>
    <xf numFmtId="0" fontId="98" fillId="0" borderId="0">
      <alignment vertical="center"/>
    </xf>
    <xf numFmtId="40" fontId="115" fillId="0" borderId="0" applyFont="0" applyFill="0" applyBorder="0" applyAlignment="0" applyProtection="0"/>
    <xf numFmtId="38"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9" fontId="116" fillId="0" borderId="0" applyFont="0" applyFill="0" applyBorder="0" applyAlignment="0" applyProtection="0"/>
    <xf numFmtId="0" fontId="117" fillId="0" borderId="0"/>
    <xf numFmtId="181" fontId="118" fillId="0" borderId="0" applyFont="0" applyFill="0" applyBorder="0" applyAlignment="0" applyProtection="0"/>
    <xf numFmtId="182" fontId="118" fillId="0" borderId="0" applyFont="0" applyFill="0" applyBorder="0" applyAlignment="0" applyProtection="0"/>
    <xf numFmtId="183" fontId="118" fillId="0" borderId="0" applyFont="0" applyFill="0" applyBorder="0" applyAlignment="0" applyProtection="0"/>
    <xf numFmtId="184" fontId="118" fillId="0" borderId="0" applyFont="0" applyFill="0" applyBorder="0" applyAlignment="0" applyProtection="0"/>
    <xf numFmtId="0" fontId="119" fillId="0" borderId="0"/>
    <xf numFmtId="0" fontId="99" fillId="0" borderId="0"/>
    <xf numFmtId="174" fontId="120" fillId="0" borderId="0" applyFont="0" applyFill="0" applyBorder="0" applyAlignment="0" applyProtection="0"/>
    <xf numFmtId="185" fontId="120" fillId="0" borderId="0" applyFont="0" applyFill="0" applyBorder="0" applyAlignment="0" applyProtection="0"/>
    <xf numFmtId="186" fontId="113" fillId="0" borderId="0" applyFont="0" applyFill="0" applyBorder="0" applyAlignment="0" applyProtection="0"/>
    <xf numFmtId="187" fontId="3" fillId="0" borderId="0" applyFont="0" applyFill="0" applyBorder="0" applyAlignment="0" applyProtection="0"/>
    <xf numFmtId="188" fontId="121" fillId="0" borderId="0" applyFont="0" applyFill="0" applyBorder="0" applyAlignment="0" applyProtection="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3" fillId="0" borderId="0"/>
    <xf numFmtId="0" fontId="3" fillId="0" borderId="0"/>
    <xf numFmtId="0" fontId="1" fillId="0" borderId="0"/>
    <xf numFmtId="0" fontId="1" fillId="0" borderId="0"/>
    <xf numFmtId="0" fontId="3" fillId="0" borderId="0"/>
    <xf numFmtId="0" fontId="3" fillId="0" borderId="0"/>
    <xf numFmtId="0" fontId="1" fillId="0" borderId="0"/>
  </cellStyleXfs>
  <cellXfs count="850">
    <xf numFmtId="0" fontId="0" fillId="0" borderId="0" xfId="0"/>
    <xf numFmtId="0" fontId="8" fillId="0" borderId="0" xfId="0" applyFont="1" applyBorder="1" applyAlignment="1">
      <alignment vertical="center"/>
    </xf>
    <xf numFmtId="0" fontId="9" fillId="0" borderId="0" xfId="0" applyFont="1" applyBorder="1" applyAlignment="1">
      <alignment vertical="center"/>
    </xf>
    <xf numFmtId="0" fontId="9" fillId="0" borderId="0" xfId="0" applyFont="1" applyBorder="1" applyAlignment="1">
      <alignment horizontal="center" vertical="center"/>
    </xf>
    <xf numFmtId="0" fontId="9" fillId="0" borderId="0" xfId="0" applyFont="1" applyBorder="1" applyAlignment="1">
      <alignment vertical="center" shrinkToFit="1"/>
    </xf>
    <xf numFmtId="0" fontId="9" fillId="0" borderId="0" xfId="0" applyFont="1" applyBorder="1" applyAlignment="1">
      <alignment horizontal="center" vertical="center" wrapText="1"/>
    </xf>
    <xf numFmtId="0" fontId="9" fillId="0" borderId="6" xfId="0" applyFont="1" applyBorder="1" applyAlignment="1">
      <alignment horizontal="center" vertical="center" wrapText="1"/>
    </xf>
    <xf numFmtId="0" fontId="6" fillId="5" borderId="20" xfId="0" applyFont="1" applyFill="1" applyBorder="1" applyAlignment="1">
      <alignment horizontal="center" vertical="center" textRotation="90" wrapText="1"/>
    </xf>
    <xf numFmtId="0" fontId="9" fillId="4" borderId="0" xfId="0" applyFont="1" applyFill="1" applyBorder="1" applyAlignment="1">
      <alignment vertical="center"/>
    </xf>
    <xf numFmtId="0" fontId="14" fillId="0" borderId="0" xfId="0" quotePrefix="1" applyFont="1" applyBorder="1" applyAlignment="1">
      <alignment horizontal="left" vertical="center"/>
    </xf>
    <xf numFmtId="0" fontId="14" fillId="0" borderId="0" xfId="0" quotePrefix="1" applyFont="1" applyBorder="1" applyAlignment="1">
      <alignment vertical="center"/>
    </xf>
    <xf numFmtId="166" fontId="9" fillId="0" borderId="0" xfId="0" applyNumberFormat="1" applyFont="1" applyBorder="1" applyAlignment="1">
      <alignment vertical="center"/>
    </xf>
    <xf numFmtId="166" fontId="9" fillId="5" borderId="20" xfId="0" applyNumberFormat="1" applyFont="1" applyFill="1" applyBorder="1" applyAlignment="1">
      <alignment horizontal="center" vertical="center" wrapText="1"/>
    </xf>
    <xf numFmtId="0" fontId="13" fillId="0" borderId="0" xfId="0" applyFont="1" applyBorder="1" applyAlignment="1">
      <alignment vertical="center"/>
    </xf>
    <xf numFmtId="0" fontId="14" fillId="0" borderId="3" xfId="0" quotePrefix="1" applyFont="1" applyBorder="1" applyAlignment="1">
      <alignment horizontal="left" vertical="center"/>
    </xf>
    <xf numFmtId="0" fontId="9" fillId="0" borderId="3" xfId="0" applyFont="1" applyBorder="1" applyAlignment="1">
      <alignment vertical="center"/>
    </xf>
    <xf numFmtId="0" fontId="9" fillId="0" borderId="3" xfId="0" applyFont="1" applyBorder="1" applyAlignment="1">
      <alignment horizontal="center" vertical="center"/>
    </xf>
    <xf numFmtId="0" fontId="16" fillId="0" borderId="0" xfId="0" applyFont="1" applyBorder="1" applyAlignment="1">
      <alignment horizontal="center" vertical="center" wrapText="1"/>
    </xf>
    <xf numFmtId="0" fontId="18" fillId="0" borderId="0" xfId="0" applyFont="1" applyBorder="1" applyAlignment="1">
      <alignment vertical="center"/>
    </xf>
    <xf numFmtId="0" fontId="18" fillId="0" borderId="0" xfId="0" applyFont="1" applyBorder="1" applyAlignment="1">
      <alignment horizontal="center" vertical="center"/>
    </xf>
    <xf numFmtId="166" fontId="18" fillId="0" borderId="0" xfId="0" applyNumberFormat="1" applyFont="1" applyBorder="1" applyAlignment="1">
      <alignment vertical="center"/>
    </xf>
    <xf numFmtId="0" fontId="19" fillId="0" borderId="0" xfId="1" applyFont="1" applyAlignment="1">
      <alignment horizontal="center" vertical="center" textRotation="90" wrapText="1"/>
    </xf>
    <xf numFmtId="0" fontId="18" fillId="0" borderId="1" xfId="0" applyFont="1" applyBorder="1" applyAlignment="1">
      <alignment horizontal="center" vertical="center"/>
    </xf>
    <xf numFmtId="0" fontId="18" fillId="0" borderId="1" xfId="0" applyFont="1" applyBorder="1" applyAlignment="1">
      <alignment vertical="center" shrinkToFit="1"/>
    </xf>
    <xf numFmtId="166" fontId="18" fillId="0" borderId="1" xfId="0" applyNumberFormat="1" applyFont="1" applyBorder="1" applyAlignment="1">
      <alignment vertical="center"/>
    </xf>
    <xf numFmtId="166" fontId="11" fillId="0" borderId="0" xfId="0" applyNumberFormat="1" applyFont="1" applyBorder="1" applyAlignment="1">
      <alignment horizontal="center" vertical="center"/>
    </xf>
    <xf numFmtId="166" fontId="20" fillId="0" borderId="1" xfId="0" applyNumberFormat="1" applyFont="1" applyBorder="1" applyAlignment="1">
      <alignment horizontal="center" vertical="center"/>
    </xf>
    <xf numFmtId="0" fontId="9" fillId="0" borderId="30" xfId="0" applyFont="1" applyBorder="1" applyAlignment="1">
      <alignment vertical="center"/>
    </xf>
    <xf numFmtId="0" fontId="9" fillId="0" borderId="32" xfId="0" applyFont="1" applyBorder="1" applyAlignment="1">
      <alignment vertical="center"/>
    </xf>
    <xf numFmtId="0" fontId="9" fillId="0" borderId="27" xfId="0" applyFont="1" applyBorder="1" applyAlignment="1">
      <alignment vertical="center"/>
    </xf>
    <xf numFmtId="0" fontId="18" fillId="0" borderId="0" xfId="0" applyFont="1" applyBorder="1" applyAlignment="1">
      <alignment vertical="center" shrinkToFit="1"/>
    </xf>
    <xf numFmtId="166" fontId="20" fillId="0" borderId="0" xfId="0" applyNumberFormat="1" applyFont="1" applyBorder="1" applyAlignment="1">
      <alignment horizontal="center" vertical="center"/>
    </xf>
    <xf numFmtId="0" fontId="10" fillId="0" borderId="0" xfId="0" applyFont="1" applyBorder="1" applyAlignment="1">
      <alignment horizontal="center" vertical="center"/>
    </xf>
    <xf numFmtId="0" fontId="10" fillId="5" borderId="24" xfId="0" applyFont="1" applyFill="1" applyBorder="1" applyAlignment="1">
      <alignment horizontal="center" vertical="center" textRotation="90" shrinkToFit="1"/>
    </xf>
    <xf numFmtId="0" fontId="10" fillId="5" borderId="20" xfId="0" applyFont="1" applyFill="1" applyBorder="1" applyAlignment="1">
      <alignment horizontal="center" vertical="center" textRotation="90" shrinkToFit="1"/>
    </xf>
    <xf numFmtId="0" fontId="22" fillId="0" borderId="0" xfId="0" applyFont="1" applyBorder="1" applyAlignment="1">
      <alignment vertical="center"/>
    </xf>
    <xf numFmtId="0" fontId="24" fillId="0" borderId="34" xfId="0" applyFont="1" applyBorder="1" applyAlignment="1">
      <alignment vertical="center"/>
    </xf>
    <xf numFmtId="0" fontId="7" fillId="0" borderId="0" xfId="0" applyFont="1" applyBorder="1" applyAlignment="1">
      <alignment horizontal="center" vertical="center" wrapText="1"/>
    </xf>
    <xf numFmtId="0" fontId="9" fillId="0" borderId="0" xfId="0" applyFont="1" applyBorder="1" applyAlignment="1">
      <alignment horizontal="center" vertical="center"/>
    </xf>
    <xf numFmtId="0" fontId="11" fillId="4" borderId="41" xfId="0" applyFont="1" applyFill="1" applyBorder="1" applyAlignment="1">
      <alignment horizontal="center" vertical="center" shrinkToFit="1"/>
    </xf>
    <xf numFmtId="0" fontId="11" fillId="4" borderId="42" xfId="0" applyFont="1" applyFill="1" applyBorder="1" applyAlignment="1">
      <alignment horizontal="center" vertical="center" shrinkToFit="1"/>
    </xf>
    <xf numFmtId="0" fontId="11" fillId="4" borderId="42" xfId="0" applyFont="1" applyFill="1" applyBorder="1" applyAlignment="1">
      <alignment vertical="center" wrapText="1"/>
    </xf>
    <xf numFmtId="0" fontId="36" fillId="4" borderId="38" xfId="0" applyFont="1" applyFill="1" applyBorder="1" applyAlignment="1">
      <alignment vertical="center" shrinkToFit="1"/>
    </xf>
    <xf numFmtId="0" fontId="11" fillId="4" borderId="38" xfId="0" applyFont="1" applyFill="1" applyBorder="1" applyAlignment="1">
      <alignment vertical="center" wrapText="1"/>
    </xf>
    <xf numFmtId="166" fontId="9" fillId="5" borderId="23" xfId="0" applyNumberFormat="1" applyFont="1" applyFill="1" applyBorder="1" applyAlignment="1">
      <alignment horizontal="center" vertical="center" wrapText="1"/>
    </xf>
    <xf numFmtId="0" fontId="37" fillId="0" borderId="0" xfId="4" applyNumberFormat="1" applyFont="1" applyFill="1" applyBorder="1" applyAlignment="1" applyProtection="1"/>
    <xf numFmtId="0" fontId="37" fillId="0" borderId="0" xfId="4"/>
    <xf numFmtId="0" fontId="33" fillId="6" borderId="1" xfId="0" applyFont="1" applyFill="1" applyBorder="1" applyAlignment="1" applyProtection="1">
      <alignment horizontal="center" vertical="center" textRotation="90" shrinkToFit="1"/>
      <protection hidden="1"/>
    </xf>
    <xf numFmtId="0" fontId="31" fillId="8" borderId="1" xfId="0" applyFont="1" applyFill="1" applyBorder="1" applyAlignment="1" applyProtection="1">
      <alignment horizontal="center" vertical="center" textRotation="90" shrinkToFit="1"/>
      <protection hidden="1"/>
    </xf>
    <xf numFmtId="0" fontId="31" fillId="0" borderId="1" xfId="0" applyFont="1" applyBorder="1" applyAlignment="1" applyProtection="1">
      <alignment horizontal="center" vertical="center" textRotation="90" shrinkToFit="1"/>
      <protection hidden="1"/>
    </xf>
    <xf numFmtId="0" fontId="16" fillId="0" borderId="0" xfId="0" applyFont="1" applyBorder="1" applyAlignment="1">
      <alignment horizontal="center" vertical="center"/>
    </xf>
    <xf numFmtId="0" fontId="5" fillId="4" borderId="38" xfId="0" applyFont="1" applyFill="1" applyBorder="1" applyAlignment="1">
      <alignment horizontal="center" vertical="center" shrinkToFit="1"/>
    </xf>
    <xf numFmtId="0" fontId="12" fillId="0" borderId="34" xfId="0" applyFont="1" applyBorder="1" applyAlignment="1">
      <alignment horizontal="center" vertical="center" shrinkToFit="1"/>
    </xf>
    <xf numFmtId="0" fontId="5" fillId="0" borderId="0" xfId="1" applyFont="1" applyAlignment="1">
      <alignment horizontal="center" vertical="center"/>
    </xf>
    <xf numFmtId="0" fontId="9" fillId="0" borderId="44" xfId="0" applyFont="1" applyBorder="1" applyAlignment="1">
      <alignment vertical="center"/>
    </xf>
    <xf numFmtId="0" fontId="9" fillId="0" borderId="29" xfId="0" applyFont="1" applyBorder="1" applyAlignment="1">
      <alignment vertical="center"/>
    </xf>
    <xf numFmtId="0" fontId="31" fillId="0" borderId="0" xfId="0" applyFont="1" applyAlignment="1">
      <alignment shrinkToFit="1"/>
    </xf>
    <xf numFmtId="0" fontId="35" fillId="0" borderId="1" xfId="0" applyFont="1" applyBorder="1" applyAlignment="1" applyProtection="1">
      <alignment horizontal="center" vertical="center" shrinkToFit="1"/>
      <protection locked="0"/>
    </xf>
    <xf numFmtId="0" fontId="33" fillId="0" borderId="1" xfId="0" applyFont="1" applyBorder="1" applyAlignment="1" applyProtection="1">
      <alignment horizontal="center" vertical="center" shrinkToFit="1"/>
      <protection hidden="1"/>
    </xf>
    <xf numFmtId="0" fontId="38" fillId="0" borderId="1" xfId="0" applyFont="1" applyBorder="1" applyAlignment="1">
      <alignment horizontal="center" vertical="center" wrapText="1"/>
    </xf>
    <xf numFmtId="0" fontId="39" fillId="4" borderId="40" xfId="0" applyFont="1" applyFill="1" applyBorder="1" applyAlignment="1">
      <alignment vertical="center" shrinkToFit="1"/>
    </xf>
    <xf numFmtId="0" fontId="18" fillId="0" borderId="31" xfId="0" applyFont="1" applyBorder="1" applyAlignment="1">
      <alignment vertical="center"/>
    </xf>
    <xf numFmtId="0" fontId="18" fillId="0" borderId="33" xfId="0" applyFont="1" applyBorder="1" applyAlignment="1">
      <alignment vertical="center"/>
    </xf>
    <xf numFmtId="0" fontId="21" fillId="0" borderId="34" xfId="0" applyFont="1" applyBorder="1" applyAlignment="1">
      <alignment vertical="center"/>
    </xf>
    <xf numFmtId="0" fontId="29" fillId="0" borderId="5" xfId="3" applyFont="1" applyBorder="1" applyAlignment="1" applyProtection="1">
      <alignment vertical="center" shrinkToFit="1"/>
      <protection hidden="1"/>
    </xf>
    <xf numFmtId="0" fontId="29" fillId="0" borderId="6" xfId="3" applyFont="1" applyBorder="1" applyAlignment="1" applyProtection="1">
      <alignment vertical="center" shrinkToFit="1"/>
      <protection hidden="1"/>
    </xf>
    <xf numFmtId="0" fontId="32" fillId="0" borderId="2" xfId="3" applyFont="1" applyBorder="1" applyAlignment="1" applyProtection="1">
      <alignment vertical="center" shrinkToFit="1"/>
      <protection hidden="1"/>
    </xf>
    <xf numFmtId="0" fontId="34" fillId="0" borderId="2" xfId="3" applyFont="1" applyBorder="1" applyAlignment="1" applyProtection="1">
      <alignment vertical="center" shrinkToFit="1"/>
      <protection hidden="1"/>
    </xf>
    <xf numFmtId="0" fontId="32" fillId="0" borderId="4" xfId="3" applyFont="1" applyBorder="1" applyAlignment="1" applyProtection="1">
      <alignment vertical="center" shrinkToFit="1"/>
      <protection hidden="1"/>
    </xf>
    <xf numFmtId="0" fontId="34" fillId="0" borderId="4" xfId="3" applyFont="1" applyBorder="1" applyAlignment="1" applyProtection="1">
      <alignment vertical="center" shrinkToFit="1"/>
      <protection hidden="1"/>
    </xf>
    <xf numFmtId="0" fontId="41" fillId="0" borderId="0" xfId="5" applyFont="1"/>
    <xf numFmtId="0" fontId="41" fillId="0" borderId="0" xfId="5" applyNumberFormat="1" applyFont="1" applyFill="1" applyBorder="1" applyAlignment="1" applyProtection="1">
      <alignment wrapText="1"/>
    </xf>
    <xf numFmtId="0" fontId="41" fillId="0" borderId="0" xfId="5" applyFont="1" applyAlignment="1">
      <alignment wrapText="1"/>
    </xf>
    <xf numFmtId="0" fontId="43" fillId="0" borderId="1" xfId="5" applyFont="1" applyBorder="1" applyAlignment="1">
      <alignment horizontal="center" vertical="center" wrapText="1"/>
    </xf>
    <xf numFmtId="0" fontId="43" fillId="0" borderId="1" xfId="5" applyNumberFormat="1" applyFont="1" applyFill="1" applyBorder="1" applyAlignment="1" applyProtection="1">
      <alignment horizontal="center" vertical="center" wrapText="1"/>
    </xf>
    <xf numFmtId="0" fontId="43" fillId="0" borderId="0" xfId="5" applyFont="1" applyAlignment="1">
      <alignment horizontal="center" vertical="center" wrapText="1"/>
    </xf>
    <xf numFmtId="0" fontId="43" fillId="0" borderId="9" xfId="5" applyFont="1" applyBorder="1" applyAlignment="1">
      <alignment horizontal="center" vertical="center" wrapText="1"/>
    </xf>
    <xf numFmtId="0" fontId="43" fillId="0" borderId="9" xfId="5" applyNumberFormat="1" applyFont="1" applyFill="1" applyBorder="1" applyAlignment="1" applyProtection="1">
      <alignment horizontal="center" vertical="center" wrapText="1"/>
    </xf>
    <xf numFmtId="0" fontId="41" fillId="0" borderId="46" xfId="5" applyFont="1" applyBorder="1" applyAlignment="1">
      <alignment vertical="top"/>
    </xf>
    <xf numFmtId="0" fontId="41" fillId="0" borderId="46" xfId="5" applyNumberFormat="1" applyFont="1" applyFill="1" applyBorder="1" applyAlignment="1" applyProtection="1">
      <alignment vertical="top" wrapText="1"/>
    </xf>
    <xf numFmtId="0" fontId="41" fillId="0" borderId="36" xfId="5" applyFont="1" applyBorder="1" applyAlignment="1">
      <alignment vertical="top"/>
    </xf>
    <xf numFmtId="0" fontId="41" fillId="0" borderId="36" xfId="5" applyNumberFormat="1" applyFont="1" applyFill="1" applyBorder="1" applyAlignment="1" applyProtection="1">
      <alignment vertical="top" wrapText="1"/>
    </xf>
    <xf numFmtId="0" fontId="41" fillId="0" borderId="37" xfId="5" applyFont="1" applyBorder="1" applyAlignment="1">
      <alignment vertical="top"/>
    </xf>
    <xf numFmtId="0" fontId="41" fillId="0" borderId="37" xfId="5" applyNumberFormat="1" applyFont="1" applyFill="1" applyBorder="1" applyAlignment="1" applyProtection="1">
      <alignment vertical="top" wrapText="1"/>
    </xf>
    <xf numFmtId="0" fontId="43" fillId="0" borderId="9" xfId="5" applyNumberFormat="1" applyFont="1" applyFill="1" applyBorder="1" applyAlignment="1" applyProtection="1">
      <alignment horizontal="center" vertical="center" shrinkToFit="1"/>
    </xf>
    <xf numFmtId="0" fontId="41" fillId="0" borderId="46" xfId="5" applyNumberFormat="1" applyFont="1" applyFill="1" applyBorder="1" applyAlignment="1" applyProtection="1">
      <alignment vertical="top" shrinkToFit="1"/>
    </xf>
    <xf numFmtId="0" fontId="41" fillId="0" borderId="36" xfId="5" applyNumberFormat="1" applyFont="1" applyFill="1" applyBorder="1" applyAlignment="1" applyProtection="1">
      <alignment vertical="top" shrinkToFit="1"/>
    </xf>
    <xf numFmtId="0" fontId="41" fillId="0" borderId="37" xfId="5" applyNumberFormat="1" applyFont="1" applyFill="1" applyBorder="1" applyAlignment="1" applyProtection="1">
      <alignment vertical="top" shrinkToFit="1"/>
    </xf>
    <xf numFmtId="0" fontId="44" fillId="4" borderId="40" xfId="0" applyFont="1" applyFill="1" applyBorder="1" applyAlignment="1">
      <alignment horizontal="center" vertical="center" shrinkToFit="1"/>
    </xf>
    <xf numFmtId="0" fontId="44" fillId="4" borderId="40" xfId="0" applyFont="1" applyFill="1" applyBorder="1" applyAlignment="1">
      <alignment horizontal="center" vertical="center"/>
    </xf>
    <xf numFmtId="0" fontId="33" fillId="2" borderId="47" xfId="0" applyFont="1" applyFill="1" applyBorder="1" applyAlignment="1" applyProtection="1">
      <alignment horizontal="center" vertical="center" shrinkToFit="1"/>
      <protection hidden="1"/>
    </xf>
    <xf numFmtId="0" fontId="25" fillId="0" borderId="40" xfId="0" applyFont="1" applyBorder="1" applyAlignment="1">
      <alignment shrinkToFit="1"/>
    </xf>
    <xf numFmtId="0" fontId="45" fillId="0" borderId="48" xfId="0" applyFont="1" applyFill="1" applyBorder="1" applyAlignment="1" applyProtection="1">
      <alignment horizontal="center" vertical="center" shrinkToFit="1"/>
      <protection locked="0" hidden="1"/>
    </xf>
    <xf numFmtId="167" fontId="27" fillId="0" borderId="48" xfId="0" applyNumberFormat="1" applyFont="1" applyFill="1" applyBorder="1" applyAlignment="1" applyProtection="1">
      <alignment horizontal="center" vertical="center" shrinkToFit="1"/>
      <protection hidden="1"/>
    </xf>
    <xf numFmtId="0" fontId="50" fillId="0" borderId="48" xfId="0" applyFont="1" applyBorder="1" applyAlignment="1" applyProtection="1">
      <alignment horizontal="center" vertical="center" shrinkToFit="1"/>
      <protection locked="0"/>
    </xf>
    <xf numFmtId="0" fontId="51" fillId="0" borderId="48" xfId="0" applyFont="1" applyBorder="1" applyAlignment="1" applyProtection="1">
      <alignment horizontal="center" vertical="center" shrinkToFit="1"/>
      <protection locked="0"/>
    </xf>
    <xf numFmtId="0" fontId="25" fillId="0" borderId="48" xfId="0" applyFont="1" applyBorder="1" applyAlignment="1">
      <alignment shrinkToFit="1"/>
    </xf>
    <xf numFmtId="0" fontId="26" fillId="0" borderId="48" xfId="0" applyFont="1" applyBorder="1" applyAlignment="1" applyProtection="1">
      <alignment horizontal="center" vertical="center" shrinkToFit="1"/>
      <protection hidden="1"/>
    </xf>
    <xf numFmtId="0" fontId="25" fillId="0" borderId="0" xfId="0" applyFont="1" applyAlignment="1">
      <alignment shrinkToFit="1"/>
    </xf>
    <xf numFmtId="0" fontId="53" fillId="0" borderId="48" xfId="0" applyFont="1" applyBorder="1" applyAlignment="1" applyProtection="1">
      <alignment horizontal="center" vertical="center" shrinkToFit="1"/>
      <protection locked="0"/>
    </xf>
    <xf numFmtId="0" fontId="18" fillId="0" borderId="0" xfId="0" applyFont="1" applyBorder="1" applyAlignment="1">
      <alignment horizontal="center" vertical="center" shrinkToFit="1"/>
    </xf>
    <xf numFmtId="0" fontId="21" fillId="0" borderId="0" xfId="0" applyFont="1" applyBorder="1" applyAlignment="1">
      <alignment horizontal="center" vertical="center" shrinkToFit="1"/>
    </xf>
    <xf numFmtId="0" fontId="38" fillId="0" borderId="0" xfId="0" applyFont="1" applyBorder="1" applyAlignment="1">
      <alignment horizontal="center" vertical="center" wrapText="1"/>
    </xf>
    <xf numFmtId="168" fontId="20" fillId="4" borderId="38" xfId="0" applyNumberFormat="1" applyFont="1" applyFill="1" applyBorder="1" applyAlignment="1">
      <alignment vertical="center" shrinkToFit="1"/>
    </xf>
    <xf numFmtId="0" fontId="37" fillId="6" borderId="0" xfId="4" applyFill="1"/>
    <xf numFmtId="0" fontId="25" fillId="0" borderId="0" xfId="0" applyFont="1" applyAlignment="1">
      <alignment horizontal="center" vertical="center" wrapText="1"/>
    </xf>
    <xf numFmtId="0" fontId="25" fillId="0" borderId="1" xfId="0" applyFont="1" applyBorder="1" applyAlignment="1">
      <alignment horizontal="center" vertical="center" wrapText="1"/>
    </xf>
    <xf numFmtId="0" fontId="26" fillId="5" borderId="1" xfId="0" applyFont="1" applyFill="1" applyBorder="1" applyAlignment="1">
      <alignment horizontal="center" vertical="center" wrapText="1" shrinkToFit="1"/>
    </xf>
    <xf numFmtId="0" fontId="27" fillId="5" borderId="1" xfId="0" applyFont="1" applyFill="1" applyBorder="1" applyAlignment="1">
      <alignment horizontal="center" vertical="center" wrapText="1"/>
    </xf>
    <xf numFmtId="165" fontId="4" fillId="4" borderId="38" xfId="0" applyNumberFormat="1" applyFont="1" applyFill="1" applyBorder="1" applyAlignment="1">
      <alignment vertical="center" wrapText="1"/>
    </xf>
    <xf numFmtId="0" fontId="25" fillId="0" borderId="0" xfId="0" applyFont="1"/>
    <xf numFmtId="0" fontId="25" fillId="0" borderId="50" xfId="0" applyFont="1" applyBorder="1" applyAlignment="1">
      <alignment shrinkToFit="1"/>
    </xf>
    <xf numFmtId="14" fontId="25" fillId="0" borderId="50" xfId="0" applyNumberFormat="1" applyFont="1" applyBorder="1" applyAlignment="1">
      <alignment shrinkToFit="1"/>
    </xf>
    <xf numFmtId="0" fontId="4" fillId="4" borderId="50" xfId="0" applyFont="1" applyFill="1" applyBorder="1" applyAlignment="1">
      <alignment horizontal="center" vertical="center" shrinkToFit="1"/>
    </xf>
    <xf numFmtId="0" fontId="58" fillId="0" borderId="50" xfId="0" applyFont="1" applyBorder="1" applyAlignment="1">
      <alignment shrinkToFit="1"/>
    </xf>
    <xf numFmtId="14" fontId="58" fillId="0" borderId="40" xfId="0" applyNumberFormat="1" applyFont="1" applyBorder="1" applyAlignment="1">
      <alignment shrinkToFit="1"/>
    </xf>
    <xf numFmtId="0" fontId="4" fillId="4" borderId="40" xfId="0" applyFont="1" applyFill="1" applyBorder="1" applyAlignment="1">
      <alignment horizontal="center" vertical="center" shrinkToFit="1"/>
    </xf>
    <xf numFmtId="0" fontId="58" fillId="0" borderId="40" xfId="0" applyFont="1" applyBorder="1" applyAlignment="1">
      <alignment shrinkToFit="1"/>
    </xf>
    <xf numFmtId="0" fontId="25" fillId="0" borderId="51" xfId="0" applyFont="1" applyBorder="1" applyAlignment="1">
      <alignment shrinkToFit="1"/>
    </xf>
    <xf numFmtId="0" fontId="4" fillId="4" borderId="51" xfId="0" applyFont="1" applyFill="1" applyBorder="1" applyAlignment="1">
      <alignment horizontal="center" vertical="center" shrinkToFit="1"/>
    </xf>
    <xf numFmtId="0" fontId="58" fillId="0" borderId="51" xfId="0" applyFont="1" applyBorder="1" applyAlignment="1">
      <alignment shrinkToFit="1"/>
    </xf>
    <xf numFmtId="14" fontId="58" fillId="0" borderId="48" xfId="0" applyNumberFormat="1" applyFont="1" applyBorder="1" applyAlignment="1">
      <alignment shrinkToFit="1"/>
    </xf>
    <xf numFmtId="0" fontId="4" fillId="4" borderId="48" xfId="0" applyFont="1" applyFill="1" applyBorder="1" applyAlignment="1">
      <alignment horizontal="center" vertical="center" shrinkToFit="1"/>
    </xf>
    <xf numFmtId="0" fontId="58" fillId="0" borderId="48" xfId="0" applyFont="1" applyBorder="1" applyAlignment="1">
      <alignment shrinkToFit="1"/>
    </xf>
    <xf numFmtId="0" fontId="46" fillId="0" borderId="1" xfId="0" applyFont="1" applyBorder="1" applyAlignment="1" applyProtection="1">
      <alignment horizontal="center" vertical="center" wrapText="1" shrinkToFit="1"/>
      <protection hidden="1"/>
    </xf>
    <xf numFmtId="0" fontId="29" fillId="2" borderId="10" xfId="3" applyFont="1" applyFill="1" applyBorder="1" applyAlignment="1" applyProtection="1">
      <alignment horizontal="center" vertical="center" shrinkToFit="1"/>
      <protection hidden="1"/>
    </xf>
    <xf numFmtId="0" fontId="31" fillId="0" borderId="5" xfId="0" applyFont="1" applyBorder="1" applyAlignment="1" applyProtection="1">
      <alignment horizontal="center" vertical="center" shrinkToFit="1"/>
      <protection hidden="1"/>
    </xf>
    <xf numFmtId="0" fontId="31" fillId="0" borderId="10" xfId="0" applyFont="1" applyBorder="1" applyAlignment="1" applyProtection="1">
      <alignment horizontal="center" vertical="center" shrinkToFit="1"/>
      <protection hidden="1"/>
    </xf>
    <xf numFmtId="0" fontId="28" fillId="0" borderId="10" xfId="0" applyFont="1" applyBorder="1" applyAlignment="1" applyProtection="1">
      <alignment horizontal="center" vertical="center" shrinkToFit="1"/>
      <protection hidden="1"/>
    </xf>
    <xf numFmtId="0" fontId="31" fillId="0" borderId="6" xfId="0" applyFont="1" applyBorder="1" applyAlignment="1" applyProtection="1">
      <alignment horizontal="center" vertical="center" shrinkToFit="1"/>
      <protection hidden="1"/>
    </xf>
    <xf numFmtId="0" fontId="47" fillId="0" borderId="1" xfId="0" applyFont="1" applyFill="1" applyBorder="1" applyAlignment="1" applyProtection="1">
      <alignment horizontal="center" vertical="center" shrinkToFit="1"/>
      <protection hidden="1"/>
    </xf>
    <xf numFmtId="0" fontId="34" fillId="2" borderId="7" xfId="3" applyFont="1" applyFill="1" applyBorder="1" applyAlignment="1" applyProtection="1">
      <alignment horizontal="center" vertical="center" shrinkToFit="1"/>
      <protection hidden="1"/>
    </xf>
    <xf numFmtId="0" fontId="33" fillId="6" borderId="1" xfId="0" applyFont="1" applyFill="1" applyBorder="1" applyAlignment="1" applyProtection="1">
      <alignment horizontal="center" vertical="center" textRotation="90" shrinkToFit="1"/>
      <protection hidden="1"/>
    </xf>
    <xf numFmtId="0" fontId="31" fillId="8" borderId="1" xfId="0" applyFont="1" applyFill="1" applyBorder="1" applyAlignment="1" applyProtection="1">
      <alignment horizontal="center" vertical="center" textRotation="90" shrinkToFit="1"/>
      <protection hidden="1"/>
    </xf>
    <xf numFmtId="0" fontId="31" fillId="0" borderId="1" xfId="0" applyFont="1" applyBorder="1" applyAlignment="1" applyProtection="1">
      <alignment horizontal="center" vertical="center" textRotation="90" shrinkToFit="1"/>
      <protection hidden="1"/>
    </xf>
    <xf numFmtId="0" fontId="34" fillId="2" borderId="8" xfId="3" applyFont="1" applyFill="1" applyBorder="1" applyAlignment="1" applyProtection="1">
      <alignment horizontal="center" vertical="center" shrinkToFit="1"/>
      <protection hidden="1"/>
    </xf>
    <xf numFmtId="0" fontId="31" fillId="0" borderId="1" xfId="0" applyFont="1" applyBorder="1" applyAlignment="1" applyProtection="1">
      <alignment horizontal="center" vertical="center" shrinkToFit="1"/>
      <protection hidden="1"/>
    </xf>
    <xf numFmtId="0" fontId="45" fillId="0" borderId="49" xfId="0" applyFont="1" applyFill="1" applyBorder="1" applyAlignment="1" applyProtection="1">
      <alignment horizontal="center" vertical="center" shrinkToFit="1"/>
      <protection locked="0" hidden="1"/>
    </xf>
    <xf numFmtId="167" fontId="27" fillId="0" borderId="49" xfId="0" applyNumberFormat="1" applyFont="1" applyFill="1" applyBorder="1" applyAlignment="1" applyProtection="1">
      <alignment horizontal="center" vertical="center" shrinkToFit="1"/>
      <protection hidden="1"/>
    </xf>
    <xf numFmtId="0" fontId="50" fillId="0" borderId="49" xfId="0" applyFont="1" applyBorder="1" applyAlignment="1" applyProtection="1">
      <alignment horizontal="left" vertical="center" wrapText="1" shrinkToFit="1"/>
      <protection locked="0"/>
    </xf>
    <xf numFmtId="0" fontId="53" fillId="0" borderId="49" xfId="0" applyFont="1" applyBorder="1" applyAlignment="1" applyProtection="1">
      <alignment horizontal="center" vertical="center" shrinkToFit="1"/>
      <protection locked="0"/>
    </xf>
    <xf numFmtId="0" fontId="50" fillId="0" borderId="49" xfId="0" applyFont="1" applyBorder="1" applyAlignment="1" applyProtection="1">
      <alignment horizontal="center" vertical="center" shrinkToFit="1"/>
      <protection locked="0"/>
    </xf>
    <xf numFmtId="0" fontId="51" fillId="0" borderId="49" xfId="0" applyFont="1" applyBorder="1" applyAlignment="1" applyProtection="1">
      <alignment horizontal="center" vertical="center" shrinkToFit="1"/>
      <protection locked="0"/>
    </xf>
    <xf numFmtId="0" fontId="26" fillId="0" borderId="49" xfId="0" applyFont="1" applyBorder="1" applyAlignment="1" applyProtection="1">
      <alignment horizontal="center" vertical="center" shrinkToFit="1"/>
      <protection hidden="1"/>
    </xf>
    <xf numFmtId="0" fontId="33" fillId="2" borderId="7" xfId="0" applyFont="1" applyFill="1" applyBorder="1" applyAlignment="1" applyProtection="1">
      <alignment horizontal="center" vertical="center" shrinkToFit="1"/>
      <protection hidden="1"/>
    </xf>
    <xf numFmtId="0" fontId="45" fillId="0" borderId="40" xfId="0" applyFont="1" applyFill="1" applyBorder="1" applyAlignment="1" applyProtection="1">
      <alignment horizontal="center" vertical="center" shrinkToFit="1"/>
      <protection locked="0" hidden="1"/>
    </xf>
    <xf numFmtId="167" fontId="27" fillId="0" borderId="40" xfId="0" applyNumberFormat="1" applyFont="1" applyFill="1" applyBorder="1" applyAlignment="1" applyProtection="1">
      <alignment horizontal="center" vertical="center" shrinkToFit="1"/>
      <protection hidden="1"/>
    </xf>
    <xf numFmtId="0" fontId="50" fillId="0" borderId="40" xfId="0" applyFont="1" applyBorder="1" applyAlignment="1" applyProtection="1">
      <alignment horizontal="left" vertical="center" wrapText="1" shrinkToFit="1"/>
      <protection locked="0"/>
    </xf>
    <xf numFmtId="0" fontId="53" fillId="0" borderId="40" xfId="0" applyFont="1" applyBorder="1" applyAlignment="1" applyProtection="1">
      <alignment horizontal="center" vertical="center" shrinkToFit="1"/>
      <protection locked="0"/>
    </xf>
    <xf numFmtId="0" fontId="50" fillId="0" borderId="40" xfId="0" applyFont="1" applyBorder="1" applyAlignment="1" applyProtection="1">
      <alignment horizontal="center" vertical="center" shrinkToFit="1"/>
      <protection locked="0"/>
    </xf>
    <xf numFmtId="0" fontId="51" fillId="0" borderId="40" xfId="0" applyFont="1" applyBorder="1" applyAlignment="1" applyProtection="1">
      <alignment horizontal="center" vertical="center" shrinkToFit="1"/>
      <protection locked="0"/>
    </xf>
    <xf numFmtId="0" fontId="26" fillId="0" borderId="40" xfId="0" applyFont="1" applyBorder="1" applyAlignment="1" applyProtection="1">
      <alignment horizontal="center" vertical="center" shrinkToFit="1"/>
      <protection hidden="1"/>
    </xf>
    <xf numFmtId="0" fontId="25" fillId="0" borderId="40" xfId="0" applyFont="1" applyBorder="1" applyAlignment="1">
      <alignment shrinkToFit="1"/>
    </xf>
    <xf numFmtId="0" fontId="50" fillId="0" borderId="40" xfId="0" applyFont="1" applyFill="1" applyBorder="1" applyAlignment="1" applyProtection="1">
      <alignment horizontal="left" vertical="center" wrapText="1" shrinkToFit="1"/>
      <protection locked="0"/>
    </xf>
    <xf numFmtId="0" fontId="45" fillId="7" borderId="40" xfId="0" applyFont="1" applyFill="1" applyBorder="1" applyAlignment="1" applyProtection="1">
      <alignment horizontal="center" vertical="center" shrinkToFit="1"/>
      <protection locked="0" hidden="1"/>
    </xf>
    <xf numFmtId="167" fontId="27" fillId="7" borderId="40" xfId="0" applyNumberFormat="1" applyFont="1" applyFill="1" applyBorder="1" applyAlignment="1" applyProtection="1">
      <alignment horizontal="center" vertical="center" shrinkToFit="1"/>
      <protection hidden="1"/>
    </xf>
    <xf numFmtId="0" fontId="50" fillId="7" borderId="40" xfId="0" applyFont="1" applyFill="1" applyBorder="1" applyAlignment="1" applyProtection="1">
      <alignment horizontal="left" vertical="center" wrapText="1" shrinkToFit="1"/>
      <protection locked="0"/>
    </xf>
    <xf numFmtId="0" fontId="53" fillId="7" borderId="40" xfId="0" applyFont="1" applyFill="1" applyBorder="1" applyAlignment="1" applyProtection="1">
      <alignment horizontal="center" vertical="center" shrinkToFit="1"/>
      <protection locked="0"/>
    </xf>
    <xf numFmtId="0" fontId="50" fillId="7" borderId="40" xfId="0" applyFont="1" applyFill="1" applyBorder="1" applyAlignment="1" applyProtection="1">
      <alignment horizontal="center" vertical="center" shrinkToFit="1"/>
      <protection locked="0"/>
    </xf>
    <xf numFmtId="0" fontId="51" fillId="7" borderId="40" xfId="0" applyFont="1" applyFill="1" applyBorder="1" applyAlignment="1" applyProtection="1">
      <alignment horizontal="center" vertical="center" shrinkToFit="1"/>
      <protection locked="0"/>
    </xf>
    <xf numFmtId="0" fontId="50" fillId="6" borderId="40" xfId="0" applyFont="1" applyFill="1" applyBorder="1" applyAlignment="1" applyProtection="1">
      <alignment horizontal="center" vertical="center" shrinkToFit="1"/>
      <protection locked="0"/>
    </xf>
    <xf numFmtId="167" fontId="27" fillId="2" borderId="40" xfId="0" applyNumberFormat="1" applyFont="1" applyFill="1" applyBorder="1" applyAlignment="1" applyProtection="1">
      <alignment horizontal="center" vertical="center" shrinkToFit="1"/>
      <protection hidden="1"/>
    </xf>
    <xf numFmtId="0" fontId="50" fillId="2" borderId="40" xfId="0" applyFont="1" applyFill="1" applyBorder="1" applyAlignment="1" applyProtection="1">
      <alignment horizontal="left" vertical="center" wrapText="1" shrinkToFit="1"/>
      <protection locked="0"/>
    </xf>
    <xf numFmtId="0" fontId="53" fillId="2" borderId="40" xfId="0" applyFont="1" applyFill="1" applyBorder="1" applyAlignment="1" applyProtection="1">
      <alignment horizontal="center" vertical="center" shrinkToFit="1"/>
      <protection locked="0"/>
    </xf>
    <xf numFmtId="0" fontId="50" fillId="2" borderId="40" xfId="0" applyFont="1" applyFill="1" applyBorder="1" applyAlignment="1" applyProtection="1">
      <alignment horizontal="center" vertical="center" shrinkToFit="1"/>
      <protection locked="0"/>
    </xf>
    <xf numFmtId="0" fontId="51" fillId="2" borderId="40" xfId="0" applyFont="1" applyFill="1" applyBorder="1" applyAlignment="1" applyProtection="1">
      <alignment horizontal="center" vertical="center" shrinkToFit="1"/>
      <protection locked="0"/>
    </xf>
    <xf numFmtId="0" fontId="26" fillId="2" borderId="40" xfId="0" applyFont="1" applyFill="1" applyBorder="1" applyAlignment="1" applyProtection="1">
      <alignment horizontal="center" vertical="center" shrinkToFit="1"/>
      <protection hidden="1"/>
    </xf>
    <xf numFmtId="0" fontId="45" fillId="2" borderId="40" xfId="0" applyFont="1" applyFill="1" applyBorder="1" applyAlignment="1" applyProtection="1">
      <alignment horizontal="center" vertical="center" shrinkToFit="1"/>
      <protection locked="0" hidden="1"/>
    </xf>
    <xf numFmtId="0" fontId="26" fillId="10" borderId="40" xfId="0" applyFont="1" applyFill="1" applyBorder="1" applyAlignment="1" applyProtection="1">
      <alignment horizontal="center" vertical="center" shrinkToFit="1"/>
      <protection hidden="1"/>
    </xf>
    <xf numFmtId="0" fontId="0" fillId="6" borderId="0" xfId="0" applyFill="1"/>
    <xf numFmtId="0" fontId="0" fillId="3" borderId="1" xfId="0" applyFill="1" applyBorder="1"/>
    <xf numFmtId="0" fontId="45" fillId="6" borderId="40" xfId="0" applyFont="1" applyFill="1" applyBorder="1" applyAlignment="1" applyProtection="1">
      <alignment horizontal="center" vertical="center" shrinkToFit="1"/>
      <protection locked="0" hidden="1"/>
    </xf>
    <xf numFmtId="167" fontId="27" fillId="6" borderId="40" xfId="0" applyNumberFormat="1" applyFont="1" applyFill="1" applyBorder="1" applyAlignment="1" applyProtection="1">
      <alignment horizontal="center" vertical="center" shrinkToFit="1"/>
      <protection hidden="1"/>
    </xf>
    <xf numFmtId="0" fontId="50" fillId="6" borderId="40" xfId="0" applyFont="1" applyFill="1" applyBorder="1" applyAlignment="1" applyProtection="1">
      <alignment horizontal="left" vertical="center" wrapText="1" shrinkToFit="1"/>
      <protection locked="0"/>
    </xf>
    <xf numFmtId="0" fontId="53" fillId="6" borderId="40" xfId="0" applyFont="1" applyFill="1" applyBorder="1" applyAlignment="1" applyProtection="1">
      <alignment horizontal="center" vertical="center" shrinkToFit="1"/>
      <protection locked="0"/>
    </xf>
    <xf numFmtId="0" fontId="51" fillId="6" borderId="40" xfId="0" applyFont="1" applyFill="1" applyBorder="1" applyAlignment="1" applyProtection="1">
      <alignment horizontal="center" vertical="center" shrinkToFit="1"/>
      <protection locked="0"/>
    </xf>
    <xf numFmtId="0" fontId="26" fillId="6" borderId="40" xfId="0" applyFont="1" applyFill="1" applyBorder="1" applyAlignment="1" applyProtection="1">
      <alignment horizontal="center" vertical="center" shrinkToFit="1"/>
      <protection hidden="1"/>
    </xf>
    <xf numFmtId="0" fontId="25" fillId="0" borderId="49" xfId="0" applyFont="1" applyBorder="1" applyAlignment="1">
      <alignment horizontal="center" vertical="center" shrinkToFit="1"/>
    </xf>
    <xf numFmtId="0" fontId="25" fillId="0" borderId="49" xfId="0" applyFont="1" applyBorder="1" applyAlignment="1">
      <alignment vertical="center" shrinkToFit="1"/>
    </xf>
    <xf numFmtId="0" fontId="31" fillId="0" borderId="35" xfId="0" applyFont="1" applyBorder="1" applyAlignment="1">
      <alignment horizontal="center" vertical="center" shrinkToFit="1"/>
    </xf>
    <xf numFmtId="0" fontId="26" fillId="8" borderId="40" xfId="0" applyFont="1" applyFill="1" applyBorder="1" applyAlignment="1">
      <alignment horizontal="center" vertical="center" shrinkToFit="1"/>
    </xf>
    <xf numFmtId="0" fontId="25" fillId="0" borderId="40" xfId="0" applyFont="1" applyBorder="1" applyAlignment="1">
      <alignment horizontal="center" vertical="center" shrinkToFit="1"/>
    </xf>
    <xf numFmtId="0" fontId="25" fillId="0" borderId="40" xfId="0" applyFont="1" applyBorder="1" applyAlignment="1">
      <alignment vertical="center" shrinkToFit="1"/>
    </xf>
    <xf numFmtId="0" fontId="31" fillId="0" borderId="36" xfId="0" applyFont="1" applyBorder="1" applyAlignment="1">
      <alignment horizontal="center" vertical="center" shrinkToFit="1"/>
    </xf>
    <xf numFmtId="0" fontId="26" fillId="0" borderId="40" xfId="0" applyFont="1" applyFill="1" applyBorder="1" applyAlignment="1">
      <alignment horizontal="center" vertical="center" shrinkToFit="1"/>
    </xf>
    <xf numFmtId="0" fontId="25" fillId="7" borderId="40" xfId="0" applyFont="1" applyFill="1" applyBorder="1" applyAlignment="1">
      <alignment horizontal="center" vertical="center" shrinkToFit="1"/>
    </xf>
    <xf numFmtId="0" fontId="31" fillId="7" borderId="36" xfId="0" applyFont="1" applyFill="1" applyBorder="1" applyAlignment="1">
      <alignment horizontal="center" vertical="center" shrinkToFit="1"/>
    </xf>
    <xf numFmtId="0" fontId="50" fillId="9" borderId="40" xfId="0" applyFont="1" applyFill="1" applyBorder="1" applyAlignment="1" applyProtection="1">
      <alignment horizontal="left" vertical="center" wrapText="1" shrinkToFit="1"/>
      <protection locked="0"/>
    </xf>
    <xf numFmtId="0" fontId="25" fillId="10" borderId="40" xfId="0" applyFont="1" applyFill="1" applyBorder="1" applyAlignment="1">
      <alignment horizontal="center" vertical="center" shrinkToFit="1"/>
    </xf>
    <xf numFmtId="0" fontId="25" fillId="6" borderId="40" xfId="0" applyFont="1" applyFill="1" applyBorder="1" applyAlignment="1">
      <alignment horizontal="center" vertical="center" shrinkToFit="1"/>
    </xf>
    <xf numFmtId="0" fontId="41" fillId="0" borderId="40" xfId="0" applyFont="1" applyBorder="1" applyAlignment="1">
      <alignment horizontal="center" vertical="center" shrinkToFit="1"/>
    </xf>
    <xf numFmtId="0" fontId="25" fillId="2" borderId="40" xfId="0" applyFont="1" applyFill="1" applyBorder="1" applyAlignment="1">
      <alignment horizontal="center" vertical="center" shrinkToFit="1"/>
    </xf>
    <xf numFmtId="0" fontId="25" fillId="2" borderId="40" xfId="0" applyFont="1" applyFill="1" applyBorder="1" applyAlignment="1">
      <alignment vertical="center" shrinkToFit="1"/>
    </xf>
    <xf numFmtId="0" fontId="55" fillId="6" borderId="40" xfId="0" applyFont="1" applyFill="1" applyBorder="1" applyAlignment="1">
      <alignment horizontal="center" vertical="center" shrinkToFit="1"/>
    </xf>
    <xf numFmtId="0" fontId="31" fillId="2" borderId="36" xfId="0" applyFont="1" applyFill="1" applyBorder="1" applyAlignment="1">
      <alignment horizontal="center" vertical="center" shrinkToFit="1"/>
    </xf>
    <xf numFmtId="0" fontId="49" fillId="0" borderId="1" xfId="3" applyFont="1" applyBorder="1" applyAlignment="1" applyProtection="1">
      <alignment horizontal="center" vertical="center" shrinkToFit="1"/>
      <protection hidden="1"/>
    </xf>
    <xf numFmtId="0" fontId="46" fillId="0" borderId="1" xfId="3" applyFont="1" applyBorder="1" applyAlignment="1" applyProtection="1">
      <alignment horizontal="center" vertical="center" shrinkToFit="1"/>
      <protection hidden="1"/>
    </xf>
    <xf numFmtId="0" fontId="31" fillId="0" borderId="0" xfId="0" applyFont="1" applyAlignment="1">
      <alignment vertical="center" shrinkToFit="1"/>
    </xf>
    <xf numFmtId="0" fontId="31" fillId="7" borderId="0" xfId="0" applyFont="1" applyFill="1" applyAlignment="1">
      <alignment vertical="center" shrinkToFit="1"/>
    </xf>
    <xf numFmtId="0" fontId="31" fillId="2" borderId="0" xfId="0" applyFont="1" applyFill="1" applyAlignment="1">
      <alignment vertical="center" shrinkToFit="1"/>
    </xf>
    <xf numFmtId="0" fontId="25" fillId="0" borderId="48" xfId="0" applyFont="1" applyBorder="1" applyAlignment="1">
      <alignment horizontal="center" vertical="center" shrinkToFit="1"/>
    </xf>
    <xf numFmtId="0" fontId="25" fillId="0" borderId="48" xfId="0" applyFont="1" applyBorder="1" applyAlignment="1">
      <alignment vertical="center" shrinkToFit="1"/>
    </xf>
    <xf numFmtId="0" fontId="45" fillId="0" borderId="0" xfId="0" applyFont="1" applyFill="1" applyAlignment="1">
      <alignment vertical="center" shrinkToFit="1"/>
    </xf>
    <xf numFmtId="0" fontId="27" fillId="0" borderId="0" xfId="0" applyFont="1" applyFill="1" applyAlignment="1">
      <alignment vertical="center" shrinkToFit="1"/>
    </xf>
    <xf numFmtId="0" fontId="25" fillId="0" borderId="0" xfId="0" applyFont="1" applyAlignment="1">
      <alignment vertical="center" wrapText="1" shrinkToFit="1"/>
    </xf>
    <xf numFmtId="0" fontId="38" fillId="0" borderId="0" xfId="0" applyFont="1" applyAlignment="1">
      <alignment vertical="center" shrinkToFit="1"/>
    </xf>
    <xf numFmtId="0" fontId="25" fillId="0" borderId="0" xfId="0" applyFont="1" applyAlignment="1">
      <alignment vertical="center" shrinkToFit="1"/>
    </xf>
    <xf numFmtId="0" fontId="25" fillId="0" borderId="0" xfId="0" applyFont="1" applyAlignment="1">
      <alignment horizontal="center" vertical="center" shrinkToFit="1"/>
    </xf>
    <xf numFmtId="0" fontId="31" fillId="0" borderId="0" xfId="0" applyFont="1" applyAlignment="1">
      <alignment horizontal="center" vertical="center" shrinkToFit="1"/>
    </xf>
    <xf numFmtId="0" fontId="26" fillId="0" borderId="40" xfId="0" applyFont="1" applyBorder="1" applyAlignment="1" applyProtection="1">
      <alignment horizontal="center" vertical="center" shrinkToFit="1"/>
      <protection locked="0"/>
    </xf>
    <xf numFmtId="0" fontId="9" fillId="0" borderId="0" xfId="0" applyFont="1" applyBorder="1" applyAlignment="1">
      <alignment horizontal="center" vertical="center"/>
    </xf>
    <xf numFmtId="0" fontId="9" fillId="5" borderId="52" xfId="0" applyFont="1" applyFill="1" applyBorder="1" applyAlignment="1">
      <alignment vertical="center" textRotation="90" wrapText="1"/>
    </xf>
    <xf numFmtId="0" fontId="6" fillId="5" borderId="14" xfId="0" applyFont="1" applyFill="1" applyBorder="1" applyAlignment="1">
      <alignment vertical="center" shrinkToFit="1"/>
    </xf>
    <xf numFmtId="0" fontId="6" fillId="5" borderId="16" xfId="0" applyFont="1" applyFill="1" applyBorder="1" applyAlignment="1">
      <alignment vertical="center" shrinkToFit="1"/>
    </xf>
    <xf numFmtId="166" fontId="11" fillId="4" borderId="54" xfId="0" applyNumberFormat="1" applyFont="1" applyFill="1" applyBorder="1" applyAlignment="1">
      <alignment horizontal="center" vertical="center" shrinkToFit="1"/>
    </xf>
    <xf numFmtId="0" fontId="11" fillId="4" borderId="57" xfId="0" applyFont="1" applyFill="1" applyBorder="1" applyAlignment="1">
      <alignment horizontal="center" vertical="center" shrinkToFit="1"/>
    </xf>
    <xf numFmtId="0" fontId="9" fillId="5" borderId="18" xfId="0" applyFont="1" applyFill="1" applyBorder="1" applyAlignment="1">
      <alignment vertical="center" textRotation="90" wrapText="1"/>
    </xf>
    <xf numFmtId="0" fontId="9" fillId="5" borderId="7" xfId="0" applyFont="1" applyFill="1" applyBorder="1" applyAlignment="1">
      <alignment vertical="center" textRotation="90" wrapText="1"/>
    </xf>
    <xf numFmtId="0" fontId="9" fillId="5" borderId="6" xfId="0" applyFont="1" applyFill="1" applyBorder="1" applyAlignment="1">
      <alignment vertical="center" textRotation="90" wrapText="1"/>
    </xf>
    <xf numFmtId="0" fontId="9" fillId="0" borderId="0" xfId="0" applyFont="1" applyBorder="1" applyAlignment="1">
      <alignment horizontal="center" vertical="center"/>
    </xf>
    <xf numFmtId="0" fontId="61" fillId="0" borderId="0" xfId="0" quotePrefix="1" applyFont="1" applyBorder="1" applyAlignment="1">
      <alignment vertical="center"/>
    </xf>
    <xf numFmtId="166" fontId="64" fillId="0" borderId="43" xfId="0" applyNumberFormat="1" applyFont="1" applyFill="1" applyBorder="1" applyAlignment="1">
      <alignment vertical="center" shrinkToFit="1"/>
    </xf>
    <xf numFmtId="0" fontId="64" fillId="0" borderId="42" xfId="0" applyFont="1" applyFill="1" applyBorder="1" applyAlignment="1">
      <alignment horizontal="left" vertical="center" shrinkToFit="1"/>
    </xf>
    <xf numFmtId="0" fontId="64" fillId="0" borderId="40" xfId="0" applyFont="1" applyFill="1" applyBorder="1" applyAlignment="1">
      <alignment horizontal="center" vertical="center" shrinkToFit="1"/>
    </xf>
    <xf numFmtId="0" fontId="66" fillId="0" borderId="40" xfId="0" applyFont="1" applyFill="1" applyBorder="1" applyAlignment="1">
      <alignment horizontal="center" vertical="center" shrinkToFit="1"/>
    </xf>
    <xf numFmtId="0" fontId="68" fillId="0" borderId="0" xfId="0" applyFont="1" applyFill="1"/>
    <xf numFmtId="0" fontId="63" fillId="0" borderId="60" xfId="0" applyFont="1" applyFill="1" applyBorder="1" applyAlignment="1">
      <alignment vertical="center" shrinkToFit="1"/>
    </xf>
    <xf numFmtId="0" fontId="64" fillId="0" borderId="50" xfId="0" applyFont="1" applyFill="1" applyBorder="1" applyAlignment="1">
      <alignment horizontal="center" vertical="center" shrinkToFit="1"/>
    </xf>
    <xf numFmtId="0" fontId="63" fillId="0" borderId="50" xfId="0" applyFont="1" applyFill="1" applyBorder="1" applyAlignment="1">
      <alignment vertical="center" shrinkToFit="1"/>
    </xf>
    <xf numFmtId="0" fontId="65" fillId="0" borderId="50" xfId="0" applyFont="1" applyFill="1" applyBorder="1" applyAlignment="1">
      <alignment horizontal="left" vertical="center" wrapText="1"/>
    </xf>
    <xf numFmtId="0" fontId="65" fillId="0" borderId="50" xfId="0" applyFont="1" applyFill="1" applyBorder="1" applyAlignment="1">
      <alignment horizontal="center" vertical="center" wrapText="1"/>
    </xf>
    <xf numFmtId="0" fontId="63" fillId="0" borderId="61" xfId="0" applyFont="1" applyFill="1" applyBorder="1" applyAlignment="1">
      <alignment horizontal="center" vertical="center" shrinkToFit="1"/>
    </xf>
    <xf numFmtId="166" fontId="64" fillId="0" borderId="62" xfId="0" applyNumberFormat="1" applyFont="1" applyFill="1" applyBorder="1" applyAlignment="1">
      <alignment vertical="center" shrinkToFit="1"/>
    </xf>
    <xf numFmtId="0" fontId="64" fillId="0" borderId="63" xfId="0" applyFont="1" applyFill="1" applyBorder="1" applyAlignment="1">
      <alignment horizontal="left" vertical="center" shrinkToFit="1"/>
    </xf>
    <xf numFmtId="0" fontId="66" fillId="0" borderId="50" xfId="0" applyFont="1" applyFill="1" applyBorder="1" applyAlignment="1">
      <alignment horizontal="center" vertical="center" shrinkToFit="1"/>
    </xf>
    <xf numFmtId="0" fontId="66" fillId="0" borderId="50" xfId="0" applyFont="1" applyFill="1" applyBorder="1" applyAlignment="1">
      <alignment horizontal="center" vertical="center"/>
    </xf>
    <xf numFmtId="166" fontId="64" fillId="0" borderId="62" xfId="0" applyNumberFormat="1" applyFont="1" applyFill="1" applyBorder="1" applyAlignment="1">
      <alignment horizontal="center" vertical="center" shrinkToFit="1"/>
    </xf>
    <xf numFmtId="0" fontId="67" fillId="0" borderId="63" xfId="0" applyFont="1" applyFill="1" applyBorder="1" applyAlignment="1">
      <alignment horizontal="left" vertical="center" shrinkToFit="1"/>
    </xf>
    <xf numFmtId="0" fontId="67" fillId="0" borderId="50" xfId="0" applyFont="1" applyFill="1" applyBorder="1" applyAlignment="1">
      <alignment horizontal="center" vertical="center" shrinkToFit="1"/>
    </xf>
    <xf numFmtId="0" fontId="67" fillId="0" borderId="61" xfId="0" applyFont="1" applyFill="1" applyBorder="1" applyAlignment="1">
      <alignment horizontal="center" vertical="center" shrinkToFit="1"/>
    </xf>
    <xf numFmtId="0" fontId="63" fillId="0" borderId="39" xfId="0" applyFont="1" applyFill="1" applyBorder="1" applyAlignment="1">
      <alignment vertical="center" shrinkToFit="1"/>
    </xf>
    <xf numFmtId="0" fontId="63" fillId="0" borderId="40" xfId="0" applyFont="1" applyFill="1" applyBorder="1" applyAlignment="1">
      <alignment vertical="center" shrinkToFit="1"/>
    </xf>
    <xf numFmtId="0" fontId="65" fillId="0" borderId="40" xfId="0" applyFont="1" applyFill="1" applyBorder="1" applyAlignment="1">
      <alignment horizontal="left" vertical="center" wrapText="1"/>
    </xf>
    <xf numFmtId="0" fontId="65" fillId="0" borderId="40" xfId="0" applyFont="1" applyFill="1" applyBorder="1" applyAlignment="1">
      <alignment horizontal="center" vertical="center" wrapText="1"/>
    </xf>
    <xf numFmtId="0" fontId="63" fillId="0" borderId="41" xfId="0" applyFont="1" applyFill="1" applyBorder="1" applyAlignment="1">
      <alignment horizontal="center" vertical="center" shrinkToFit="1"/>
    </xf>
    <xf numFmtId="0" fontId="67" fillId="0" borderId="40" xfId="0" applyFont="1" applyFill="1" applyBorder="1" applyAlignment="1">
      <alignment horizontal="center" vertical="center" shrinkToFit="1"/>
    </xf>
    <xf numFmtId="166" fontId="64" fillId="0" borderId="43" xfId="0" applyNumberFormat="1" applyFont="1" applyFill="1" applyBorder="1" applyAlignment="1">
      <alignment horizontal="center" vertical="center" shrinkToFit="1"/>
    </xf>
    <xf numFmtId="0" fontId="67" fillId="0" borderId="42" xfId="0" applyFont="1" applyFill="1" applyBorder="1" applyAlignment="1">
      <alignment horizontal="left" vertical="center" shrinkToFit="1"/>
    </xf>
    <xf numFmtId="0" fontId="67" fillId="0" borderId="41" xfId="0" applyFont="1" applyFill="1" applyBorder="1" applyAlignment="1">
      <alignment horizontal="center" vertical="center" shrinkToFit="1"/>
    </xf>
    <xf numFmtId="165" fontId="63" fillId="0" borderId="64" xfId="0" applyNumberFormat="1" applyFont="1" applyFill="1" applyBorder="1" applyAlignment="1">
      <alignment vertical="center" shrinkToFit="1"/>
    </xf>
    <xf numFmtId="14" fontId="63" fillId="0" borderId="64" xfId="0" applyNumberFormat="1" applyFont="1" applyFill="1" applyBorder="1" applyAlignment="1">
      <alignment horizontal="center" vertical="center" shrinkToFit="1"/>
    </xf>
    <xf numFmtId="165" fontId="63" fillId="0" borderId="38" xfId="0" applyNumberFormat="1" applyFont="1" applyFill="1" applyBorder="1" applyAlignment="1">
      <alignment vertical="center" shrinkToFit="1"/>
    </xf>
    <xf numFmtId="14" fontId="63" fillId="0" borderId="38" xfId="0" applyNumberFormat="1" applyFont="1" applyFill="1" applyBorder="1" applyAlignment="1">
      <alignment horizontal="center" vertical="center" shrinkToFit="1"/>
    </xf>
    <xf numFmtId="0" fontId="66" fillId="0" borderId="40" xfId="0" applyFont="1" applyFill="1" applyBorder="1" applyAlignment="1">
      <alignment horizontal="center" vertical="center"/>
    </xf>
    <xf numFmtId="0" fontId="63" fillId="0" borderId="65" xfId="0" applyFont="1" applyFill="1" applyBorder="1" applyAlignment="1">
      <alignment vertical="center" shrinkToFit="1"/>
    </xf>
    <xf numFmtId="0" fontId="64" fillId="0" borderId="48" xfId="0" applyFont="1" applyFill="1" applyBorder="1" applyAlignment="1">
      <alignment horizontal="center" vertical="center" shrinkToFit="1"/>
    </xf>
    <xf numFmtId="0" fontId="63" fillId="0" borderId="48" xfId="0" applyFont="1" applyFill="1" applyBorder="1" applyAlignment="1">
      <alignment vertical="center" shrinkToFit="1"/>
    </xf>
    <xf numFmtId="0" fontId="65" fillId="0" borderId="48" xfId="0" applyFont="1" applyFill="1" applyBorder="1" applyAlignment="1">
      <alignment horizontal="left" vertical="center" wrapText="1"/>
    </xf>
    <xf numFmtId="0" fontId="65" fillId="0" borderId="48" xfId="0" applyFont="1" applyFill="1" applyBorder="1" applyAlignment="1">
      <alignment horizontal="center" vertical="center" wrapText="1"/>
    </xf>
    <xf numFmtId="0" fontId="63" fillId="0" borderId="66" xfId="0" applyFont="1" applyFill="1" applyBorder="1" applyAlignment="1">
      <alignment horizontal="center" vertical="center" shrinkToFit="1"/>
    </xf>
    <xf numFmtId="166" fontId="64" fillId="0" borderId="67" xfId="0" applyNumberFormat="1" applyFont="1" applyFill="1" applyBorder="1" applyAlignment="1">
      <alignment vertical="center" shrinkToFit="1"/>
    </xf>
    <xf numFmtId="0" fontId="64" fillId="0" borderId="68" xfId="0" applyFont="1" applyFill="1" applyBorder="1" applyAlignment="1">
      <alignment horizontal="left" vertical="center" shrinkToFit="1"/>
    </xf>
    <xf numFmtId="0" fontId="66" fillId="0" borderId="48" xfId="0" applyFont="1" applyFill="1" applyBorder="1" applyAlignment="1">
      <alignment horizontal="center" vertical="center" shrinkToFit="1"/>
    </xf>
    <xf numFmtId="0" fontId="66" fillId="0" borderId="48" xfId="0" applyFont="1" applyFill="1" applyBorder="1" applyAlignment="1">
      <alignment horizontal="center" vertical="center"/>
    </xf>
    <xf numFmtId="166" fontId="64" fillId="0" borderId="67" xfId="0" applyNumberFormat="1" applyFont="1" applyFill="1" applyBorder="1" applyAlignment="1">
      <alignment horizontal="center" vertical="center" shrinkToFit="1"/>
    </xf>
    <xf numFmtId="0" fontId="67" fillId="0" borderId="68" xfId="0" applyFont="1" applyFill="1" applyBorder="1" applyAlignment="1">
      <alignment horizontal="left" vertical="center" shrinkToFit="1"/>
    </xf>
    <xf numFmtId="0" fontId="67" fillId="0" borderId="48" xfId="0" applyFont="1" applyFill="1" applyBorder="1" applyAlignment="1">
      <alignment horizontal="center" vertical="center" shrinkToFit="1"/>
    </xf>
    <xf numFmtId="0" fontId="67" fillId="0" borderId="66" xfId="0" applyFont="1" applyFill="1" applyBorder="1" applyAlignment="1">
      <alignment horizontal="center" vertical="center" shrinkToFit="1"/>
    </xf>
    <xf numFmtId="166" fontId="37" fillId="0" borderId="0" xfId="4" applyNumberFormat="1"/>
    <xf numFmtId="0" fontId="37" fillId="0" borderId="0" xfId="4" applyNumberFormat="1"/>
    <xf numFmtId="0" fontId="26" fillId="6" borderId="40" xfId="0" applyFont="1" applyFill="1" applyBorder="1" applyAlignment="1">
      <alignment horizontal="center" vertical="center" shrinkToFit="1"/>
    </xf>
    <xf numFmtId="0" fontId="38" fillId="0" borderId="0" xfId="0" applyFont="1"/>
    <xf numFmtId="0" fontId="25" fillId="0" borderId="49" xfId="0" applyFont="1" applyBorder="1" applyAlignment="1">
      <alignment shrinkToFit="1"/>
    </xf>
    <xf numFmtId="0" fontId="27" fillId="0" borderId="1" xfId="0" applyFont="1" applyBorder="1" applyAlignment="1">
      <alignment horizontal="center" vertical="center" wrapText="1"/>
    </xf>
    <xf numFmtId="0" fontId="27" fillId="0" borderId="0" xfId="0" applyFont="1" applyAlignment="1">
      <alignment horizontal="center" vertical="center" wrapText="1"/>
    </xf>
    <xf numFmtId="0" fontId="71" fillId="0" borderId="0" xfId="0" applyFont="1" applyAlignment="1">
      <alignment horizontal="center"/>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170" fontId="25" fillId="0" borderId="69" xfId="0" applyNumberFormat="1" applyFont="1" applyBorder="1" applyAlignment="1">
      <alignment shrinkToFit="1"/>
    </xf>
    <xf numFmtId="0" fontId="25" fillId="0" borderId="42" xfId="0" applyFont="1" applyBorder="1" applyAlignment="1">
      <alignment shrinkToFit="1"/>
    </xf>
    <xf numFmtId="170" fontId="25" fillId="0" borderId="73" xfId="0" applyNumberFormat="1" applyFont="1" applyBorder="1" applyAlignment="1">
      <alignment shrinkToFit="1"/>
    </xf>
    <xf numFmtId="0" fontId="25" fillId="0" borderId="55" xfId="0" applyFont="1" applyBorder="1" applyAlignment="1">
      <alignment shrinkToFit="1"/>
    </xf>
    <xf numFmtId="169" fontId="25" fillId="0" borderId="70" xfId="0" applyNumberFormat="1" applyFont="1" applyBorder="1" applyAlignment="1">
      <alignment shrinkToFit="1"/>
    </xf>
    <xf numFmtId="0" fontId="25" fillId="0" borderId="68" xfId="0" applyFont="1" applyBorder="1" applyAlignment="1">
      <alignment shrinkToFit="1"/>
    </xf>
    <xf numFmtId="0" fontId="33" fillId="0" borderId="0" xfId="0" applyFont="1" applyBorder="1" applyAlignment="1" applyProtection="1">
      <alignment horizontal="center" vertical="center" shrinkToFit="1"/>
      <protection hidden="1"/>
    </xf>
    <xf numFmtId="0" fontId="25" fillId="6" borderId="40" xfId="0" applyFont="1" applyFill="1" applyBorder="1" applyAlignment="1">
      <alignment vertical="center" shrinkToFit="1"/>
    </xf>
    <xf numFmtId="0" fontId="33" fillId="6" borderId="7" xfId="0" applyFont="1" applyFill="1" applyBorder="1" applyAlignment="1" applyProtection="1">
      <alignment horizontal="center" vertical="center" shrinkToFit="1"/>
      <protection hidden="1"/>
    </xf>
    <xf numFmtId="0" fontId="31" fillId="6" borderId="36" xfId="0" applyFont="1" applyFill="1" applyBorder="1" applyAlignment="1">
      <alignment horizontal="center" vertical="center" shrinkToFit="1"/>
    </xf>
    <xf numFmtId="0" fontId="31" fillId="6" borderId="0" xfId="0" applyFont="1" applyFill="1" applyAlignment="1">
      <alignment vertical="center" shrinkToFit="1"/>
    </xf>
    <xf numFmtId="170" fontId="25" fillId="0" borderId="74" xfId="0" applyNumberFormat="1" applyFont="1" applyBorder="1" applyAlignment="1">
      <alignment shrinkToFit="1"/>
    </xf>
    <xf numFmtId="0" fontId="25" fillId="0" borderId="63" xfId="0" applyFont="1" applyBorder="1" applyAlignment="1">
      <alignment shrinkToFit="1"/>
    </xf>
    <xf numFmtId="0" fontId="25" fillId="0" borderId="49" xfId="0" applyFont="1" applyBorder="1" applyAlignment="1">
      <alignment horizontal="center" shrinkToFit="1"/>
    </xf>
    <xf numFmtId="0" fontId="27" fillId="0" borderId="75" xfId="0" applyFont="1" applyBorder="1" applyAlignment="1">
      <alignment horizontal="center" vertical="center" wrapText="1"/>
    </xf>
    <xf numFmtId="0" fontId="25" fillId="3" borderId="40" xfId="0" applyFont="1" applyFill="1" applyBorder="1" applyAlignment="1">
      <alignment horizontal="center" vertical="center" shrinkToFit="1"/>
    </xf>
    <xf numFmtId="0" fontId="72" fillId="0" borderId="0" xfId="0" applyFont="1" applyAlignment="1">
      <alignment shrinkToFit="1"/>
    </xf>
    <xf numFmtId="0" fontId="73" fillId="0" borderId="0" xfId="0" applyFont="1" applyAlignment="1">
      <alignment horizontal="center" vertical="center" shrinkToFit="1"/>
    </xf>
    <xf numFmtId="0" fontId="25" fillId="0" borderId="40" xfId="0" quotePrefix="1" applyFont="1" applyBorder="1" applyAlignment="1">
      <alignment shrinkToFit="1"/>
    </xf>
    <xf numFmtId="0" fontId="27" fillId="0" borderId="40" xfId="0" applyFont="1" applyBorder="1" applyAlignment="1">
      <alignment shrinkToFit="1"/>
    </xf>
    <xf numFmtId="0" fontId="26" fillId="7" borderId="40" xfId="0" applyFont="1" applyFill="1" applyBorder="1" applyAlignment="1">
      <alignment horizontal="center" vertical="center" shrinkToFit="1"/>
    </xf>
    <xf numFmtId="0" fontId="25" fillId="3" borderId="40" xfId="0" applyFont="1" applyFill="1" applyBorder="1" applyAlignment="1">
      <alignment shrinkToFit="1"/>
    </xf>
    <xf numFmtId="16" fontId="25" fillId="0" borderId="40" xfId="0" quotePrefix="1" applyNumberFormat="1" applyFont="1" applyBorder="1" applyAlignment="1">
      <alignment shrinkToFit="1"/>
    </xf>
    <xf numFmtId="0" fontId="74" fillId="0" borderId="0" xfId="0" applyFont="1" applyBorder="1"/>
    <xf numFmtId="0" fontId="74" fillId="0" borderId="0" xfId="0" applyFont="1"/>
    <xf numFmtId="0" fontId="74" fillId="0" borderId="30" xfId="0" applyFont="1" applyBorder="1"/>
    <xf numFmtId="0" fontId="74" fillId="0" borderId="44" xfId="0" applyFont="1" applyBorder="1"/>
    <xf numFmtId="0" fontId="74" fillId="0" borderId="31" xfId="0" applyFont="1" applyBorder="1"/>
    <xf numFmtId="0" fontId="74" fillId="0" borderId="32" xfId="0" applyFont="1" applyBorder="1"/>
    <xf numFmtId="0" fontId="74" fillId="0" borderId="0" xfId="0" applyFont="1" applyBorder="1" applyAlignment="1">
      <alignment vertical="top"/>
    </xf>
    <xf numFmtId="0" fontId="76" fillId="0" borderId="33" xfId="0" applyFont="1" applyBorder="1" applyAlignment="1">
      <alignment vertical="top" wrapText="1"/>
    </xf>
    <xf numFmtId="0" fontId="75" fillId="0" borderId="0" xfId="0" applyFont="1" applyBorder="1" applyAlignment="1">
      <alignment vertical="top"/>
    </xf>
    <xf numFmtId="0" fontId="75" fillId="0" borderId="33" xfId="0" applyFont="1" applyBorder="1" applyAlignment="1">
      <alignment vertical="top"/>
    </xf>
    <xf numFmtId="0" fontId="76" fillId="0" borderId="0" xfId="0" applyFont="1" applyBorder="1" applyAlignment="1">
      <alignment vertical="top"/>
    </xf>
    <xf numFmtId="0" fontId="76" fillId="0" borderId="33" xfId="0" applyFont="1" applyBorder="1" applyAlignment="1">
      <alignment vertical="top"/>
    </xf>
    <xf numFmtId="0" fontId="77" fillId="0" borderId="0" xfId="0" applyFont="1" applyBorder="1" applyAlignment="1">
      <alignment horizontal="center" vertical="top"/>
    </xf>
    <xf numFmtId="0" fontId="74" fillId="0" borderId="33" xfId="0" applyFont="1" applyBorder="1" applyAlignment="1">
      <alignment vertical="top"/>
    </xf>
    <xf numFmtId="0" fontId="74" fillId="0" borderId="77" xfId="0" applyFont="1" applyBorder="1" applyAlignment="1">
      <alignment vertical="top"/>
    </xf>
    <xf numFmtId="0" fontId="74" fillId="0" borderId="77" xfId="0" applyFont="1" applyBorder="1"/>
    <xf numFmtId="0" fontId="74" fillId="0" borderId="38" xfId="0" applyFont="1" applyBorder="1" applyAlignment="1">
      <alignment vertical="top"/>
    </xf>
    <xf numFmtId="0" fontId="74" fillId="0" borderId="27" xfId="0" applyFont="1" applyBorder="1"/>
    <xf numFmtId="0" fontId="74" fillId="0" borderId="29" xfId="0" applyFont="1" applyBorder="1" applyAlignment="1">
      <alignment vertical="top"/>
    </xf>
    <xf numFmtId="0" fontId="74" fillId="0" borderId="34" xfId="0" applyFont="1" applyBorder="1" applyAlignment="1">
      <alignment vertical="top"/>
    </xf>
    <xf numFmtId="0" fontId="74" fillId="0" borderId="78" xfId="0" applyFont="1" applyBorder="1"/>
    <xf numFmtId="0" fontId="74" fillId="0" borderId="78" xfId="0" applyFont="1" applyBorder="1" applyAlignment="1">
      <alignment vertical="top"/>
    </xf>
    <xf numFmtId="0" fontId="0" fillId="0" borderId="80" xfId="0" applyBorder="1"/>
    <xf numFmtId="0" fontId="27" fillId="0" borderId="9" xfId="0" applyFont="1" applyBorder="1" applyAlignment="1">
      <alignment horizontal="center" vertical="center" wrapText="1"/>
    </xf>
    <xf numFmtId="0" fontId="74" fillId="0" borderId="32" xfId="0" applyFont="1" applyBorder="1" applyAlignment="1">
      <alignment vertical="top"/>
    </xf>
    <xf numFmtId="0" fontId="74" fillId="0" borderId="0" xfId="0" applyFont="1" applyAlignment="1">
      <alignment vertical="top"/>
    </xf>
    <xf numFmtId="0" fontId="27" fillId="0" borderId="4" xfId="0" applyFont="1" applyBorder="1" applyAlignment="1">
      <alignment horizontal="center" vertical="center" wrapText="1"/>
    </xf>
    <xf numFmtId="0" fontId="27" fillId="0" borderId="7" xfId="0" applyFont="1" applyBorder="1" applyAlignment="1">
      <alignment horizontal="center" vertical="center" wrapText="1"/>
    </xf>
    <xf numFmtId="171" fontId="25" fillId="0" borderId="49" xfId="0" applyNumberFormat="1" applyFont="1" applyBorder="1" applyAlignment="1">
      <alignment shrinkToFit="1"/>
    </xf>
    <xf numFmtId="171" fontId="25" fillId="0" borderId="48" xfId="0" applyNumberFormat="1" applyFont="1" applyBorder="1" applyAlignment="1">
      <alignment shrinkToFit="1"/>
    </xf>
    <xf numFmtId="0" fontId="25" fillId="0" borderId="0" xfId="0" applyFont="1" applyBorder="1" applyAlignment="1">
      <alignment shrinkToFit="1"/>
    </xf>
    <xf numFmtId="0" fontId="27" fillId="0" borderId="4" xfId="0" applyFont="1" applyBorder="1" applyAlignment="1">
      <alignment horizontal="center" vertical="center" wrapText="1"/>
    </xf>
    <xf numFmtId="0" fontId="27" fillId="0" borderId="7" xfId="0" applyFont="1" applyBorder="1" applyAlignment="1">
      <alignment horizontal="center" vertical="center" wrapText="1"/>
    </xf>
    <xf numFmtId="0" fontId="59" fillId="0" borderId="0" xfId="4" applyNumberFormat="1" applyFont="1" applyFill="1" applyBorder="1" applyAlignment="1" applyProtection="1"/>
    <xf numFmtId="0" fontId="59" fillId="0" borderId="0" xfId="4" applyFont="1"/>
    <xf numFmtId="0" fontId="59" fillId="6" borderId="0" xfId="4" applyFont="1" applyFill="1"/>
    <xf numFmtId="0" fontId="8" fillId="0" borderId="0" xfId="0" applyFont="1" applyBorder="1" applyAlignment="1">
      <alignment vertical="center" shrinkToFit="1"/>
    </xf>
    <xf numFmtId="0" fontId="24" fillId="0" borderId="0" xfId="0" applyFont="1" applyBorder="1" applyAlignment="1">
      <alignment vertical="center" shrinkToFit="1"/>
    </xf>
    <xf numFmtId="0" fontId="81" fillId="0" borderId="0" xfId="0" quotePrefix="1" applyFont="1" applyBorder="1" applyAlignment="1">
      <alignment horizontal="left" vertical="center" shrinkToFit="1"/>
    </xf>
    <xf numFmtId="0" fontId="81" fillId="0" borderId="0" xfId="0" quotePrefix="1" applyFont="1" applyBorder="1" applyAlignment="1">
      <alignment vertical="center" shrinkToFit="1"/>
    </xf>
    <xf numFmtId="0" fontId="81" fillId="0" borderId="3" xfId="0" quotePrefix="1" applyFont="1" applyBorder="1" applyAlignment="1">
      <alignment horizontal="left" vertical="center" shrinkToFit="1"/>
    </xf>
    <xf numFmtId="0" fontId="23" fillId="0" borderId="0" xfId="0" applyFont="1" applyBorder="1" applyAlignment="1">
      <alignment vertical="center"/>
    </xf>
    <xf numFmtId="0" fontId="23" fillId="0" borderId="0" xfId="0" applyFont="1" applyBorder="1" applyAlignment="1">
      <alignment horizontal="center" vertical="center"/>
    </xf>
    <xf numFmtId="14" fontId="45" fillId="0" borderId="0" xfId="0" applyNumberFormat="1" applyFont="1" applyBorder="1" applyAlignment="1">
      <alignment vertical="center"/>
    </xf>
    <xf numFmtId="0" fontId="23" fillId="0" borderId="0" xfId="0" applyFont="1" applyBorder="1" applyAlignment="1">
      <alignment horizontal="center" vertical="center" wrapText="1"/>
    </xf>
    <xf numFmtId="165" fontId="82" fillId="4" borderId="38" xfId="0" applyNumberFormat="1" applyFont="1" applyFill="1" applyBorder="1" applyAlignment="1">
      <alignment vertical="center" wrapText="1"/>
    </xf>
    <xf numFmtId="14" fontId="82" fillId="4" borderId="38" xfId="0" applyNumberFormat="1" applyFont="1" applyFill="1" applyBorder="1" applyAlignment="1">
      <alignment horizontal="center" vertical="center" wrapText="1"/>
    </xf>
    <xf numFmtId="1" fontId="10" fillId="0" borderId="0" xfId="0" applyNumberFormat="1" applyFont="1" applyBorder="1" applyAlignment="1">
      <alignment horizontal="center" vertical="center" shrinkToFit="1"/>
    </xf>
    <xf numFmtId="1" fontId="56" fillId="0" borderId="1" xfId="0" applyNumberFormat="1" applyFont="1" applyBorder="1" applyAlignment="1">
      <alignment horizontal="center" vertical="center" textRotation="90" shrinkToFit="1"/>
    </xf>
    <xf numFmtId="1" fontId="57" fillId="0" borderId="0" xfId="0" applyNumberFormat="1" applyFont="1" applyBorder="1" applyAlignment="1">
      <alignment horizontal="center" vertical="center" textRotation="90" shrinkToFit="1"/>
    </xf>
    <xf numFmtId="0" fontId="44" fillId="4" borderId="42" xfId="0" applyFont="1" applyFill="1" applyBorder="1" applyAlignment="1">
      <alignment horizontal="center" vertical="center" shrinkToFit="1"/>
    </xf>
    <xf numFmtId="0" fontId="84" fillId="4" borderId="40" xfId="0" applyFont="1" applyFill="1" applyBorder="1" applyAlignment="1">
      <alignment horizontal="center" vertical="center" shrinkToFit="1"/>
    </xf>
    <xf numFmtId="166" fontId="44" fillId="4" borderId="40" xfId="0" applyNumberFormat="1" applyFont="1" applyFill="1" applyBorder="1" applyAlignment="1">
      <alignment horizontal="center" vertical="center" shrinkToFit="1"/>
    </xf>
    <xf numFmtId="166" fontId="44" fillId="4" borderId="41" xfId="0" applyNumberFormat="1" applyFont="1" applyFill="1" applyBorder="1" applyAlignment="1">
      <alignment horizontal="center" vertical="center" shrinkToFit="1"/>
    </xf>
    <xf numFmtId="0" fontId="44" fillId="4" borderId="39" xfId="0" applyFont="1" applyFill="1" applyBorder="1" applyAlignment="1">
      <alignment vertical="center" shrinkToFit="1"/>
    </xf>
    <xf numFmtId="0" fontId="44" fillId="4" borderId="55" xfId="0" applyFont="1" applyFill="1" applyBorder="1" applyAlignment="1">
      <alignment horizontal="left" vertical="center" shrinkToFit="1"/>
    </xf>
    <xf numFmtId="0" fontId="85" fillId="0" borderId="45" xfId="0" applyNumberFormat="1" applyFont="1" applyFill="1" applyBorder="1" applyAlignment="1" applyProtection="1"/>
    <xf numFmtId="0" fontId="85" fillId="0" borderId="0" xfId="0" applyNumberFormat="1" applyFont="1" applyFill="1" applyBorder="1" applyAlignment="1" applyProtection="1"/>
    <xf numFmtId="0" fontId="86" fillId="0" borderId="45" xfId="0" applyNumberFormat="1" applyFont="1" applyFill="1" applyBorder="1" applyAlignment="1" applyProtection="1">
      <alignment horizontal="center" vertical="center"/>
    </xf>
    <xf numFmtId="0" fontId="86" fillId="0" borderId="45" xfId="0" applyNumberFormat="1" applyFont="1" applyFill="1" applyBorder="1" applyAlignment="1" applyProtection="1">
      <alignment horizontal="center" vertical="center" wrapText="1"/>
    </xf>
    <xf numFmtId="0" fontId="84" fillId="0" borderId="40" xfId="0" applyFont="1" applyFill="1" applyBorder="1" applyAlignment="1">
      <alignment vertical="center" shrinkToFit="1"/>
    </xf>
    <xf numFmtId="0" fontId="37" fillId="0" borderId="45" xfId="0" applyNumberFormat="1" applyFont="1" applyFill="1" applyBorder="1" applyAlignment="1" applyProtection="1"/>
    <xf numFmtId="0" fontId="87" fillId="0" borderId="45" xfId="0" applyNumberFormat="1" applyFont="1" applyFill="1" applyBorder="1" applyAlignment="1" applyProtection="1"/>
    <xf numFmtId="0" fontId="87" fillId="0" borderId="0" xfId="0" applyNumberFormat="1" applyFont="1" applyFill="1" applyBorder="1" applyAlignment="1" applyProtection="1"/>
    <xf numFmtId="0" fontId="9" fillId="5" borderId="12"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9" fillId="0" borderId="0" xfId="0" applyFont="1" applyBorder="1" applyAlignment="1">
      <alignment horizontal="center" vertical="center"/>
    </xf>
    <xf numFmtId="166" fontId="11" fillId="6" borderId="43" xfId="0" applyNumberFormat="1" applyFont="1" applyFill="1" applyBorder="1" applyAlignment="1">
      <alignment vertical="center" shrinkToFit="1"/>
    </xf>
    <xf numFmtId="0" fontId="11" fillId="6" borderId="41" xfId="0" applyFont="1" applyFill="1" applyBorder="1" applyAlignment="1">
      <alignment horizontal="center" vertical="center" shrinkToFit="1"/>
    </xf>
    <xf numFmtId="166" fontId="11" fillId="4" borderId="43" xfId="0" applyNumberFormat="1" applyFont="1" applyFill="1" applyBorder="1" applyAlignment="1">
      <alignment horizontal="center" vertical="center" shrinkToFit="1"/>
    </xf>
    <xf numFmtId="166" fontId="11" fillId="6" borderId="43" xfId="0" applyNumberFormat="1" applyFont="1" applyFill="1" applyBorder="1" applyAlignment="1">
      <alignment horizontal="center" vertical="center" shrinkToFit="1"/>
    </xf>
    <xf numFmtId="166" fontId="11" fillId="4" borderId="43" xfId="0" applyNumberFormat="1" applyFont="1" applyFill="1" applyBorder="1" applyAlignment="1">
      <alignment horizontal="left" vertical="center" shrinkToFit="1"/>
    </xf>
    <xf numFmtId="0" fontId="10" fillId="6" borderId="40" xfId="0" applyFont="1" applyFill="1" applyBorder="1" applyAlignment="1">
      <alignment horizontal="center" vertical="center" shrinkToFit="1"/>
    </xf>
    <xf numFmtId="0" fontId="10" fillId="6" borderId="40" xfId="0" applyFont="1" applyFill="1" applyBorder="1" applyAlignment="1">
      <alignment vertical="center" shrinkToFit="1"/>
    </xf>
    <xf numFmtId="0" fontId="10" fillId="6" borderId="40" xfId="0" applyFont="1" applyFill="1" applyBorder="1" applyAlignment="1">
      <alignment horizontal="left" vertical="center" wrapText="1"/>
    </xf>
    <xf numFmtId="0" fontId="10" fillId="6" borderId="40" xfId="0" applyFont="1" applyFill="1" applyBorder="1" applyAlignment="1">
      <alignment horizontal="center" vertical="center" wrapText="1"/>
    </xf>
    <xf numFmtId="0" fontId="10" fillId="6" borderId="41" xfId="0" applyFont="1" applyFill="1" applyBorder="1" applyAlignment="1">
      <alignment horizontal="center" vertical="center" shrinkToFit="1"/>
    </xf>
    <xf numFmtId="166" fontId="10" fillId="6" borderId="43" xfId="0" applyNumberFormat="1" applyFont="1" applyFill="1" applyBorder="1" applyAlignment="1">
      <alignment vertical="center" shrinkToFit="1"/>
    </xf>
    <xf numFmtId="0" fontId="10" fillId="6" borderId="42" xfId="0" applyFont="1" applyFill="1" applyBorder="1" applyAlignment="1">
      <alignment horizontal="left" vertical="center" shrinkToFit="1"/>
    </xf>
    <xf numFmtId="166" fontId="10" fillId="6" borderId="40" xfId="0" applyNumberFormat="1" applyFont="1" applyFill="1" applyBorder="1" applyAlignment="1">
      <alignment horizontal="center" vertical="center" shrinkToFit="1"/>
    </xf>
    <xf numFmtId="166" fontId="10" fillId="6" borderId="41" xfId="0" applyNumberFormat="1" applyFont="1" applyFill="1" applyBorder="1" applyAlignment="1">
      <alignment horizontal="center" vertical="center" shrinkToFit="1"/>
    </xf>
    <xf numFmtId="166" fontId="10" fillId="6" borderId="43" xfId="0" applyNumberFormat="1" applyFont="1" applyFill="1" applyBorder="1" applyAlignment="1">
      <alignment horizontal="center" vertical="center" shrinkToFit="1"/>
    </xf>
    <xf numFmtId="0" fontId="11" fillId="6" borderId="40" xfId="0" applyFont="1" applyFill="1" applyBorder="1" applyAlignment="1">
      <alignment horizontal="center" vertical="center" shrinkToFit="1"/>
    </xf>
    <xf numFmtId="0" fontId="11" fillId="9" borderId="40" xfId="0" applyFont="1" applyFill="1" applyBorder="1" applyAlignment="1">
      <alignment horizontal="center" vertical="center" shrinkToFit="1"/>
    </xf>
    <xf numFmtId="0" fontId="92" fillId="0" borderId="40" xfId="0" applyFont="1" applyFill="1" applyBorder="1" applyAlignment="1" applyProtection="1">
      <alignment horizontal="center" vertical="center" shrinkToFit="1"/>
      <protection locked="0" hidden="1"/>
    </xf>
    <xf numFmtId="0" fontId="11" fillId="6" borderId="40" xfId="0" applyFont="1" applyFill="1" applyBorder="1" applyAlignment="1">
      <alignment horizontal="left" vertical="center" wrapText="1"/>
    </xf>
    <xf numFmtId="166" fontId="11" fillId="4" borderId="40" xfId="0" applyNumberFormat="1" applyFont="1" applyFill="1" applyBorder="1" applyAlignment="1">
      <alignment horizontal="left" vertical="center" shrinkToFit="1"/>
    </xf>
    <xf numFmtId="0" fontId="79" fillId="4" borderId="40" xfId="0" applyFont="1" applyFill="1" applyBorder="1" applyAlignment="1">
      <alignment vertical="center" shrinkToFit="1"/>
    </xf>
    <xf numFmtId="0" fontId="44" fillId="4" borderId="40" xfId="0" applyFont="1" applyFill="1" applyBorder="1" applyAlignment="1">
      <alignment vertical="center" shrinkToFit="1"/>
    </xf>
    <xf numFmtId="0" fontId="44" fillId="4" borderId="40" xfId="0" applyFont="1" applyFill="1" applyBorder="1" applyAlignment="1">
      <alignment horizontal="left" vertical="center" wrapText="1"/>
    </xf>
    <xf numFmtId="0" fontId="44" fillId="4" borderId="40" xfId="0" applyFont="1" applyFill="1" applyBorder="1" applyAlignment="1">
      <alignment horizontal="center" vertical="center" wrapText="1"/>
    </xf>
    <xf numFmtId="0" fontId="44" fillId="4" borderId="41" xfId="0" applyFont="1" applyFill="1" applyBorder="1" applyAlignment="1">
      <alignment horizontal="center" vertical="center" shrinkToFit="1"/>
    </xf>
    <xf numFmtId="166" fontId="11" fillId="4" borderId="43" xfId="0" applyNumberFormat="1" applyFont="1" applyFill="1" applyBorder="1" applyAlignment="1">
      <alignment vertical="center" shrinkToFit="1"/>
    </xf>
    <xf numFmtId="0" fontId="44" fillId="4" borderId="42" xfId="0" applyFont="1" applyFill="1" applyBorder="1" applyAlignment="1">
      <alignment horizontal="left" vertical="center" shrinkToFit="1"/>
    </xf>
    <xf numFmtId="0" fontId="44" fillId="4" borderId="43" xfId="0" applyFont="1" applyFill="1" applyBorder="1" applyAlignment="1">
      <alignment horizontal="left" vertical="center" wrapText="1"/>
    </xf>
    <xf numFmtId="165" fontId="91" fillId="4" borderId="38" xfId="0" applyNumberFormat="1" applyFont="1" applyFill="1" applyBorder="1" applyAlignment="1">
      <alignment vertical="center" wrapText="1"/>
    </xf>
    <xf numFmtId="14" fontId="91" fillId="4" borderId="38" xfId="0" applyNumberFormat="1" applyFont="1" applyFill="1" applyBorder="1" applyAlignment="1">
      <alignment horizontal="center" vertical="center" wrapText="1"/>
    </xf>
    <xf numFmtId="0" fontId="80" fillId="4" borderId="40" xfId="0" applyFont="1" applyFill="1" applyBorder="1" applyAlignment="1">
      <alignment vertical="center" shrinkToFit="1"/>
    </xf>
    <xf numFmtId="0" fontId="10" fillId="4" borderId="40" xfId="0" applyFont="1" applyFill="1" applyBorder="1" applyAlignment="1">
      <alignment horizontal="center" vertical="center" shrinkToFit="1"/>
    </xf>
    <xf numFmtId="0" fontId="10" fillId="4" borderId="40" xfId="0" applyFont="1" applyFill="1" applyBorder="1" applyAlignment="1">
      <alignment vertical="center" shrinkToFit="1"/>
    </xf>
    <xf numFmtId="0" fontId="10" fillId="4" borderId="40" xfId="0" applyFont="1" applyFill="1" applyBorder="1" applyAlignment="1">
      <alignment horizontal="left" vertical="center" wrapText="1"/>
    </xf>
    <xf numFmtId="0" fontId="10" fillId="4" borderId="40" xfId="0" applyFont="1" applyFill="1" applyBorder="1" applyAlignment="1">
      <alignment horizontal="center" vertical="center" wrapText="1"/>
    </xf>
    <xf numFmtId="0" fontId="10" fillId="4" borderId="41" xfId="0" applyFont="1" applyFill="1" applyBorder="1" applyAlignment="1">
      <alignment horizontal="center" vertical="center" shrinkToFit="1"/>
    </xf>
    <xf numFmtId="166" fontId="10" fillId="4" borderId="43" xfId="0" applyNumberFormat="1" applyFont="1" applyFill="1" applyBorder="1" applyAlignment="1">
      <alignment vertical="center" shrinkToFit="1"/>
    </xf>
    <xf numFmtId="0" fontId="10" fillId="4" borderId="42" xfId="0" applyFont="1" applyFill="1" applyBorder="1" applyAlignment="1">
      <alignment horizontal="left" vertical="center" shrinkToFit="1"/>
    </xf>
    <xf numFmtId="0" fontId="10" fillId="4" borderId="40" xfId="0" applyFont="1" applyFill="1" applyBorder="1" applyAlignment="1">
      <alignment horizontal="center" vertical="center"/>
    </xf>
    <xf numFmtId="0" fontId="10" fillId="4" borderId="42" xfId="0" applyFont="1" applyFill="1" applyBorder="1" applyAlignment="1">
      <alignment horizontal="center" vertical="center" shrinkToFit="1"/>
    </xf>
    <xf numFmtId="0" fontId="88" fillId="4" borderId="40" xfId="0" applyFont="1" applyFill="1" applyBorder="1" applyAlignment="1">
      <alignment horizontal="center" vertical="center" shrinkToFit="1"/>
    </xf>
    <xf numFmtId="166" fontId="10" fillId="4" borderId="40" xfId="0" applyNumberFormat="1" applyFont="1" applyFill="1" applyBorder="1" applyAlignment="1">
      <alignment horizontal="center" vertical="center" shrinkToFit="1"/>
    </xf>
    <xf numFmtId="166" fontId="10" fillId="4" borderId="41" xfId="0" applyNumberFormat="1" applyFont="1" applyFill="1" applyBorder="1" applyAlignment="1">
      <alignment horizontal="center" vertical="center" shrinkToFit="1"/>
    </xf>
    <xf numFmtId="166" fontId="10" fillId="4" borderId="54" xfId="0" applyNumberFormat="1" applyFont="1" applyFill="1" applyBorder="1" applyAlignment="1">
      <alignment horizontal="center" vertical="center" shrinkToFit="1"/>
    </xf>
    <xf numFmtId="0" fontId="10" fillId="4" borderId="55" xfId="0" applyFont="1" applyFill="1" applyBorder="1" applyAlignment="1">
      <alignment horizontal="left" vertical="center" shrinkToFit="1"/>
    </xf>
    <xf numFmtId="0" fontId="10" fillId="4" borderId="57" xfId="0" applyFont="1" applyFill="1" applyBorder="1" applyAlignment="1">
      <alignment horizontal="center" vertical="center" shrinkToFit="1"/>
    </xf>
    <xf numFmtId="0" fontId="10" fillId="4" borderId="42" xfId="0" applyFont="1" applyFill="1" applyBorder="1" applyAlignment="1">
      <alignment vertical="center" wrapText="1"/>
    </xf>
    <xf numFmtId="0" fontId="57" fillId="4" borderId="40" xfId="0" applyFont="1" applyFill="1" applyBorder="1" applyAlignment="1">
      <alignment vertical="center" shrinkToFit="1"/>
    </xf>
    <xf numFmtId="168" fontId="56" fillId="4" borderId="38" xfId="0" applyNumberFormat="1" applyFont="1" applyFill="1" applyBorder="1" applyAlignment="1">
      <alignment vertical="center" shrinkToFit="1"/>
    </xf>
    <xf numFmtId="0" fontId="89" fillId="4" borderId="38" xfId="0" applyFont="1" applyFill="1" applyBorder="1" applyAlignment="1">
      <alignment vertical="center" shrinkToFit="1"/>
    </xf>
    <xf numFmtId="0" fontId="90" fillId="4" borderId="38" xfId="0" applyFont="1" applyFill="1" applyBorder="1" applyAlignment="1">
      <alignment horizontal="center" vertical="center" shrinkToFit="1"/>
    </xf>
    <xf numFmtId="0" fontId="10" fillId="4" borderId="38" xfId="0" applyFont="1" applyFill="1" applyBorder="1" applyAlignment="1">
      <alignment vertical="center" wrapText="1"/>
    </xf>
    <xf numFmtId="0" fontId="11" fillId="4" borderId="40" xfId="0" applyFont="1" applyFill="1" applyBorder="1" applyAlignment="1">
      <alignment horizontal="center" vertical="center" shrinkToFit="1"/>
    </xf>
    <xf numFmtId="0" fontId="11" fillId="4" borderId="40" xfId="0" applyFont="1" applyFill="1" applyBorder="1" applyAlignment="1">
      <alignment vertical="center" shrinkToFit="1"/>
    </xf>
    <xf numFmtId="0" fontId="80" fillId="4" borderId="40" xfId="4" applyFont="1" applyFill="1" applyBorder="1" applyAlignment="1">
      <alignment shrinkToFit="1"/>
    </xf>
    <xf numFmtId="0" fontId="11" fillId="4" borderId="40" xfId="0" applyFont="1" applyFill="1" applyBorder="1" applyAlignment="1">
      <alignment horizontal="left" vertical="center" wrapText="1"/>
    </xf>
    <xf numFmtId="0" fontId="10" fillId="9" borderId="40" xfId="0" applyFont="1" applyFill="1" applyBorder="1" applyAlignment="1">
      <alignment horizontal="center" vertical="center" shrinkToFit="1"/>
    </xf>
    <xf numFmtId="166" fontId="10" fillId="4" borderId="43" xfId="0" applyNumberFormat="1" applyFont="1" applyFill="1" applyBorder="1" applyAlignment="1">
      <alignment horizontal="center" vertical="center" shrinkToFit="1"/>
    </xf>
    <xf numFmtId="0" fontId="11" fillId="6" borderId="40" xfId="0" applyFont="1" applyFill="1" applyBorder="1" applyAlignment="1">
      <alignment horizontal="center" vertical="center" wrapText="1"/>
    </xf>
    <xf numFmtId="0" fontId="11" fillId="6" borderId="42" xfId="0" applyFont="1" applyFill="1" applyBorder="1" applyAlignment="1">
      <alignment horizontal="left" vertical="center" shrinkToFit="1"/>
    </xf>
    <xf numFmtId="166" fontId="93" fillId="6" borderId="43" xfId="0" applyNumberFormat="1" applyFont="1" applyFill="1" applyBorder="1" applyAlignment="1">
      <alignment vertical="center" shrinkToFit="1"/>
    </xf>
    <xf numFmtId="166" fontId="11" fillId="6" borderId="40" xfId="0" applyNumberFormat="1" applyFont="1" applyFill="1" applyBorder="1" applyAlignment="1">
      <alignment horizontal="center" vertical="center" shrinkToFit="1"/>
    </xf>
    <xf numFmtId="166" fontId="11" fillId="6" borderId="41" xfId="0" applyNumberFormat="1" applyFont="1" applyFill="1" applyBorder="1" applyAlignment="1">
      <alignment horizontal="center" vertical="center" shrinkToFit="1"/>
    </xf>
    <xf numFmtId="166" fontId="88" fillId="6" borderId="43" xfId="0" applyNumberFormat="1" applyFont="1" applyFill="1" applyBorder="1" applyAlignment="1">
      <alignment vertical="center" shrinkToFit="1"/>
    </xf>
    <xf numFmtId="0" fontId="11" fillId="0" borderId="40" xfId="0" applyFont="1" applyFill="1" applyBorder="1" applyAlignment="1">
      <alignment vertical="center" shrinkToFit="1"/>
    </xf>
    <xf numFmtId="0" fontId="10" fillId="6" borderId="42" xfId="0" quotePrefix="1" applyFont="1" applyFill="1" applyBorder="1" applyAlignment="1">
      <alignment horizontal="left" vertical="center" shrinkToFit="1"/>
    </xf>
    <xf numFmtId="0" fontId="70" fillId="0" borderId="29" xfId="0" applyFont="1" applyBorder="1" applyAlignment="1">
      <alignment vertical="center"/>
    </xf>
    <xf numFmtId="0" fontId="17" fillId="0" borderId="0" xfId="0" applyFont="1" applyBorder="1" applyAlignment="1">
      <alignment vertical="center"/>
    </xf>
    <xf numFmtId="0" fontId="59" fillId="0" borderId="0" xfId="4" applyFont="1" applyFill="1"/>
    <xf numFmtId="0" fontId="94" fillId="0" borderId="0" xfId="0" applyFont="1"/>
    <xf numFmtId="0" fontId="10" fillId="4" borderId="39" xfId="0" applyFont="1" applyFill="1" applyBorder="1" applyAlignment="1">
      <alignment vertical="center" shrinkToFit="1"/>
    </xf>
    <xf numFmtId="0" fontId="95" fillId="0" borderId="40" xfId="0" applyFont="1" applyFill="1" applyBorder="1" applyAlignment="1" applyProtection="1">
      <alignment horizontal="center" vertical="center" shrinkToFit="1"/>
      <protection locked="0" hidden="1"/>
    </xf>
    <xf numFmtId="0" fontId="9" fillId="0" borderId="0" xfId="0" applyFont="1" applyBorder="1" applyAlignment="1">
      <alignment horizontal="center" vertical="center"/>
    </xf>
    <xf numFmtId="0" fontId="11" fillId="4" borderId="39" xfId="0" applyFont="1" applyFill="1" applyBorder="1" applyAlignment="1">
      <alignment vertical="center" shrinkToFit="1"/>
    </xf>
    <xf numFmtId="0" fontId="11" fillId="4" borderId="40" xfId="0" applyFont="1" applyFill="1" applyBorder="1" applyAlignment="1">
      <alignment horizontal="center" vertical="center" wrapText="1"/>
    </xf>
    <xf numFmtId="0" fontId="11" fillId="4" borderId="42" xfId="0" applyFont="1" applyFill="1" applyBorder="1" applyAlignment="1">
      <alignment horizontal="left" vertical="center" shrinkToFit="1"/>
    </xf>
    <xf numFmtId="0" fontId="11" fillId="4" borderId="40" xfId="0" applyFont="1" applyFill="1" applyBorder="1" applyAlignment="1">
      <alignment horizontal="center" vertical="center"/>
    </xf>
    <xf numFmtId="0" fontId="93" fillId="4" borderId="40" xfId="0" applyFont="1" applyFill="1" applyBorder="1" applyAlignment="1">
      <alignment horizontal="center" vertical="center" shrinkToFit="1"/>
    </xf>
    <xf numFmtId="166" fontId="11" fillId="4" borderId="40" xfId="0" applyNumberFormat="1" applyFont="1" applyFill="1" applyBorder="1" applyAlignment="1">
      <alignment horizontal="center" vertical="center" shrinkToFit="1"/>
    </xf>
    <xf numFmtId="166" fontId="11" fillId="4" borderId="41" xfId="0" applyNumberFormat="1" applyFont="1" applyFill="1" applyBorder="1" applyAlignment="1">
      <alignment horizontal="center" vertical="center" shrinkToFit="1"/>
    </xf>
    <xf numFmtId="0" fontId="11" fillId="4" borderId="55" xfId="0" applyFont="1" applyFill="1" applyBorder="1" applyAlignment="1">
      <alignment horizontal="left" vertical="center" shrinkToFit="1"/>
    </xf>
    <xf numFmtId="0" fontId="10" fillId="4" borderId="43" xfId="0" applyFont="1" applyFill="1" applyBorder="1" applyAlignment="1">
      <alignment horizontal="left" vertical="center" wrapText="1"/>
    </xf>
    <xf numFmtId="165" fontId="82" fillId="4" borderId="0" xfId="0" applyNumberFormat="1" applyFont="1" applyFill="1" applyBorder="1" applyAlignment="1">
      <alignment vertical="center" wrapText="1"/>
    </xf>
    <xf numFmtId="14" fontId="82" fillId="4" borderId="0" xfId="0" applyNumberFormat="1" applyFont="1" applyFill="1" applyBorder="1" applyAlignment="1">
      <alignment horizontal="center" vertical="center" wrapText="1"/>
    </xf>
    <xf numFmtId="0" fontId="79" fillId="4" borderId="0" xfId="0" applyFont="1" applyFill="1" applyBorder="1" applyAlignment="1">
      <alignment vertical="center" shrinkToFit="1"/>
    </xf>
    <xf numFmtId="0" fontId="44" fillId="4" borderId="47" xfId="0" applyFont="1" applyFill="1" applyBorder="1" applyAlignment="1">
      <alignment horizontal="left" vertical="center" shrinkToFit="1"/>
    </xf>
    <xf numFmtId="166" fontId="11" fillId="4" borderId="32" xfId="0" applyNumberFormat="1" applyFont="1" applyFill="1" applyBorder="1" applyAlignment="1">
      <alignment horizontal="center" vertical="center" shrinkToFit="1"/>
    </xf>
    <xf numFmtId="0" fontId="11" fillId="4" borderId="83" xfId="0" applyFont="1" applyFill="1" applyBorder="1" applyAlignment="1">
      <alignment horizontal="center" vertical="center" shrinkToFit="1"/>
    </xf>
    <xf numFmtId="0" fontId="11" fillId="4" borderId="47" xfId="0" applyFont="1" applyFill="1" applyBorder="1" applyAlignment="1">
      <alignment horizontal="center" vertical="center" shrinkToFit="1"/>
    </xf>
    <xf numFmtId="0" fontId="11" fillId="4" borderId="47" xfId="0" applyFont="1" applyFill="1" applyBorder="1" applyAlignment="1">
      <alignment vertical="center" wrapText="1"/>
    </xf>
    <xf numFmtId="0" fontId="39" fillId="4" borderId="9" xfId="0" applyFont="1" applyFill="1" applyBorder="1" applyAlignment="1">
      <alignment vertical="center" shrinkToFit="1"/>
    </xf>
    <xf numFmtId="168" fontId="20" fillId="4" borderId="0" xfId="0" applyNumberFormat="1" applyFont="1" applyFill="1" applyBorder="1" applyAlignment="1">
      <alignment vertical="center" shrinkToFit="1"/>
    </xf>
    <xf numFmtId="0" fontId="36" fillId="4" borderId="0" xfId="0" applyFont="1" applyFill="1" applyBorder="1" applyAlignment="1">
      <alignment vertical="center" shrinkToFit="1"/>
    </xf>
    <xf numFmtId="0" fontId="5" fillId="4" borderId="0" xfId="0" applyFont="1" applyFill="1" applyBorder="1" applyAlignment="1">
      <alignment horizontal="center" vertical="center" shrinkToFit="1"/>
    </xf>
    <xf numFmtId="0" fontId="11" fillId="4" borderId="0" xfId="0" applyFont="1" applyFill="1" applyBorder="1" applyAlignment="1">
      <alignment vertical="center" wrapText="1"/>
    </xf>
    <xf numFmtId="0" fontId="10" fillId="0" borderId="40" xfId="0" applyFont="1" applyFill="1" applyBorder="1" applyAlignment="1">
      <alignment horizontal="center" vertical="center" shrinkToFit="1"/>
    </xf>
    <xf numFmtId="166" fontId="11" fillId="0" borderId="43" xfId="0" applyNumberFormat="1" applyFont="1" applyFill="1" applyBorder="1" applyAlignment="1">
      <alignment vertical="center" shrinkToFit="1"/>
    </xf>
    <xf numFmtId="0" fontId="44" fillId="0" borderId="42" xfId="0" applyFont="1" applyFill="1" applyBorder="1" applyAlignment="1">
      <alignment horizontal="left" vertical="center" shrinkToFit="1"/>
    </xf>
    <xf numFmtId="165" fontId="91" fillId="4" borderId="0" xfId="0" applyNumberFormat="1" applyFont="1" applyFill="1" applyBorder="1" applyAlignment="1">
      <alignment vertical="center" wrapText="1"/>
    </xf>
    <xf numFmtId="14" fontId="91" fillId="4" borderId="0" xfId="0" applyNumberFormat="1" applyFont="1" applyFill="1" applyBorder="1" applyAlignment="1">
      <alignment horizontal="center" vertical="center" wrapText="1"/>
    </xf>
    <xf numFmtId="0" fontId="80" fillId="4" borderId="0" xfId="0" applyFont="1" applyFill="1" applyBorder="1" applyAlignment="1">
      <alignment vertical="center" shrinkToFit="1"/>
    </xf>
    <xf numFmtId="166" fontId="10" fillId="4" borderId="43" xfId="0" applyNumberFormat="1" applyFont="1" applyFill="1" applyBorder="1" applyAlignment="1">
      <alignment horizontal="left" vertical="center" shrinkToFit="1"/>
    </xf>
    <xf numFmtId="166" fontId="10" fillId="0" borderId="43" xfId="0" applyNumberFormat="1" applyFont="1" applyFill="1" applyBorder="1" applyAlignment="1">
      <alignment vertical="center" shrinkToFit="1"/>
    </xf>
    <xf numFmtId="0" fontId="10" fillId="0" borderId="42" xfId="0" applyFont="1" applyFill="1" applyBorder="1" applyAlignment="1">
      <alignment horizontal="left" vertical="center" shrinkToFit="1"/>
    </xf>
    <xf numFmtId="166" fontId="10" fillId="4" borderId="32" xfId="0" applyNumberFormat="1" applyFont="1" applyFill="1" applyBorder="1" applyAlignment="1">
      <alignment horizontal="center" vertical="center" shrinkToFit="1"/>
    </xf>
    <xf numFmtId="0" fontId="10" fillId="4" borderId="47" xfId="0" applyFont="1" applyFill="1" applyBorder="1" applyAlignment="1">
      <alignment horizontal="left" vertical="center" shrinkToFit="1"/>
    </xf>
    <xf numFmtId="0" fontId="10" fillId="4" borderId="83" xfId="0" applyFont="1" applyFill="1" applyBorder="1" applyAlignment="1">
      <alignment horizontal="center" vertical="center" shrinkToFit="1"/>
    </xf>
    <xf numFmtId="0" fontId="10" fillId="4" borderId="47" xfId="0" applyFont="1" applyFill="1" applyBorder="1" applyAlignment="1">
      <alignment horizontal="center" vertical="center" shrinkToFit="1"/>
    </xf>
    <xf numFmtId="0" fontId="10" fillId="4" borderId="47" xfId="0" applyFont="1" applyFill="1" applyBorder="1" applyAlignment="1">
      <alignment vertical="center" wrapText="1"/>
    </xf>
    <xf numFmtId="0" fontId="57" fillId="4" borderId="9" xfId="0" applyFont="1" applyFill="1" applyBorder="1" applyAlignment="1">
      <alignment vertical="center" shrinkToFit="1"/>
    </xf>
    <xf numFmtId="168" fontId="56" fillId="4" borderId="0" xfId="0" applyNumberFormat="1" applyFont="1" applyFill="1" applyBorder="1" applyAlignment="1">
      <alignment vertical="center" shrinkToFit="1"/>
    </xf>
    <xf numFmtId="0" fontId="89" fillId="4" borderId="0" xfId="0" applyFont="1" applyFill="1" applyBorder="1" applyAlignment="1">
      <alignment vertical="center" shrinkToFit="1"/>
    </xf>
    <xf numFmtId="0" fontId="90" fillId="4" borderId="0" xfId="0" applyFont="1" applyFill="1" applyBorder="1" applyAlignment="1">
      <alignment horizontal="center" vertical="center" shrinkToFit="1"/>
    </xf>
    <xf numFmtId="0" fontId="10" fillId="4" borderId="0" xfId="0" applyFont="1" applyFill="1" applyBorder="1" applyAlignment="1">
      <alignment vertical="center" wrapText="1"/>
    </xf>
    <xf numFmtId="0" fontId="10" fillId="0" borderId="85" xfId="0" applyFont="1" applyFill="1" applyBorder="1" applyAlignment="1">
      <alignment horizontal="center" vertical="center" shrinkToFit="1"/>
    </xf>
    <xf numFmtId="0" fontId="10" fillId="4" borderId="85" xfId="0" applyFont="1" applyFill="1" applyBorder="1" applyAlignment="1">
      <alignment horizontal="left" vertical="center" wrapText="1"/>
    </xf>
    <xf numFmtId="166" fontId="10" fillId="4" borderId="86" xfId="0" applyNumberFormat="1" applyFont="1" applyFill="1" applyBorder="1" applyAlignment="1">
      <alignment horizontal="left" vertical="center" shrinkToFit="1"/>
    </xf>
    <xf numFmtId="0" fontId="10" fillId="4" borderId="85" xfId="0" applyFont="1" applyFill="1" applyBorder="1" applyAlignment="1">
      <alignment horizontal="center" vertical="center" shrinkToFit="1"/>
    </xf>
    <xf numFmtId="0" fontId="10" fillId="4" borderId="88" xfId="0" applyFont="1" applyFill="1" applyBorder="1" applyAlignment="1">
      <alignment horizontal="center" vertical="center" shrinkToFit="1"/>
    </xf>
    <xf numFmtId="0" fontId="88" fillId="4" borderId="85" xfId="0" applyFont="1" applyFill="1" applyBorder="1" applyAlignment="1">
      <alignment horizontal="center" vertical="center" shrinkToFit="1"/>
    </xf>
    <xf numFmtId="0" fontId="44" fillId="4" borderId="85" xfId="0" applyFont="1" applyFill="1" applyBorder="1" applyAlignment="1">
      <alignment horizontal="center" vertical="center" wrapText="1"/>
    </xf>
    <xf numFmtId="0" fontId="44" fillId="4" borderId="85" xfId="0" applyFont="1" applyFill="1" applyBorder="1" applyAlignment="1">
      <alignment horizontal="center" vertical="center" shrinkToFit="1"/>
    </xf>
    <xf numFmtId="0" fontId="44" fillId="4" borderId="87" xfId="0" applyFont="1" applyFill="1" applyBorder="1" applyAlignment="1">
      <alignment horizontal="center" vertical="center" shrinkToFit="1"/>
    </xf>
    <xf numFmtId="0" fontId="44" fillId="4" borderId="84" xfId="0" applyFont="1" applyFill="1" applyBorder="1" applyAlignment="1">
      <alignment vertical="center" shrinkToFit="1"/>
    </xf>
    <xf numFmtId="0" fontId="10" fillId="4" borderId="85" xfId="0" applyFont="1" applyFill="1" applyBorder="1" applyAlignment="1">
      <alignment vertical="center" shrinkToFit="1"/>
    </xf>
    <xf numFmtId="166" fontId="11" fillId="0" borderId="86" xfId="0" applyNumberFormat="1" applyFont="1" applyFill="1" applyBorder="1" applyAlignment="1">
      <alignment vertical="center" shrinkToFit="1"/>
    </xf>
    <xf numFmtId="0" fontId="44" fillId="0" borderId="88" xfId="0" applyFont="1" applyFill="1" applyBorder="1" applyAlignment="1">
      <alignment horizontal="left" vertical="center" shrinkToFit="1"/>
    </xf>
    <xf numFmtId="0" fontId="44" fillId="4" borderId="85" xfId="0" applyFont="1" applyFill="1" applyBorder="1" applyAlignment="1">
      <alignment horizontal="center" vertical="center"/>
    </xf>
    <xf numFmtId="0" fontId="96" fillId="0" borderId="0" xfId="0" quotePrefix="1" applyFont="1" applyBorder="1" applyAlignment="1">
      <alignment horizontal="left" vertical="center"/>
    </xf>
    <xf numFmtId="0" fontId="96" fillId="0" borderId="0" xfId="0" quotePrefix="1" applyFont="1" applyBorder="1" applyAlignment="1">
      <alignment vertical="center"/>
    </xf>
    <xf numFmtId="0" fontId="9" fillId="4" borderId="0" xfId="0" applyFont="1" applyFill="1" applyBorder="1" applyAlignment="1">
      <alignment horizontal="center" vertical="center"/>
    </xf>
    <xf numFmtId="0" fontId="97" fillId="4" borderId="40" xfId="0" applyFont="1" applyFill="1" applyBorder="1" applyAlignment="1">
      <alignment horizontal="center" vertical="center" shrinkToFit="1"/>
    </xf>
    <xf numFmtId="0" fontId="97" fillId="4" borderId="40" xfId="0" applyFont="1" applyFill="1" applyBorder="1" applyAlignment="1">
      <alignment vertical="center" shrinkToFit="1"/>
    </xf>
    <xf numFmtId="0" fontId="97" fillId="4" borderId="40" xfId="0" applyFont="1" applyFill="1" applyBorder="1" applyAlignment="1">
      <alignment horizontal="left" vertical="center" wrapText="1"/>
    </xf>
    <xf numFmtId="0" fontId="97" fillId="4" borderId="40" xfId="0" applyFont="1" applyFill="1" applyBorder="1" applyAlignment="1">
      <alignment horizontal="center" vertical="center" wrapText="1"/>
    </xf>
    <xf numFmtId="0" fontId="97" fillId="4" borderId="41" xfId="0" applyFont="1" applyFill="1" applyBorder="1" applyAlignment="1">
      <alignment horizontal="center" vertical="center" shrinkToFit="1"/>
    </xf>
    <xf numFmtId="166" fontId="97" fillId="4" borderId="43" xfId="0" applyNumberFormat="1" applyFont="1" applyFill="1" applyBorder="1" applyAlignment="1">
      <alignment vertical="center" shrinkToFit="1"/>
    </xf>
    <xf numFmtId="0" fontId="97" fillId="4" borderId="42" xfId="0" applyFont="1" applyFill="1" applyBorder="1" applyAlignment="1">
      <alignment horizontal="left" vertical="center" shrinkToFit="1"/>
    </xf>
    <xf numFmtId="0" fontId="97" fillId="4" borderId="40" xfId="0" applyFont="1" applyFill="1" applyBorder="1" applyAlignment="1">
      <alignment horizontal="center" vertical="center"/>
    </xf>
    <xf numFmtId="166" fontId="97" fillId="4" borderId="40" xfId="0" applyNumberFormat="1" applyFont="1" applyFill="1" applyBorder="1" applyAlignment="1">
      <alignment horizontal="left" vertical="center" shrinkToFit="1"/>
    </xf>
    <xf numFmtId="0" fontId="97" fillId="0" borderId="40" xfId="0" applyFont="1" applyFill="1" applyBorder="1" applyAlignment="1">
      <alignment horizontal="center" vertical="center" shrinkToFit="1"/>
    </xf>
    <xf numFmtId="0" fontId="97" fillId="4" borderId="38" xfId="0" applyFont="1" applyFill="1" applyBorder="1" applyAlignment="1">
      <alignment horizontal="left" vertical="center" wrapText="1"/>
    </xf>
    <xf numFmtId="0" fontId="97" fillId="6" borderId="40" xfId="0" applyFont="1" applyFill="1" applyBorder="1" applyAlignment="1">
      <alignment horizontal="center" vertical="center" shrinkToFit="1"/>
    </xf>
    <xf numFmtId="0" fontId="25" fillId="0" borderId="91" xfId="5" applyFont="1" applyFill="1" applyBorder="1" applyAlignment="1" applyProtection="1">
      <alignment horizontal="left" vertical="center" wrapText="1"/>
      <protection hidden="1"/>
    </xf>
    <xf numFmtId="0" fontId="25" fillId="0" borderId="92" xfId="5" applyFont="1" applyFill="1" applyBorder="1" applyAlignment="1" applyProtection="1">
      <alignment horizontal="center" vertical="center" wrapText="1"/>
      <protection hidden="1"/>
    </xf>
    <xf numFmtId="0" fontId="25" fillId="0" borderId="93" xfId="5" applyNumberFormat="1" applyFont="1" applyBorder="1" applyAlignment="1" applyProtection="1">
      <alignment horizontal="center" vertical="center" wrapText="1"/>
      <protection hidden="1"/>
    </xf>
    <xf numFmtId="0" fontId="25" fillId="0" borderId="94" xfId="5" applyFont="1" applyFill="1" applyBorder="1" applyAlignment="1" applyProtection="1">
      <alignment horizontal="left" vertical="center" wrapText="1"/>
      <protection hidden="1"/>
    </xf>
    <xf numFmtId="0" fontId="25" fillId="0" borderId="95" xfId="5" applyFont="1" applyFill="1" applyBorder="1" applyAlignment="1" applyProtection="1">
      <alignment horizontal="center" vertical="center" wrapText="1"/>
      <protection hidden="1"/>
    </xf>
    <xf numFmtId="0" fontId="25" fillId="0" borderId="96" xfId="5" applyNumberFormat="1" applyFont="1" applyBorder="1" applyAlignment="1" applyProtection="1">
      <alignment horizontal="center" vertical="center" wrapText="1"/>
      <protection hidden="1"/>
    </xf>
    <xf numFmtId="0" fontId="25" fillId="0" borderId="97" xfId="5" applyFont="1" applyFill="1" applyBorder="1" applyAlignment="1" applyProtection="1">
      <alignment horizontal="left" vertical="center" wrapText="1"/>
      <protection hidden="1"/>
    </xf>
    <xf numFmtId="0" fontId="25" fillId="0" borderId="98" xfId="5" applyNumberFormat="1" applyFont="1" applyBorder="1" applyAlignment="1" applyProtection="1">
      <alignment horizontal="center" vertical="center" wrapText="1"/>
      <protection hidden="1"/>
    </xf>
    <xf numFmtId="0" fontId="27" fillId="0" borderId="99" xfId="5" applyFont="1" applyFill="1" applyBorder="1" applyAlignment="1" applyProtection="1">
      <alignment horizontal="left" vertical="center" wrapText="1"/>
      <protection hidden="1"/>
    </xf>
    <xf numFmtId="0" fontId="27" fillId="0" borderId="100" xfId="5" applyFont="1" applyFill="1" applyBorder="1" applyAlignment="1" applyProtection="1">
      <alignment horizontal="center" vertical="center" wrapText="1"/>
      <protection hidden="1"/>
    </xf>
    <xf numFmtId="0" fontId="27" fillId="0" borderId="101" xfId="5" applyNumberFormat="1" applyFont="1" applyBorder="1" applyAlignment="1" applyProtection="1">
      <alignment horizontal="center" vertical="center" wrapText="1"/>
      <protection hidden="1"/>
    </xf>
    <xf numFmtId="0" fontId="97" fillId="4" borderId="55" xfId="0" applyFont="1" applyFill="1" applyBorder="1" applyAlignment="1">
      <alignment horizontal="left" vertical="center" shrinkToFit="1"/>
    </xf>
    <xf numFmtId="0" fontId="97" fillId="4" borderId="102" xfId="0" applyFont="1" applyFill="1" applyBorder="1" applyAlignment="1">
      <alignment horizontal="left" vertical="center" shrinkToFit="1"/>
    </xf>
    <xf numFmtId="0" fontId="97" fillId="4" borderId="103" xfId="0" applyFont="1" applyFill="1" applyBorder="1" applyAlignment="1">
      <alignment horizontal="center" vertical="center" shrinkToFit="1"/>
    </xf>
    <xf numFmtId="0" fontId="18" fillId="4" borderId="0" xfId="0" applyFont="1" applyFill="1" applyBorder="1" applyAlignment="1">
      <alignment horizontal="center" vertical="center"/>
    </xf>
    <xf numFmtId="0" fontId="80" fillId="4" borderId="0" xfId="4" applyFont="1" applyFill="1" applyBorder="1" applyAlignment="1">
      <alignment shrinkToFit="1"/>
    </xf>
    <xf numFmtId="0" fontId="97" fillId="4" borderId="38" xfId="0" applyFont="1" applyFill="1" applyBorder="1" applyAlignment="1">
      <alignment horizontal="center" vertical="center" shrinkToFit="1"/>
    </xf>
    <xf numFmtId="0" fontId="11" fillId="4" borderId="41" xfId="0" applyFont="1" applyFill="1" applyBorder="1" applyAlignment="1">
      <alignment vertical="center" wrapText="1"/>
    </xf>
    <xf numFmtId="0" fontId="97" fillId="4" borderId="38" xfId="0" applyFont="1" applyFill="1" applyBorder="1" applyAlignment="1">
      <alignment horizontal="left" vertical="center" shrinkToFit="1"/>
    </xf>
    <xf numFmtId="166" fontId="97" fillId="4" borderId="38" xfId="0" applyNumberFormat="1" applyFont="1" applyFill="1" applyBorder="1" applyAlignment="1">
      <alignment horizontal="left" vertical="center" shrinkToFit="1"/>
    </xf>
    <xf numFmtId="0" fontId="97" fillId="4" borderId="69" xfId="0" applyFont="1" applyFill="1" applyBorder="1" applyAlignment="1">
      <alignment horizontal="left" vertical="center" wrapText="1"/>
    </xf>
    <xf numFmtId="0" fontId="97" fillId="4" borderId="103" xfId="0" applyFont="1" applyFill="1" applyBorder="1" applyAlignment="1">
      <alignment horizontal="center" vertical="center" wrapText="1"/>
    </xf>
    <xf numFmtId="0" fontId="97" fillId="4" borderId="36" xfId="0" applyFont="1" applyFill="1" applyBorder="1" applyAlignment="1">
      <alignment horizontal="center" vertical="center" wrapText="1"/>
    </xf>
    <xf numFmtId="0" fontId="97" fillId="4" borderId="36" xfId="0" applyFont="1" applyFill="1" applyBorder="1" applyAlignment="1">
      <alignment horizontal="center" vertical="center" shrinkToFit="1"/>
    </xf>
    <xf numFmtId="0" fontId="97" fillId="4" borderId="104" xfId="0" applyFont="1" applyFill="1" applyBorder="1" applyAlignment="1">
      <alignment horizontal="center" vertical="center" wrapText="1"/>
    </xf>
    <xf numFmtId="0" fontId="97" fillId="4" borderId="104" xfId="0" applyFont="1" applyFill="1" applyBorder="1" applyAlignment="1">
      <alignment horizontal="center" vertical="center" shrinkToFit="1"/>
    </xf>
    <xf numFmtId="0" fontId="97" fillId="4" borderId="105" xfId="0" applyFont="1" applyFill="1" applyBorder="1" applyAlignment="1">
      <alignment horizontal="center" vertical="center" shrinkToFit="1"/>
    </xf>
    <xf numFmtId="0" fontId="97" fillId="4" borderId="107" xfId="0" applyFont="1" applyFill="1" applyBorder="1" applyAlignment="1">
      <alignment horizontal="center" vertical="center" shrinkToFit="1"/>
    </xf>
    <xf numFmtId="0" fontId="97" fillId="4" borderId="49" xfId="0" applyFont="1" applyFill="1" applyBorder="1" applyAlignment="1">
      <alignment horizontal="left" vertical="center" wrapText="1"/>
    </xf>
    <xf numFmtId="0" fontId="97" fillId="4" borderId="103" xfId="0" applyFont="1" applyFill="1" applyBorder="1" applyAlignment="1">
      <alignment horizontal="left" vertical="center" wrapText="1"/>
    </xf>
    <xf numFmtId="0" fontId="97" fillId="4" borderId="42" xfId="0" applyFont="1" applyFill="1" applyBorder="1" applyAlignment="1">
      <alignment horizontal="center" vertical="center"/>
    </xf>
    <xf numFmtId="0" fontId="97" fillId="0" borderId="48" xfId="0" applyFont="1" applyFill="1" applyBorder="1" applyAlignment="1">
      <alignment horizontal="center" vertical="center" shrinkToFit="1"/>
    </xf>
    <xf numFmtId="0" fontId="97" fillId="4" borderId="48" xfId="0" applyFont="1" applyFill="1" applyBorder="1" applyAlignment="1">
      <alignment horizontal="left" vertical="center" wrapText="1"/>
    </xf>
    <xf numFmtId="0" fontId="97" fillId="4" borderId="108" xfId="0" applyFont="1" applyFill="1" applyBorder="1" applyAlignment="1">
      <alignment horizontal="left" vertical="center" wrapText="1"/>
    </xf>
    <xf numFmtId="0" fontId="97" fillId="4" borderId="48" xfId="0" applyFont="1" applyFill="1" applyBorder="1" applyAlignment="1">
      <alignment horizontal="center" vertical="center" wrapText="1"/>
    </xf>
    <xf numFmtId="0" fontId="97" fillId="4" borderId="48" xfId="0" applyFont="1" applyFill="1" applyBorder="1" applyAlignment="1">
      <alignment horizontal="center" vertical="center" shrinkToFit="1"/>
    </xf>
    <xf numFmtId="166" fontId="97" fillId="4" borderId="67" xfId="0" applyNumberFormat="1" applyFont="1" applyFill="1" applyBorder="1" applyAlignment="1">
      <alignment vertical="center" shrinkToFit="1"/>
    </xf>
    <xf numFmtId="0" fontId="97" fillId="4" borderId="68" xfId="0" applyFont="1" applyFill="1" applyBorder="1" applyAlignment="1">
      <alignment horizontal="left" vertical="center" shrinkToFit="1"/>
    </xf>
    <xf numFmtId="0" fontId="97" fillId="4" borderId="68" xfId="0" applyFont="1" applyFill="1" applyBorder="1" applyAlignment="1">
      <alignment horizontal="center" vertical="center"/>
    </xf>
    <xf numFmtId="0" fontId="79" fillId="4" borderId="69" xfId="0" applyFont="1" applyFill="1" applyBorder="1" applyAlignment="1">
      <alignment vertical="center" shrinkToFit="1"/>
    </xf>
    <xf numFmtId="0" fontId="80" fillId="4" borderId="69" xfId="4" applyFont="1" applyFill="1" applyBorder="1" applyAlignment="1">
      <alignment shrinkToFit="1"/>
    </xf>
    <xf numFmtId="0" fontId="80" fillId="4" borderId="69" xfId="0" applyFont="1" applyFill="1" applyBorder="1" applyAlignment="1">
      <alignment vertical="center" shrinkToFit="1"/>
    </xf>
    <xf numFmtId="0" fontId="44" fillId="0" borderId="41" xfId="0" applyFont="1" applyFill="1" applyBorder="1" applyAlignment="1">
      <alignment horizontal="center" vertical="center" shrinkToFit="1"/>
    </xf>
    <xf numFmtId="0" fontId="10" fillId="4" borderId="105" xfId="0" applyFont="1" applyFill="1" applyBorder="1" applyAlignment="1">
      <alignment vertical="center" wrapText="1"/>
    </xf>
    <xf numFmtId="0" fontId="97" fillId="4" borderId="51" xfId="0" applyFont="1" applyFill="1" applyBorder="1" applyAlignment="1">
      <alignment horizontal="center" vertical="center" shrinkToFit="1"/>
    </xf>
    <xf numFmtId="0" fontId="97" fillId="4" borderId="49" xfId="0" applyFont="1" applyFill="1" applyBorder="1" applyAlignment="1">
      <alignment horizontal="center" vertical="center" shrinkToFit="1"/>
    </xf>
    <xf numFmtId="0" fontId="97" fillId="4" borderId="0" xfId="0" applyFont="1" applyFill="1" applyBorder="1" applyAlignment="1">
      <alignment horizontal="center" vertical="center" shrinkToFit="1"/>
    </xf>
    <xf numFmtId="0" fontId="10" fillId="4" borderId="41" xfId="0" applyFont="1" applyFill="1" applyBorder="1" applyAlignment="1">
      <alignment vertical="center" wrapText="1"/>
    </xf>
    <xf numFmtId="16" fontId="97" fillId="4" borderId="40" xfId="0" applyNumberFormat="1" applyFont="1" applyFill="1" applyBorder="1" applyAlignment="1">
      <alignment horizontal="center" vertical="center"/>
    </xf>
    <xf numFmtId="166" fontId="97" fillId="4" borderId="38" xfId="0" applyNumberFormat="1" applyFont="1" applyFill="1" applyBorder="1" applyAlignment="1">
      <alignment horizontal="center" vertical="center" shrinkToFit="1"/>
    </xf>
    <xf numFmtId="0" fontId="97" fillId="4" borderId="103" xfId="0" applyFont="1" applyFill="1" applyBorder="1" applyAlignment="1">
      <alignment vertical="center" shrinkToFit="1"/>
    </xf>
    <xf numFmtId="0" fontId="97" fillId="4" borderId="57" xfId="0" applyFont="1" applyFill="1" applyBorder="1" applyAlignment="1">
      <alignment horizontal="center" vertical="center" shrinkToFit="1"/>
    </xf>
    <xf numFmtId="0" fontId="25" fillId="0" borderId="0" xfId="5" applyNumberFormat="1" applyFont="1" applyBorder="1" applyAlignment="1" applyProtection="1">
      <alignment horizontal="center" vertical="center" wrapText="1"/>
      <protection hidden="1"/>
    </xf>
    <xf numFmtId="0" fontId="27" fillId="0" borderId="0" xfId="5" applyNumberFormat="1" applyFont="1" applyBorder="1" applyAlignment="1" applyProtection="1">
      <alignment horizontal="center" vertical="center" wrapText="1"/>
      <protection hidden="1"/>
    </xf>
    <xf numFmtId="0" fontId="97" fillId="4" borderId="69" xfId="0" applyFont="1" applyFill="1" applyBorder="1" applyAlignment="1">
      <alignment horizontal="center" vertical="center" shrinkToFit="1"/>
    </xf>
    <xf numFmtId="0" fontId="97" fillId="4" borderId="49" xfId="0" applyFont="1" applyFill="1" applyBorder="1" applyAlignment="1">
      <alignment vertical="center" shrinkToFit="1"/>
    </xf>
    <xf numFmtId="0" fontId="97" fillId="4" borderId="49" xfId="0" applyFont="1" applyFill="1" applyBorder="1" applyAlignment="1">
      <alignment horizontal="center" vertical="center" wrapText="1"/>
    </xf>
    <xf numFmtId="166" fontId="97" fillId="4" borderId="54" xfId="0" applyNumberFormat="1" applyFont="1" applyFill="1" applyBorder="1" applyAlignment="1">
      <alignment vertical="center" shrinkToFit="1"/>
    </xf>
    <xf numFmtId="0" fontId="10" fillId="4" borderId="57" xfId="0" applyFont="1" applyFill="1" applyBorder="1" applyAlignment="1">
      <alignment vertical="center" wrapText="1"/>
    </xf>
    <xf numFmtId="0" fontId="11" fillId="4" borderId="112" xfId="0" applyFont="1" applyFill="1" applyBorder="1" applyAlignment="1">
      <alignment vertical="center" wrapText="1"/>
    </xf>
    <xf numFmtId="0" fontId="97" fillId="4" borderId="73" xfId="0" applyFont="1" applyFill="1" applyBorder="1" applyAlignment="1">
      <alignment horizontal="center" vertical="center" shrinkToFit="1"/>
    </xf>
    <xf numFmtId="166" fontId="97" fillId="4" borderId="43" xfId="0" applyNumberFormat="1" applyFont="1" applyFill="1" applyBorder="1" applyAlignment="1">
      <alignment horizontal="center" vertical="center" shrinkToFit="1"/>
    </xf>
    <xf numFmtId="166" fontId="97" fillId="4" borderId="38" xfId="0" applyNumberFormat="1" applyFont="1" applyFill="1" applyBorder="1" applyAlignment="1">
      <alignment vertical="center" shrinkToFit="1"/>
    </xf>
    <xf numFmtId="0" fontId="10" fillId="4" borderId="106" xfId="0" applyFont="1" applyFill="1" applyBorder="1" applyAlignment="1">
      <alignment vertical="center" wrapText="1"/>
    </xf>
    <xf numFmtId="0" fontId="10" fillId="4" borderId="114" xfId="0" applyFont="1" applyFill="1" applyBorder="1" applyAlignment="1">
      <alignment vertical="center" wrapText="1"/>
    </xf>
    <xf numFmtId="0" fontId="6" fillId="4" borderId="9" xfId="0" applyFont="1" applyFill="1" applyBorder="1" applyAlignment="1">
      <alignment horizontal="center" vertical="center" textRotation="90" wrapText="1"/>
    </xf>
    <xf numFmtId="0" fontId="9" fillId="5" borderId="32" xfId="0" applyFont="1" applyFill="1" applyBorder="1" applyAlignment="1">
      <alignment horizontal="center" vertical="center" wrapText="1"/>
    </xf>
    <xf numFmtId="0" fontId="9" fillId="5" borderId="47" xfId="0" applyFont="1" applyFill="1" applyBorder="1" applyAlignment="1">
      <alignment horizontal="center" vertical="center" wrapText="1"/>
    </xf>
    <xf numFmtId="0" fontId="9" fillId="5" borderId="83" xfId="0" applyFont="1" applyFill="1" applyBorder="1" applyAlignment="1">
      <alignment vertical="center" textRotation="90" wrapText="1"/>
    </xf>
    <xf numFmtId="0" fontId="9" fillId="5" borderId="47" xfId="0" applyFont="1" applyFill="1" applyBorder="1" applyAlignment="1">
      <alignment vertical="center" textRotation="90" wrapText="1"/>
    </xf>
    <xf numFmtId="0" fontId="9" fillId="0" borderId="47" xfId="0" applyFont="1" applyBorder="1" applyAlignment="1">
      <alignment horizontal="center" vertical="center" wrapText="1"/>
    </xf>
    <xf numFmtId="0" fontId="38" fillId="0" borderId="9" xfId="0" applyFont="1" applyBorder="1" applyAlignment="1">
      <alignment horizontal="center" vertical="center" wrapText="1"/>
    </xf>
    <xf numFmtId="0" fontId="33" fillId="6" borderId="0" xfId="0" applyFont="1" applyFill="1" applyBorder="1" applyAlignment="1" applyProtection="1">
      <alignment horizontal="center" vertical="center" textRotation="90" shrinkToFit="1"/>
      <protection hidden="1"/>
    </xf>
    <xf numFmtId="0" fontId="31" fillId="8" borderId="0" xfId="0" applyFont="1" applyFill="1" applyBorder="1" applyAlignment="1" applyProtection="1">
      <alignment horizontal="center" vertical="center" textRotation="90" shrinkToFit="1"/>
      <protection hidden="1"/>
    </xf>
    <xf numFmtId="0" fontId="31" fillId="0" borderId="0" xfId="0" applyFont="1" applyBorder="1" applyAlignment="1" applyProtection="1">
      <alignment horizontal="center" vertical="center" textRotation="90" shrinkToFit="1"/>
      <protection hidden="1"/>
    </xf>
    <xf numFmtId="0" fontId="97" fillId="4" borderId="49" xfId="0" applyFont="1" applyFill="1" applyBorder="1" applyAlignment="1">
      <alignment horizontal="center" vertical="center" wrapText="1" shrinkToFit="1"/>
    </xf>
    <xf numFmtId="0" fontId="122" fillId="4" borderId="49" xfId="0" applyFont="1" applyFill="1" applyBorder="1" applyAlignment="1">
      <alignment vertical="center" wrapText="1" shrinkToFit="1"/>
    </xf>
    <xf numFmtId="0" fontId="97" fillId="4" borderId="115" xfId="0" applyFont="1" applyFill="1" applyBorder="1" applyAlignment="1">
      <alignment horizontal="center" vertical="center" shrinkToFit="1"/>
    </xf>
    <xf numFmtId="0" fontId="97" fillId="0" borderId="9" xfId="0" applyFont="1" applyFill="1" applyBorder="1" applyAlignment="1">
      <alignment horizontal="center" vertical="center" shrinkToFit="1"/>
    </xf>
    <xf numFmtId="0" fontId="97" fillId="4" borderId="0" xfId="0" applyFont="1" applyFill="1" applyBorder="1" applyAlignment="1">
      <alignment horizontal="left" vertical="center" wrapText="1"/>
    </xf>
    <xf numFmtId="0" fontId="123" fillId="4" borderId="40" xfId="0" applyFont="1" applyFill="1" applyBorder="1" applyAlignment="1">
      <alignment horizontal="left" vertical="center" shrinkToFit="1"/>
    </xf>
    <xf numFmtId="0" fontId="123" fillId="4" borderId="38" xfId="0" applyFont="1" applyFill="1" applyBorder="1" applyAlignment="1">
      <alignment horizontal="left" vertical="center" shrinkToFit="1"/>
    </xf>
    <xf numFmtId="0" fontId="123" fillId="4" borderId="42" xfId="0" applyFont="1" applyFill="1" applyBorder="1" applyAlignment="1">
      <alignment horizontal="left" vertical="center" shrinkToFit="1"/>
    </xf>
    <xf numFmtId="0" fontId="97" fillId="4" borderId="51" xfId="0" applyFont="1" applyFill="1" applyBorder="1" applyAlignment="1">
      <alignment horizontal="left" vertical="center" wrapText="1"/>
    </xf>
    <xf numFmtId="0" fontId="97" fillId="4" borderId="51" xfId="0" applyFont="1" applyFill="1" applyBorder="1" applyAlignment="1">
      <alignment horizontal="center" vertical="center" wrapText="1"/>
    </xf>
    <xf numFmtId="0" fontId="123" fillId="4" borderId="110" xfId="0" applyFont="1" applyFill="1" applyBorder="1" applyAlignment="1">
      <alignment horizontal="left" vertical="center" shrinkToFit="1"/>
    </xf>
    <xf numFmtId="0" fontId="97" fillId="4" borderId="50" xfId="0" applyFont="1" applyFill="1" applyBorder="1" applyAlignment="1">
      <alignment horizontal="center" vertical="center" wrapText="1"/>
    </xf>
    <xf numFmtId="0" fontId="97" fillId="4" borderId="50" xfId="0" applyFont="1" applyFill="1" applyBorder="1" applyAlignment="1">
      <alignment horizontal="center" vertical="center" shrinkToFit="1"/>
    </xf>
    <xf numFmtId="0" fontId="97" fillId="4" borderId="110" xfId="0" applyFont="1" applyFill="1" applyBorder="1" applyAlignment="1">
      <alignment horizontal="center" vertical="center" shrinkToFit="1"/>
    </xf>
    <xf numFmtId="0" fontId="97" fillId="4" borderId="47" xfId="0" applyFont="1" applyFill="1" applyBorder="1" applyAlignment="1">
      <alignment horizontal="center" vertical="center" shrinkToFit="1"/>
    </xf>
    <xf numFmtId="0" fontId="97" fillId="4" borderId="9" xfId="0" applyFont="1" applyFill="1" applyBorder="1" applyAlignment="1">
      <alignment horizontal="center" vertical="center" shrinkToFit="1"/>
    </xf>
    <xf numFmtId="166" fontId="10" fillId="4" borderId="0" xfId="0" applyNumberFormat="1" applyFont="1" applyFill="1" applyBorder="1" applyAlignment="1">
      <alignment horizontal="center" vertical="center" shrinkToFit="1"/>
    </xf>
    <xf numFmtId="0" fontId="6" fillId="4" borderId="13" xfId="0" applyFont="1" applyFill="1" applyBorder="1" applyAlignment="1">
      <alignment vertical="center" wrapText="1"/>
    </xf>
    <xf numFmtId="0" fontId="6" fillId="4" borderId="109" xfId="0" applyFont="1" applyFill="1" applyBorder="1" applyAlignment="1">
      <alignment vertical="center" wrapText="1"/>
    </xf>
    <xf numFmtId="0" fontId="6" fillId="4" borderId="30" xfId="0" applyFont="1" applyFill="1" applyBorder="1" applyAlignment="1">
      <alignment vertical="center" wrapText="1"/>
    </xf>
    <xf numFmtId="0" fontId="6" fillId="4" borderId="116" xfId="0" applyFont="1" applyFill="1" applyBorder="1" applyAlignment="1">
      <alignment vertical="center" wrapText="1"/>
    </xf>
    <xf numFmtId="0" fontId="9" fillId="5" borderId="0" xfId="0" applyFont="1" applyFill="1" applyBorder="1" applyAlignment="1">
      <alignment horizontal="center" vertical="center" wrapText="1"/>
    </xf>
    <xf numFmtId="0" fontId="97" fillId="4" borderId="50" xfId="0" applyFont="1" applyFill="1" applyBorder="1" applyAlignment="1">
      <alignment horizontal="left" vertical="center" wrapText="1"/>
    </xf>
    <xf numFmtId="0" fontId="6" fillId="4" borderId="74" xfId="0" applyFont="1" applyFill="1" applyBorder="1" applyAlignment="1">
      <alignment horizontal="center" vertical="center" textRotation="90" wrapText="1"/>
    </xf>
    <xf numFmtId="166" fontId="97" fillId="4" borderId="62" xfId="0" applyNumberFormat="1" applyFont="1" applyFill="1" applyBorder="1" applyAlignment="1">
      <alignment vertical="center" shrinkToFit="1"/>
    </xf>
    <xf numFmtId="0" fontId="97" fillId="4" borderId="63" xfId="0" applyFont="1" applyFill="1" applyBorder="1" applyAlignment="1">
      <alignment horizontal="left" vertical="center" shrinkToFit="1"/>
    </xf>
    <xf numFmtId="0" fontId="6" fillId="4" borderId="50" xfId="0" applyFont="1" applyFill="1" applyBorder="1" applyAlignment="1">
      <alignment horizontal="center" vertical="center" textRotation="90" wrapText="1"/>
    </xf>
    <xf numFmtId="0" fontId="123" fillId="4" borderId="49" xfId="0" applyFont="1" applyFill="1" applyBorder="1" applyAlignment="1">
      <alignment horizontal="left" vertical="center" shrinkToFit="1"/>
    </xf>
    <xf numFmtId="0" fontId="123" fillId="4" borderId="69" xfId="0" applyFont="1" applyFill="1" applyBorder="1" applyAlignment="1">
      <alignment horizontal="left" vertical="center" shrinkToFit="1"/>
    </xf>
    <xf numFmtId="0" fontId="97" fillId="4" borderId="42" xfId="0" applyFont="1" applyFill="1" applyBorder="1" applyAlignment="1">
      <alignment horizontal="center" vertical="center" shrinkToFit="1"/>
    </xf>
    <xf numFmtId="0" fontId="97" fillId="0" borderId="49" xfId="0" applyFont="1" applyFill="1" applyBorder="1" applyAlignment="1">
      <alignment horizontal="center" vertical="center" shrinkToFit="1"/>
    </xf>
    <xf numFmtId="0" fontId="97" fillId="4" borderId="77" xfId="0" applyFont="1" applyFill="1" applyBorder="1" applyAlignment="1">
      <alignment horizontal="left" vertical="center" wrapText="1"/>
    </xf>
    <xf numFmtId="0" fontId="88" fillId="4" borderId="50" xfId="0" applyFont="1" applyFill="1" applyBorder="1" applyAlignment="1">
      <alignment horizontal="left" vertical="center" shrinkToFit="1"/>
    </xf>
    <xf numFmtId="0" fontId="88" fillId="4" borderId="40" xfId="0" applyFont="1" applyFill="1" applyBorder="1" applyAlignment="1">
      <alignment horizontal="left" vertical="center" shrinkToFit="1"/>
    </xf>
    <xf numFmtId="166" fontId="97" fillId="4" borderId="77" xfId="0" applyNumberFormat="1" applyFont="1" applyFill="1" applyBorder="1" applyAlignment="1">
      <alignment vertical="center" shrinkToFit="1"/>
    </xf>
    <xf numFmtId="0" fontId="10" fillId="4" borderId="50" xfId="0" applyFont="1" applyFill="1" applyBorder="1" applyAlignment="1">
      <alignment vertical="center" wrapText="1"/>
    </xf>
    <xf numFmtId="166" fontId="97" fillId="4" borderId="74" xfId="0" applyNumberFormat="1" applyFont="1" applyFill="1" applyBorder="1" applyAlignment="1">
      <alignment vertical="center" shrinkToFit="1"/>
    </xf>
    <xf numFmtId="0" fontId="6" fillId="4" borderId="117" xfId="0" applyFont="1" applyFill="1" applyBorder="1" applyAlignment="1">
      <alignment vertical="center" wrapText="1"/>
    </xf>
    <xf numFmtId="0" fontId="6" fillId="4" borderId="14" xfId="0" applyFont="1" applyFill="1" applyBorder="1" applyAlignment="1">
      <alignment vertical="center" wrapText="1"/>
    </xf>
    <xf numFmtId="0" fontId="6" fillId="4" borderId="15" xfId="0" applyFont="1" applyFill="1" applyBorder="1" applyAlignment="1">
      <alignment vertical="center" wrapText="1"/>
    </xf>
    <xf numFmtId="0" fontId="6" fillId="4" borderId="12" xfId="0" applyFont="1" applyFill="1" applyBorder="1" applyAlignment="1">
      <alignment vertical="center" wrapText="1"/>
    </xf>
    <xf numFmtId="0" fontId="6" fillId="4" borderId="25" xfId="0" applyFont="1" applyFill="1" applyBorder="1" applyAlignment="1">
      <alignment vertical="center" wrapText="1"/>
    </xf>
    <xf numFmtId="0" fontId="9" fillId="0" borderId="0" xfId="0" applyFont="1" applyBorder="1" applyAlignment="1">
      <alignment horizontal="left" vertical="center"/>
    </xf>
    <xf numFmtId="0" fontId="18" fillId="0" borderId="0" xfId="0" applyFont="1" applyBorder="1" applyAlignment="1">
      <alignment horizontal="left" vertical="center"/>
    </xf>
    <xf numFmtId="0" fontId="70" fillId="0" borderId="29" xfId="0" applyFont="1" applyBorder="1" applyAlignment="1">
      <alignment horizontal="left" vertical="center"/>
    </xf>
    <xf numFmtId="0" fontId="93" fillId="4" borderId="38" xfId="0" applyFont="1" applyFill="1" applyBorder="1" applyAlignment="1">
      <alignment vertical="center" wrapText="1"/>
    </xf>
    <xf numFmtId="0" fontId="93" fillId="4" borderId="38" xfId="0" applyFont="1" applyFill="1" applyBorder="1" applyAlignment="1">
      <alignment horizontal="left" vertical="center" wrapText="1"/>
    </xf>
    <xf numFmtId="0" fontId="11" fillId="4" borderId="38" xfId="0" applyFont="1" applyFill="1" applyBorder="1" applyAlignment="1">
      <alignment horizontal="center" vertical="center" wrapText="1"/>
    </xf>
    <xf numFmtId="0" fontId="97" fillId="4" borderId="51" xfId="0" applyFont="1" applyFill="1" applyBorder="1" applyAlignment="1">
      <alignment vertical="center"/>
    </xf>
    <xf numFmtId="0" fontId="97" fillId="4" borderId="49" xfId="0" applyFont="1" applyFill="1" applyBorder="1" applyAlignment="1">
      <alignment vertical="center"/>
    </xf>
    <xf numFmtId="0" fontId="93" fillId="4" borderId="40" xfId="0" applyFont="1" applyFill="1" applyBorder="1" applyAlignment="1">
      <alignment vertical="center" wrapText="1"/>
    </xf>
    <xf numFmtId="0" fontId="10" fillId="4" borderId="38" xfId="0" applyFont="1" applyFill="1" applyBorder="1" applyAlignment="1">
      <alignment horizontal="center" vertical="center" wrapText="1"/>
    </xf>
    <xf numFmtId="0" fontId="88" fillId="4" borderId="38" xfId="0" applyFont="1" applyFill="1" applyBorder="1" applyAlignment="1">
      <alignment vertical="center" wrapText="1"/>
    </xf>
    <xf numFmtId="0" fontId="88" fillId="4" borderId="38" xfId="0" applyFont="1" applyFill="1" applyBorder="1" applyAlignment="1">
      <alignment horizontal="center" vertical="center" wrapText="1"/>
    </xf>
    <xf numFmtId="0" fontId="88" fillId="4" borderId="40" xfId="0" applyFont="1" applyFill="1" applyBorder="1" applyAlignment="1">
      <alignment horizontal="center" vertical="center" wrapText="1"/>
    </xf>
    <xf numFmtId="0" fontId="10" fillId="4" borderId="40" xfId="0" applyFont="1" applyFill="1" applyBorder="1" applyAlignment="1">
      <alignment vertical="center" wrapText="1"/>
    </xf>
    <xf numFmtId="0" fontId="10" fillId="4" borderId="0" xfId="0" applyFont="1" applyFill="1" applyBorder="1" applyAlignment="1">
      <alignment horizontal="center" vertical="center" wrapText="1"/>
    </xf>
    <xf numFmtId="0" fontId="123" fillId="4" borderId="42" xfId="0" applyFont="1" applyFill="1" applyBorder="1" applyAlignment="1">
      <alignment horizontal="center" vertical="center"/>
    </xf>
    <xf numFmtId="0" fontId="123" fillId="4" borderId="40" xfId="0" applyFont="1" applyFill="1" applyBorder="1" applyAlignment="1">
      <alignment horizontal="center" vertical="center" shrinkToFit="1"/>
    </xf>
    <xf numFmtId="0" fontId="10" fillId="4" borderId="49" xfId="0" applyFont="1" applyFill="1" applyBorder="1" applyAlignment="1">
      <alignment vertical="center" wrapText="1"/>
    </xf>
    <xf numFmtId="0" fontId="93" fillId="4" borderId="40" xfId="0" applyFont="1" applyFill="1" applyBorder="1" applyAlignment="1">
      <alignment horizontal="center" vertical="center" wrapText="1"/>
    </xf>
    <xf numFmtId="0" fontId="97" fillId="4" borderId="113" xfId="0" applyFont="1" applyFill="1" applyBorder="1" applyAlignment="1">
      <alignment horizontal="left" vertical="center" shrinkToFit="1"/>
    </xf>
    <xf numFmtId="0" fontId="11" fillId="4" borderId="77" xfId="0" applyFont="1" applyFill="1" applyBorder="1" applyAlignment="1">
      <alignment vertical="center" wrapText="1"/>
    </xf>
    <xf numFmtId="0" fontId="97" fillId="4" borderId="51" xfId="0" applyFont="1" applyFill="1" applyBorder="1" applyAlignment="1">
      <alignment vertical="center" shrinkToFit="1"/>
    </xf>
    <xf numFmtId="0" fontId="97" fillId="4" borderId="118" xfId="0" applyFont="1" applyFill="1" applyBorder="1" applyAlignment="1">
      <alignment horizontal="center" vertical="center" shrinkToFit="1"/>
    </xf>
    <xf numFmtId="0" fontId="88" fillId="4" borderId="0" xfId="0" applyFont="1" applyFill="1" applyBorder="1" applyAlignment="1">
      <alignment horizontal="center" vertical="center" wrapText="1"/>
    </xf>
    <xf numFmtId="0" fontId="97" fillId="0" borderId="51" xfId="0" applyFont="1" applyFill="1" applyBorder="1" applyAlignment="1">
      <alignment horizontal="center" vertical="center" shrinkToFit="1"/>
    </xf>
    <xf numFmtId="0" fontId="44" fillId="0" borderId="118" xfId="0" applyFont="1" applyFill="1" applyBorder="1" applyAlignment="1">
      <alignment horizontal="center" vertical="center" shrinkToFit="1"/>
    </xf>
    <xf numFmtId="0" fontId="97" fillId="4" borderId="110" xfId="0" applyFont="1" applyFill="1" applyBorder="1" applyAlignment="1">
      <alignment horizontal="left" vertical="center" wrapText="1"/>
    </xf>
    <xf numFmtId="0" fontId="10" fillId="4" borderId="110" xfId="0" applyFont="1" applyFill="1" applyBorder="1" applyAlignment="1">
      <alignment vertical="center" wrapText="1"/>
    </xf>
    <xf numFmtId="0" fontId="123" fillId="4" borderId="77" xfId="0" applyFont="1" applyFill="1" applyBorder="1" applyAlignment="1">
      <alignment horizontal="left" vertical="center" shrinkToFit="1"/>
    </xf>
    <xf numFmtId="0" fontId="97" fillId="4" borderId="55" xfId="0" applyFont="1" applyFill="1" applyBorder="1" applyAlignment="1">
      <alignment horizontal="center" vertical="center" shrinkToFit="1"/>
    </xf>
    <xf numFmtId="0" fontId="97" fillId="6" borderId="49" xfId="0" applyFont="1" applyFill="1" applyBorder="1" applyAlignment="1">
      <alignment horizontal="center" vertical="center" shrinkToFit="1"/>
    </xf>
    <xf numFmtId="0" fontId="122" fillId="6" borderId="40" xfId="0" applyFont="1" applyFill="1" applyBorder="1" applyAlignment="1">
      <alignment horizontal="center" vertical="center" wrapText="1" shrinkToFit="1"/>
    </xf>
    <xf numFmtId="0" fontId="97" fillId="6" borderId="48" xfId="0" applyFont="1" applyFill="1" applyBorder="1" applyAlignment="1">
      <alignment horizontal="center" vertical="center" shrinkToFit="1"/>
    </xf>
    <xf numFmtId="0" fontId="97" fillId="4" borderId="108" xfId="0" applyFont="1" applyFill="1" applyBorder="1" applyAlignment="1">
      <alignment horizontal="center" vertical="center" shrinkToFit="1"/>
    </xf>
    <xf numFmtId="0" fontId="97" fillId="6" borderId="49" xfId="0" applyFont="1" applyFill="1" applyBorder="1" applyAlignment="1">
      <alignment vertical="center" shrinkToFit="1"/>
    </xf>
    <xf numFmtId="0" fontId="97" fillId="6" borderId="40" xfId="0" applyFont="1" applyFill="1" applyBorder="1" applyAlignment="1">
      <alignment vertical="center" shrinkToFit="1"/>
    </xf>
    <xf numFmtId="0" fontId="93" fillId="6" borderId="40" xfId="0" applyFont="1" applyFill="1" applyBorder="1" applyAlignment="1">
      <alignment vertical="center" wrapText="1"/>
    </xf>
    <xf numFmtId="0" fontId="88" fillId="6" borderId="40" xfId="0" applyFont="1" applyFill="1" applyBorder="1" applyAlignment="1">
      <alignment horizontal="center" vertical="center" wrapText="1"/>
    </xf>
    <xf numFmtId="0" fontId="11" fillId="4" borderId="40" xfId="0" applyFont="1" applyFill="1" applyBorder="1" applyAlignment="1">
      <alignment vertical="center" wrapText="1"/>
    </xf>
    <xf numFmtId="0" fontId="11" fillId="4" borderId="41" xfId="0" applyFont="1" applyFill="1" applyBorder="1" applyAlignment="1">
      <alignment horizontal="center" vertical="center" wrapText="1"/>
    </xf>
    <xf numFmtId="0" fontId="10" fillId="4" borderId="41" xfId="0" applyFont="1" applyFill="1" applyBorder="1" applyAlignment="1">
      <alignment horizontal="center" vertical="center" wrapText="1"/>
    </xf>
    <xf numFmtId="0" fontId="10" fillId="4" borderId="61" xfId="0" applyFont="1" applyFill="1" applyBorder="1" applyAlignment="1">
      <alignment vertical="center" wrapText="1"/>
    </xf>
    <xf numFmtId="0" fontId="97" fillId="6" borderId="40" xfId="0" applyFont="1" applyFill="1" applyBorder="1" applyAlignment="1">
      <alignment horizontal="left" vertical="center" wrapText="1"/>
    </xf>
    <xf numFmtId="0" fontId="11" fillId="4" borderId="112" xfId="0" applyFont="1" applyFill="1" applyBorder="1" applyAlignment="1">
      <alignment horizontal="center" vertical="center" wrapText="1"/>
    </xf>
    <xf numFmtId="0" fontId="97" fillId="6" borderId="51" xfId="0" applyFont="1" applyFill="1" applyBorder="1" applyAlignment="1">
      <alignment horizontal="left" vertical="center" wrapText="1"/>
    </xf>
    <xf numFmtId="0" fontId="97" fillId="6" borderId="103" xfId="0" applyFont="1" applyFill="1" applyBorder="1" applyAlignment="1">
      <alignment horizontal="left" vertical="center" wrapText="1"/>
    </xf>
    <xf numFmtId="0" fontId="93" fillId="4" borderId="0" xfId="0" applyFont="1" applyFill="1" applyBorder="1" applyAlignment="1">
      <alignment vertical="center" wrapText="1"/>
    </xf>
    <xf numFmtId="0" fontId="9" fillId="0" borderId="0" xfId="0" applyFont="1" applyBorder="1" applyAlignment="1">
      <alignment horizontal="center" vertical="center"/>
    </xf>
    <xf numFmtId="0" fontId="11" fillId="4" borderId="77" xfId="0" applyFont="1" applyFill="1" applyBorder="1" applyAlignment="1">
      <alignment horizontal="center" vertical="center" wrapText="1"/>
    </xf>
    <xf numFmtId="0" fontId="97" fillId="4" borderId="113" xfId="0" applyFont="1" applyFill="1" applyBorder="1" applyAlignment="1">
      <alignment horizontal="center" vertical="center"/>
    </xf>
    <xf numFmtId="0" fontId="97" fillId="4" borderId="47" xfId="0" applyFont="1" applyFill="1" applyBorder="1" applyAlignment="1">
      <alignment horizontal="center" vertical="center"/>
    </xf>
    <xf numFmtId="0" fontId="83" fillId="5" borderId="110" xfId="0" applyFont="1" applyFill="1" applyBorder="1" applyAlignment="1">
      <alignment horizontal="center" vertical="center" wrapText="1"/>
    </xf>
    <xf numFmtId="0" fontId="6" fillId="4" borderId="117" xfId="0" applyFont="1" applyFill="1" applyBorder="1" applyAlignment="1">
      <alignment horizontal="left" vertical="center" wrapText="1"/>
    </xf>
    <xf numFmtId="0" fontId="97" fillId="4" borderId="49" xfId="0" applyFont="1" applyFill="1" applyBorder="1" applyAlignment="1">
      <alignment horizontal="center" vertical="center"/>
    </xf>
    <xf numFmtId="0" fontId="93" fillId="4" borderId="38" xfId="0" applyFont="1" applyFill="1" applyBorder="1" applyAlignment="1">
      <alignment horizontal="center" vertical="center" wrapText="1"/>
    </xf>
    <xf numFmtId="0" fontId="10" fillId="4" borderId="83" xfId="0" applyFont="1" applyFill="1" applyBorder="1" applyAlignment="1">
      <alignment vertical="center" wrapText="1"/>
    </xf>
    <xf numFmtId="0" fontId="97" fillId="6" borderId="49" xfId="0" applyFont="1" applyFill="1" applyBorder="1" applyAlignment="1">
      <alignment horizontal="left" vertical="center" wrapText="1"/>
    </xf>
    <xf numFmtId="0" fontId="9" fillId="0" borderId="0" xfId="0" applyFont="1" applyBorder="1" applyAlignment="1">
      <alignment horizontal="center" vertical="center"/>
    </xf>
    <xf numFmtId="0" fontId="83" fillId="5" borderId="110" xfId="0" applyFont="1" applyFill="1" applyBorder="1" applyAlignment="1">
      <alignment horizontal="center" vertical="center" wrapText="1"/>
    </xf>
    <xf numFmtId="0" fontId="83" fillId="5" borderId="110" xfId="0" applyFont="1" applyFill="1" applyBorder="1" applyAlignment="1">
      <alignment horizontal="center" vertical="center" wrapText="1"/>
    </xf>
    <xf numFmtId="0" fontId="97" fillId="4" borderId="66" xfId="0" applyFont="1" applyFill="1" applyBorder="1" applyAlignment="1">
      <alignment horizontal="center" vertical="center" shrinkToFit="1"/>
    </xf>
    <xf numFmtId="0" fontId="83" fillId="5" borderId="110" xfId="0" applyFont="1" applyFill="1" applyBorder="1" applyAlignment="1">
      <alignment horizontal="center" vertical="center" wrapText="1"/>
    </xf>
    <xf numFmtId="0" fontId="97" fillId="4" borderId="9" xfId="0" applyFont="1" applyFill="1" applyBorder="1" applyAlignment="1">
      <alignment horizontal="left" vertical="center" wrapText="1"/>
    </xf>
    <xf numFmtId="0" fontId="97" fillId="6" borderId="51" xfId="0" applyFont="1" applyFill="1" applyBorder="1" applyAlignment="1">
      <alignment horizontal="center" vertical="center" shrinkToFit="1"/>
    </xf>
    <xf numFmtId="0" fontId="97" fillId="11" borderId="51" xfId="0" applyFont="1" applyFill="1" applyBorder="1" applyAlignment="1">
      <alignment horizontal="center" vertical="center" shrinkToFit="1"/>
    </xf>
    <xf numFmtId="0" fontId="97" fillId="4" borderId="36" xfId="0" applyFont="1" applyFill="1" applyBorder="1" applyAlignment="1">
      <alignment horizontal="left" vertical="center" wrapText="1"/>
    </xf>
    <xf numFmtId="0" fontId="6" fillId="4" borderId="9" xfId="0" applyFont="1" applyFill="1" applyBorder="1" applyAlignment="1">
      <alignment horizontal="left" vertical="center" wrapText="1"/>
    </xf>
    <xf numFmtId="0" fontId="6" fillId="4" borderId="110" xfId="0" applyFont="1" applyFill="1" applyBorder="1" applyAlignment="1">
      <alignment horizontal="center" vertical="center" textRotation="90" wrapText="1"/>
    </xf>
    <xf numFmtId="0" fontId="6" fillId="4" borderId="32" xfId="0" applyFont="1" applyFill="1" applyBorder="1" applyAlignment="1">
      <alignment horizontal="center" vertical="center" wrapText="1"/>
    </xf>
    <xf numFmtId="0" fontId="6" fillId="4" borderId="47" xfId="0" applyFont="1" applyFill="1" applyBorder="1" applyAlignment="1">
      <alignment horizontal="center" vertical="center" wrapText="1"/>
    </xf>
    <xf numFmtId="0" fontId="83" fillId="5" borderId="110" xfId="0" applyFont="1" applyFill="1" applyBorder="1" applyAlignment="1">
      <alignment horizontal="center" vertical="center" wrapText="1"/>
    </xf>
    <xf numFmtId="166" fontId="97" fillId="4" borderId="119" xfId="0" applyNumberFormat="1" applyFont="1" applyFill="1" applyBorder="1" applyAlignment="1">
      <alignment vertical="center" shrinkToFit="1"/>
    </xf>
    <xf numFmtId="0" fontId="60" fillId="0" borderId="0" xfId="0" applyFont="1" applyBorder="1" applyAlignment="1">
      <alignment horizontal="center" vertical="center"/>
    </xf>
    <xf numFmtId="0" fontId="69" fillId="0" borderId="0" xfId="0" applyFont="1" applyBorder="1" applyAlignment="1">
      <alignment horizontal="center" vertical="center"/>
    </xf>
    <xf numFmtId="0" fontId="9" fillId="0" borderId="0" xfId="0" applyFont="1" applyBorder="1" applyAlignment="1">
      <alignment horizontal="center" vertical="center"/>
    </xf>
    <xf numFmtId="0" fontId="6" fillId="0" borderId="0" xfId="0" applyFont="1" applyBorder="1" applyAlignment="1">
      <alignment horizontal="center" vertical="center"/>
    </xf>
    <xf numFmtId="0" fontId="9" fillId="5" borderId="11" xfId="0" applyFont="1" applyFill="1" applyBorder="1" applyAlignment="1">
      <alignment horizontal="center" vertical="center" wrapText="1"/>
    </xf>
    <xf numFmtId="0" fontId="9" fillId="5" borderId="17"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9" fillId="5" borderId="13" xfId="0" applyFont="1" applyFill="1" applyBorder="1" applyAlignment="1">
      <alignment horizontal="center" vertical="center" wrapText="1" shrinkToFit="1"/>
    </xf>
    <xf numFmtId="0" fontId="9" fillId="5" borderId="9" xfId="0" applyFont="1" applyFill="1" applyBorder="1" applyAlignment="1">
      <alignment horizontal="center" vertical="center" wrapText="1" shrinkToFit="1"/>
    </xf>
    <xf numFmtId="0" fontId="9" fillId="5" borderId="21" xfId="0" applyFont="1" applyFill="1" applyBorder="1" applyAlignment="1">
      <alignment horizontal="center" vertical="center" wrapText="1" shrinkToFit="1"/>
    </xf>
    <xf numFmtId="0" fontId="9" fillId="5" borderId="12" xfId="0" applyFont="1" applyFill="1" applyBorder="1" applyAlignment="1">
      <alignment horizontal="center" vertical="center" textRotation="90" wrapText="1"/>
    </xf>
    <xf numFmtId="0" fontId="9" fillId="5" borderId="1" xfId="0" applyFont="1" applyFill="1" applyBorder="1" applyAlignment="1">
      <alignment horizontal="center" vertical="center" textRotation="90" wrapText="1"/>
    </xf>
    <xf numFmtId="0" fontId="9" fillId="5" borderId="20" xfId="0" applyFont="1" applyFill="1" applyBorder="1" applyAlignment="1">
      <alignment horizontal="center" vertical="center" textRotation="90" wrapText="1"/>
    </xf>
    <xf numFmtId="0" fontId="61" fillId="0" borderId="0" xfId="0" quotePrefix="1" applyFont="1" applyBorder="1" applyAlignment="1">
      <alignment horizontal="left" vertical="center" wrapText="1"/>
    </xf>
    <xf numFmtId="0" fontId="6" fillId="5" borderId="26"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9" fillId="5" borderId="18" xfId="0" applyFont="1" applyFill="1" applyBorder="1" applyAlignment="1">
      <alignment horizontal="center" vertical="center" textRotation="90" wrapText="1"/>
    </xf>
    <xf numFmtId="0" fontId="9" fillId="5" borderId="23" xfId="0" applyFont="1" applyFill="1" applyBorder="1" applyAlignment="1">
      <alignment horizontal="center" vertical="center" textRotation="90" wrapText="1"/>
    </xf>
    <xf numFmtId="0" fontId="9" fillId="5" borderId="25" xfId="0" applyFont="1" applyFill="1" applyBorder="1" applyAlignment="1">
      <alignment horizontal="center" vertical="center" textRotation="90" wrapText="1"/>
    </xf>
    <xf numFmtId="0" fontId="6" fillId="5" borderId="15"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24" xfId="0" applyFont="1" applyFill="1" applyBorder="1" applyAlignment="1">
      <alignment horizontal="center" vertical="center" wrapText="1"/>
    </xf>
    <xf numFmtId="0" fontId="9" fillId="5" borderId="5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0" fillId="0" borderId="0" xfId="0" applyAlignment="1">
      <alignment horizontal="center"/>
    </xf>
    <xf numFmtId="0" fontId="48" fillId="0" borderId="1" xfId="3" applyFont="1" applyBorder="1" applyAlignment="1" applyProtection="1">
      <alignment horizontal="center" vertical="center" shrinkToFit="1"/>
      <protection hidden="1"/>
    </xf>
    <xf numFmtId="0" fontId="49" fillId="0" borderId="1" xfId="3" applyFont="1" applyBorder="1" applyAlignment="1" applyProtection="1">
      <alignment horizontal="center" vertical="center" shrinkToFit="1"/>
      <protection hidden="1"/>
    </xf>
    <xf numFmtId="0" fontId="45" fillId="0" borderId="1" xfId="0" applyFont="1" applyFill="1" applyBorder="1" applyAlignment="1" applyProtection="1">
      <alignment horizontal="center" vertical="center" shrinkToFit="1"/>
      <protection hidden="1"/>
    </xf>
    <xf numFmtId="0" fontId="27" fillId="0" borderId="1" xfId="0" applyFont="1" applyFill="1" applyBorder="1" applyAlignment="1" applyProtection="1">
      <alignment horizontal="center" vertical="center" wrapText="1"/>
      <protection hidden="1"/>
    </xf>
    <xf numFmtId="0" fontId="52" fillId="0" borderId="1" xfId="0" applyFont="1" applyBorder="1" applyAlignment="1" applyProtection="1">
      <alignment horizontal="center" vertical="center" wrapText="1"/>
      <protection hidden="1"/>
    </xf>
    <xf numFmtId="0" fontId="46" fillId="0" borderId="1" xfId="3" applyFont="1" applyBorder="1" applyAlignment="1" applyProtection="1">
      <alignment horizontal="center" vertical="center" shrinkToFit="1"/>
      <protection hidden="1"/>
    </xf>
    <xf numFmtId="0" fontId="48" fillId="0" borderId="1" xfId="0" applyFont="1" applyBorder="1" applyAlignment="1" applyProtection="1">
      <alignment horizontal="center" vertical="center" wrapText="1" shrinkToFit="1"/>
      <protection hidden="1"/>
    </xf>
    <xf numFmtId="0" fontId="32" fillId="0" borderId="1" xfId="3" applyFont="1" applyBorder="1" applyAlignment="1" applyProtection="1">
      <alignment horizontal="center" vertical="center" textRotation="90" wrapText="1" shrinkToFit="1"/>
      <protection hidden="1"/>
    </xf>
    <xf numFmtId="0" fontId="54" fillId="0" borderId="1" xfId="3" applyFont="1" applyBorder="1" applyAlignment="1" applyProtection="1">
      <alignment horizontal="center" vertical="center" textRotation="90" wrapText="1" shrinkToFit="1"/>
      <protection hidden="1"/>
    </xf>
    <xf numFmtId="0" fontId="50" fillId="0" borderId="1" xfId="3" applyFont="1" applyBorder="1" applyAlignment="1" applyProtection="1">
      <alignment horizontal="center" vertical="center" wrapText="1" shrinkToFit="1"/>
      <protection hidden="1"/>
    </xf>
    <xf numFmtId="0" fontId="42" fillId="0" borderId="0" xfId="5" applyFont="1" applyAlignment="1">
      <alignment horizontal="center"/>
    </xf>
    <xf numFmtId="0" fontId="43" fillId="0" borderId="3" xfId="5" applyFont="1" applyBorder="1" applyAlignment="1">
      <alignment horizontal="center"/>
    </xf>
    <xf numFmtId="0" fontId="17" fillId="0" borderId="0" xfId="0" applyFont="1" applyBorder="1" applyAlignment="1">
      <alignment horizontal="center" vertical="center"/>
    </xf>
    <xf numFmtId="0" fontId="83" fillId="5" borderId="82" xfId="0" applyFont="1" applyFill="1" applyBorder="1" applyAlignment="1">
      <alignment horizontal="center" vertical="center" wrapText="1"/>
    </xf>
    <xf numFmtId="0" fontId="83" fillId="5" borderId="83" xfId="0" applyFont="1" applyFill="1" applyBorder="1" applyAlignment="1">
      <alignment horizontal="center" vertical="center" wrapText="1"/>
    </xf>
    <xf numFmtId="0" fontId="83" fillId="5" borderId="28" xfId="0" applyFont="1" applyFill="1" applyBorder="1" applyAlignment="1">
      <alignment horizontal="center" vertical="center" wrapText="1"/>
    </xf>
    <xf numFmtId="166" fontId="9" fillId="5" borderId="1" xfId="0" applyNumberFormat="1" applyFont="1" applyFill="1" applyBorder="1" applyAlignment="1">
      <alignment horizontal="center" vertical="center" wrapText="1"/>
    </xf>
    <xf numFmtId="166" fontId="9" fillId="5" borderId="18" xfId="0" applyNumberFormat="1"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9" fillId="5" borderId="56" xfId="0" applyFont="1" applyFill="1" applyBorder="1" applyAlignment="1">
      <alignment horizontal="center" vertical="center" wrapText="1"/>
    </xf>
    <xf numFmtId="0" fontId="6" fillId="5" borderId="30" xfId="0" applyFont="1" applyFill="1" applyBorder="1" applyAlignment="1">
      <alignment horizontal="center" vertical="center" wrapText="1"/>
    </xf>
    <xf numFmtId="0" fontId="6" fillId="5" borderId="44"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58" xfId="0" applyFont="1" applyFill="1" applyBorder="1" applyAlignment="1">
      <alignment horizontal="center" vertical="center" wrapText="1"/>
    </xf>
    <xf numFmtId="0" fontId="25" fillId="0" borderId="69" xfId="0" applyFont="1" applyBorder="1" applyAlignment="1">
      <alignment horizontal="left" wrapText="1"/>
    </xf>
    <xf numFmtId="0" fontId="25" fillId="0" borderId="42" xfId="0" applyFont="1" applyBorder="1" applyAlignment="1">
      <alignment horizontal="left" wrapText="1"/>
    </xf>
    <xf numFmtId="0" fontId="25" fillId="2" borderId="69" xfId="0" applyFont="1" applyFill="1" applyBorder="1" applyAlignment="1">
      <alignment horizontal="left" wrapText="1"/>
    </xf>
    <xf numFmtId="0" fontId="25" fillId="2" borderId="42" xfId="0" applyFont="1" applyFill="1" applyBorder="1" applyAlignment="1">
      <alignment horizontal="left" wrapText="1"/>
    </xf>
    <xf numFmtId="0" fontId="25" fillId="7" borderId="69" xfId="0" applyFont="1" applyFill="1" applyBorder="1" applyAlignment="1">
      <alignment horizontal="left" wrapText="1"/>
    </xf>
    <xf numFmtId="0" fontId="25" fillId="7" borderId="42" xfId="0" applyFont="1" applyFill="1" applyBorder="1" applyAlignment="1">
      <alignment horizontal="left" wrapText="1"/>
    </xf>
    <xf numFmtId="0" fontId="25" fillId="0" borderId="73" xfId="0" applyFont="1" applyBorder="1" applyAlignment="1">
      <alignment horizontal="left" wrapText="1"/>
    </xf>
    <xf numFmtId="0" fontId="25" fillId="0" borderId="55" xfId="0" applyFont="1" applyBorder="1" applyAlignment="1">
      <alignment horizontal="left" wrapText="1"/>
    </xf>
    <xf numFmtId="0" fontId="25" fillId="0" borderId="70" xfId="0" applyFont="1" applyBorder="1" applyAlignment="1">
      <alignment horizontal="left" wrapText="1"/>
    </xf>
    <xf numFmtId="0" fontId="25" fillId="0" borderId="68" xfId="0" applyFont="1" applyBorder="1" applyAlignment="1">
      <alignment horizontal="left" wrapText="1"/>
    </xf>
    <xf numFmtId="0" fontId="25" fillId="6" borderId="69" xfId="0" applyFont="1" applyFill="1" applyBorder="1" applyAlignment="1">
      <alignment horizontal="left" wrapText="1"/>
    </xf>
    <xf numFmtId="0" fontId="25" fillId="6" borderId="42" xfId="0" applyFont="1" applyFill="1" applyBorder="1" applyAlignment="1">
      <alignment horizontal="left" wrapText="1"/>
    </xf>
    <xf numFmtId="171" fontId="27" fillId="0" borderId="2" xfId="0" applyNumberFormat="1" applyFont="1" applyBorder="1" applyAlignment="1">
      <alignment horizontal="center" vertical="center" wrapText="1"/>
    </xf>
    <xf numFmtId="171" fontId="27" fillId="0" borderId="9" xfId="0" applyNumberFormat="1" applyFont="1" applyBorder="1" applyAlignment="1">
      <alignment horizontal="center" vertical="center" wrapText="1"/>
    </xf>
    <xf numFmtId="0" fontId="27" fillId="0" borderId="2"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textRotation="90" wrapText="1"/>
    </xf>
    <xf numFmtId="0" fontId="27" fillId="0" borderId="4" xfId="0" applyFont="1" applyBorder="1" applyAlignment="1">
      <alignment horizontal="center" vertical="center" textRotation="90" wrapText="1"/>
    </xf>
    <xf numFmtId="0" fontId="27" fillId="0" borderId="0" xfId="0" applyFont="1" applyBorder="1" applyAlignment="1">
      <alignment horizontal="center" shrinkToFit="1"/>
    </xf>
    <xf numFmtId="0" fontId="25" fillId="0" borderId="0" xfId="0" applyFont="1" applyAlignment="1">
      <alignment horizontal="center" shrinkToFit="1"/>
    </xf>
    <xf numFmtId="0" fontId="27" fillId="0" borderId="4" xfId="0" applyFont="1" applyBorder="1" applyAlignment="1">
      <alignment horizontal="center" vertical="center" wrapText="1"/>
    </xf>
    <xf numFmtId="0" fontId="27" fillId="0" borderId="71"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72" xfId="0" applyFont="1" applyBorder="1" applyAlignment="1">
      <alignment horizontal="center" vertical="center" wrapText="1"/>
    </xf>
    <xf numFmtId="0" fontId="27" fillId="0" borderId="8" xfId="0" applyFont="1" applyBorder="1" applyAlignment="1">
      <alignment horizontal="center" vertical="center" wrapText="1"/>
    </xf>
    <xf numFmtId="0" fontId="6" fillId="0" borderId="0" xfId="0" applyFont="1" applyAlignment="1">
      <alignment horizontal="center"/>
    </xf>
    <xf numFmtId="0" fontId="71" fillId="0" borderId="0" xfId="0" applyFont="1" applyAlignment="1">
      <alignment horizontal="center"/>
    </xf>
    <xf numFmtId="0" fontId="75" fillId="0" borderId="76" xfId="0" applyFont="1" applyBorder="1" applyAlignment="1">
      <alignment horizontal="center" vertical="center" textRotation="90"/>
    </xf>
    <xf numFmtId="0" fontId="75" fillId="0" borderId="79" xfId="0" applyFont="1" applyBorder="1" applyAlignment="1">
      <alignment horizontal="center" vertical="center" textRotation="90"/>
    </xf>
    <xf numFmtId="0" fontId="76" fillId="0" borderId="0" xfId="0" applyFont="1" applyBorder="1" applyAlignment="1">
      <alignment horizontal="left" vertical="top" wrapText="1"/>
    </xf>
    <xf numFmtId="0" fontId="75" fillId="0" borderId="81" xfId="0" applyFont="1" applyBorder="1" applyAlignment="1">
      <alignment horizontal="center" vertical="center" textRotation="90"/>
    </xf>
    <xf numFmtId="0" fontId="78" fillId="0" borderId="0" xfId="0" applyFont="1" applyBorder="1" applyAlignment="1">
      <alignment horizontal="center" vertical="top"/>
    </xf>
    <xf numFmtId="0" fontId="38" fillId="0" borderId="77" xfId="0" applyFont="1" applyBorder="1" applyAlignment="1">
      <alignment horizontal="center"/>
    </xf>
    <xf numFmtId="0" fontId="83" fillId="5" borderId="109" xfId="0" applyFont="1" applyFill="1" applyBorder="1" applyAlignment="1">
      <alignment horizontal="center" vertical="center" wrapText="1"/>
    </xf>
    <xf numFmtId="0" fontId="83" fillId="5" borderId="110" xfId="0" applyFont="1" applyFill="1" applyBorder="1" applyAlignment="1">
      <alignment horizontal="center" vertical="center" wrapText="1"/>
    </xf>
    <xf numFmtId="0" fontId="83" fillId="5" borderId="1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2" xfId="0" applyFont="1" applyFill="1" applyBorder="1" applyAlignment="1">
      <alignment horizontal="left" vertical="center" wrapText="1"/>
    </xf>
    <xf numFmtId="0" fontId="6" fillId="4" borderId="1" xfId="0" applyFont="1" applyFill="1" applyBorder="1" applyAlignment="1">
      <alignment horizontal="left" vertical="center" wrapText="1"/>
    </xf>
    <xf numFmtId="0" fontId="6" fillId="4" borderId="20" xfId="0" applyFont="1" applyFill="1" applyBorder="1" applyAlignment="1">
      <alignment horizontal="left" vertical="center" wrapText="1"/>
    </xf>
    <xf numFmtId="0" fontId="123" fillId="4" borderId="69" xfId="0" applyFont="1" applyFill="1" applyBorder="1" applyAlignment="1">
      <alignment horizontal="left" vertical="center" shrinkToFit="1"/>
    </xf>
    <xf numFmtId="0" fontId="123" fillId="4" borderId="38" xfId="0" applyFont="1" applyFill="1" applyBorder="1" applyAlignment="1">
      <alignment horizontal="left" vertical="center" shrinkToFit="1"/>
    </xf>
    <xf numFmtId="0" fontId="123" fillId="4" borderId="42" xfId="0" applyFont="1" applyFill="1" applyBorder="1" applyAlignment="1">
      <alignment horizontal="left" vertical="center" shrinkToFit="1"/>
    </xf>
    <xf numFmtId="0" fontId="123" fillId="4" borderId="115" xfId="0" applyFont="1" applyFill="1" applyBorder="1" applyAlignment="1">
      <alignment horizontal="left" vertical="center" shrinkToFit="1"/>
    </xf>
    <xf numFmtId="0" fontId="123" fillId="4" borderId="112" xfId="0" applyFont="1" applyFill="1" applyBorder="1" applyAlignment="1">
      <alignment horizontal="left" vertical="center" shrinkToFit="1"/>
    </xf>
    <xf numFmtId="0" fontId="123" fillId="4" borderId="113" xfId="0" applyFont="1" applyFill="1" applyBorder="1" applyAlignment="1">
      <alignment horizontal="left" vertical="center" shrinkToFit="1"/>
    </xf>
    <xf numFmtId="0" fontId="124" fillId="0" borderId="0" xfId="0" applyFont="1" applyBorder="1" applyAlignment="1">
      <alignment horizontal="center" vertical="center"/>
    </xf>
    <xf numFmtId="0" fontId="6" fillId="4" borderId="12" xfId="0" applyFont="1" applyFill="1" applyBorder="1" applyAlignment="1">
      <alignment horizontal="center" vertical="center" textRotation="90" wrapText="1"/>
    </xf>
    <xf numFmtId="0" fontId="6" fillId="4" borderId="1" xfId="0" applyFont="1" applyFill="1" applyBorder="1" applyAlignment="1">
      <alignment horizontal="center" vertical="center" textRotation="90" wrapText="1"/>
    </xf>
    <xf numFmtId="0" fontId="6" fillId="4" borderId="20" xfId="0" applyFont="1" applyFill="1" applyBorder="1" applyAlignment="1">
      <alignment horizontal="center" vertical="center" textRotation="90" wrapText="1"/>
    </xf>
    <xf numFmtId="0" fontId="6" fillId="4" borderId="26"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27" fillId="0" borderId="50" xfId="5" applyFont="1" applyBorder="1" applyAlignment="1" applyProtection="1">
      <alignment horizontal="center" vertical="center" wrapText="1"/>
      <protection hidden="1"/>
    </xf>
    <xf numFmtId="0" fontId="27" fillId="0" borderId="40" xfId="5" applyFont="1" applyBorder="1" applyAlignment="1" applyProtection="1">
      <alignment horizontal="center" vertical="center" wrapText="1"/>
      <protection hidden="1"/>
    </xf>
    <xf numFmtId="0" fontId="27" fillId="0" borderId="51" xfId="5" applyFont="1" applyBorder="1" applyAlignment="1" applyProtection="1">
      <alignment horizontal="center" vertical="center" wrapText="1"/>
      <protection hidden="1"/>
    </xf>
    <xf numFmtId="0" fontId="27" fillId="0" borderId="48" xfId="5" applyFont="1" applyBorder="1" applyAlignment="1" applyProtection="1">
      <alignment horizontal="center" vertical="center" wrapText="1"/>
      <protection hidden="1"/>
    </xf>
    <xf numFmtId="0" fontId="93" fillId="4" borderId="38"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6" fillId="4" borderId="117" xfId="0" applyFont="1" applyFill="1" applyBorder="1" applyAlignment="1">
      <alignment horizontal="left" vertical="center"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0" fontId="97" fillId="4" borderId="9" xfId="0" applyFont="1" applyFill="1" applyBorder="1" applyAlignment="1">
      <alignment horizontal="center" vertical="center"/>
    </xf>
    <xf numFmtId="0" fontId="97" fillId="4" borderId="49" xfId="0" applyFont="1" applyFill="1" applyBorder="1" applyAlignment="1">
      <alignment horizontal="center" vertical="center"/>
    </xf>
    <xf numFmtId="0" fontId="97" fillId="4" borderId="113" xfId="0" applyFont="1" applyFill="1" applyBorder="1" applyAlignment="1">
      <alignment horizontal="center" vertical="center"/>
    </xf>
    <xf numFmtId="0" fontId="97" fillId="4" borderId="47" xfId="0" applyFont="1" applyFill="1" applyBorder="1" applyAlignment="1">
      <alignment horizontal="center" vertical="center"/>
    </xf>
    <xf numFmtId="0" fontId="97" fillId="4" borderId="55" xfId="0" applyFont="1" applyFill="1" applyBorder="1" applyAlignment="1">
      <alignment horizontal="center" vertical="center"/>
    </xf>
    <xf numFmtId="0" fontId="11" fillId="4" borderId="0" xfId="0" applyFont="1" applyFill="1" applyBorder="1" applyAlignment="1">
      <alignment horizontal="center" vertical="center" wrapText="1"/>
    </xf>
    <xf numFmtId="0" fontId="11" fillId="4" borderId="77" xfId="0" applyFont="1" applyFill="1" applyBorder="1" applyAlignment="1">
      <alignment horizontal="center" vertical="center" wrapText="1"/>
    </xf>
    <xf numFmtId="0" fontId="6" fillId="6" borderId="1" xfId="0" applyFont="1" applyFill="1" applyBorder="1" applyAlignment="1">
      <alignment horizontal="center" vertical="center" textRotation="90" wrapText="1"/>
    </xf>
    <xf numFmtId="0" fontId="6" fillId="6" borderId="20" xfId="0" applyFont="1" applyFill="1" applyBorder="1" applyAlignment="1">
      <alignment horizontal="center" vertical="center" textRotation="90" wrapText="1"/>
    </xf>
    <xf numFmtId="0" fontId="6" fillId="4" borderId="13" xfId="0" applyFont="1" applyFill="1" applyBorder="1" applyAlignment="1">
      <alignment horizontal="center" vertical="center" wrapText="1" shrinkToFit="1"/>
    </xf>
    <xf numFmtId="0" fontId="6" fillId="4" borderId="9" xfId="0" applyFont="1" applyFill="1" applyBorder="1" applyAlignment="1">
      <alignment horizontal="center" vertical="center" wrapText="1" shrinkToFit="1"/>
    </xf>
    <xf numFmtId="0" fontId="6" fillId="4" borderId="21" xfId="0" applyFont="1" applyFill="1" applyBorder="1" applyAlignment="1">
      <alignment horizontal="center" vertical="center" wrapText="1" shrinkToFit="1"/>
    </xf>
    <xf numFmtId="0" fontId="97" fillId="4" borderId="49" xfId="0" applyFont="1" applyFill="1" applyBorder="1" applyAlignment="1">
      <alignment horizontal="center" vertical="center" shrinkToFit="1"/>
    </xf>
    <xf numFmtId="0" fontId="97" fillId="4" borderId="51" xfId="0" applyFont="1" applyFill="1" applyBorder="1" applyAlignment="1">
      <alignment horizontal="center" vertical="center" shrinkToFit="1"/>
    </xf>
    <xf numFmtId="0" fontId="97" fillId="4" borderId="49" xfId="0" applyFont="1" applyFill="1" applyBorder="1" applyAlignment="1">
      <alignment horizontal="center" vertical="center" wrapText="1"/>
    </xf>
    <xf numFmtId="0" fontId="97" fillId="4" borderId="51" xfId="0" applyFont="1" applyFill="1" applyBorder="1" applyAlignment="1">
      <alignment horizontal="center" vertical="center" wrapText="1"/>
    </xf>
    <xf numFmtId="0" fontId="97" fillId="4" borderId="57" xfId="0" applyFont="1" applyFill="1" applyBorder="1" applyAlignment="1">
      <alignment horizontal="center" vertical="center" shrinkToFit="1"/>
    </xf>
    <xf numFmtId="0" fontId="97" fillId="4" borderId="118" xfId="0" applyFont="1" applyFill="1" applyBorder="1" applyAlignment="1">
      <alignment horizontal="center" vertical="center" shrinkToFit="1"/>
    </xf>
    <xf numFmtId="166" fontId="97" fillId="4" borderId="119" xfId="0" applyNumberFormat="1" applyFont="1" applyFill="1" applyBorder="1" applyAlignment="1">
      <alignment horizontal="center" vertical="center" shrinkToFit="1"/>
    </xf>
    <xf numFmtId="166" fontId="97" fillId="4" borderId="54" xfId="0" applyNumberFormat="1" applyFont="1" applyFill="1" applyBorder="1" applyAlignment="1">
      <alignment horizontal="center" vertical="center" shrinkToFit="1"/>
    </xf>
    <xf numFmtId="0" fontId="97" fillId="4" borderId="113" xfId="0" applyFont="1" applyFill="1" applyBorder="1" applyAlignment="1">
      <alignment horizontal="center" vertical="center" shrinkToFit="1"/>
    </xf>
    <xf numFmtId="0" fontId="97" fillId="4" borderId="55" xfId="0" applyFont="1" applyFill="1" applyBorder="1" applyAlignment="1">
      <alignment horizontal="center" vertical="center" shrinkToFit="1"/>
    </xf>
  </cellXfs>
  <cellStyles count="88">
    <cellStyle name="??" xfId="12"/>
    <cellStyle name="?? [0.00]_ Att. 1- Cover" xfId="13"/>
    <cellStyle name="?? [0]" xfId="14"/>
    <cellStyle name="???? [0.00]_PRODUCT DETAIL Q1" xfId="15"/>
    <cellStyle name="????_PRODUCT DETAIL Q1" xfId="16"/>
    <cellStyle name="???[0]_Book1" xfId="17"/>
    <cellStyle name="???_95" xfId="18"/>
    <cellStyle name="??[0]_BRE" xfId="19"/>
    <cellStyle name="??_ Att. 1- Cover" xfId="20"/>
    <cellStyle name="6" xfId="21"/>
    <cellStyle name="ÅëÈ­ [0]_¿ì¹°Åë" xfId="22"/>
    <cellStyle name="AeE­ [0]_INQUIRY ¿μ¾÷AßAø " xfId="23"/>
    <cellStyle name="ÅëÈ­_¿ì¹°Åë" xfId="24"/>
    <cellStyle name="AeE­_INQUIRY ¿μ¾÷AßAø " xfId="25"/>
    <cellStyle name="ÄÞ¸¶ [0]_¿ì¹°Åë" xfId="26"/>
    <cellStyle name="AÞ¸¶ [0]_INQUIRY ¿?¾÷AßAø " xfId="27"/>
    <cellStyle name="ÄÞ¸¶_¿ì¹°Åë" xfId="28"/>
    <cellStyle name="AÞ¸¶_INQUIRY ¿?¾÷AßAø " xfId="29"/>
    <cellStyle name="C?AØ_¿?¾÷CoE² " xfId="30"/>
    <cellStyle name="Ç¥ÁØ_´çÃÊ±¸ÀÔ»ý»ê" xfId="31"/>
    <cellStyle name="C￥AØ_¿μ¾÷CoE² " xfId="32"/>
    <cellStyle name="Comma0" xfId="33"/>
    <cellStyle name="Currency0" xfId="34"/>
    <cellStyle name="Date" xfId="35"/>
    <cellStyle name="Fixed" xfId="36"/>
    <cellStyle name="ha" xfId="37"/>
    <cellStyle name="Header1" xfId="38"/>
    <cellStyle name="Header2" xfId="39"/>
    <cellStyle name="khung" xfId="40"/>
    <cellStyle name="n" xfId="41"/>
    <cellStyle name="Normal" xfId="0" builtinId="0"/>
    <cellStyle name="Normal - Style1" xfId="42"/>
    <cellStyle name="Normal 2" xfId="1"/>
    <cellStyle name="Normal 2 2" xfId="3"/>
    <cellStyle name="Normal 2 2 2" xfId="9"/>
    <cellStyle name="Normal 2 2 3" xfId="70"/>
    <cellStyle name="Normal 2 2 4" xfId="77"/>
    <cellStyle name="Normal 2 2 5" xfId="81"/>
    <cellStyle name="Normal 2 2 6" xfId="85"/>
    <cellStyle name="Normal 2 3" xfId="7"/>
    <cellStyle name="Normal 2 4" xfId="68"/>
    <cellStyle name="Normal 2 5" xfId="79"/>
    <cellStyle name="Normal 2 6" xfId="83"/>
    <cellStyle name="Normal 2 7" xfId="87"/>
    <cellStyle name="Normal 3" xfId="2"/>
    <cellStyle name="Normal 3 2" xfId="8"/>
    <cellStyle name="Normal 3 2 2" xfId="11"/>
    <cellStyle name="Normal 3 2 3" xfId="72"/>
    <cellStyle name="Normal 3 2 4" xfId="75"/>
    <cellStyle name="Normal 3 2 5" xfId="73"/>
    <cellStyle name="Normal 3 2 6" xfId="74"/>
    <cellStyle name="Normal 3 3" xfId="69"/>
    <cellStyle name="Normal 3 4" xfId="78"/>
    <cellStyle name="Normal 3 5" xfId="82"/>
    <cellStyle name="Normal 3 6" xfId="86"/>
    <cellStyle name="Normal 4" xfId="4"/>
    <cellStyle name="Normal 4 2" xfId="10"/>
    <cellStyle name="Normal 4 3" xfId="71"/>
    <cellStyle name="Normal 4 4" xfId="76"/>
    <cellStyle name="Normal 4 5" xfId="80"/>
    <cellStyle name="Normal 4 6" xfId="84"/>
    <cellStyle name="Normal 5" xfId="5"/>
    <cellStyle name="Normal 5 2" xfId="6"/>
    <cellStyle name="Normal1" xfId="43"/>
    <cellStyle name="oft Excel]_x000d_&#10;Comment=The open=/f lines load custom functions into the Paste Function list._x000d_&#10;Maximized=2_x000d_&#10;Basics=1_x000d_&#10;A" xfId="44"/>
    <cellStyle name="oft Excel]_x000d_&#10;Comment=The open=/f lines load custom functions into the Paste Function list._x000d_&#10;Maximized=3_x000d_&#10;Basics=1_x000d_&#10;A" xfId="45"/>
    <cellStyle name="s]_x000d_&#10;spooler=yes_x000d_&#10;load=_x000d_&#10;Beep=yes_x000d_&#10;NullPort=None_x000d_&#10;BorderWidth=3_x000d_&#10;CursorBlinkRate=1200_x000d_&#10;DoubleClickSpeed=452_x000d_&#10;Programs=co" xfId="46"/>
    <cellStyle name="þ_x001d_ð·_x000c_æþ'_x000d_ßþU_x0001_Ø_x0005_ü_x0014__x0007__x0001__x0001_" xfId="47"/>
    <cellStyle name=" [0.00]_ Att. 1- Cover" xfId="48"/>
    <cellStyle name="_ Att. 1- Cover" xfId="49"/>
    <cellStyle name="?_ Att. 1- Cover" xfId="50"/>
    <cellStyle name="똿뗦먛귟 [0.00]_PRODUCT DETAIL Q1" xfId="51"/>
    <cellStyle name="똿뗦먛귟_PRODUCT DETAIL Q1" xfId="52"/>
    <cellStyle name="믅됞 [0.00]_PRODUCT DETAIL Q1" xfId="53"/>
    <cellStyle name="믅됞_PRODUCT DETAIL Q1" xfId="54"/>
    <cellStyle name="백분율_95" xfId="55"/>
    <cellStyle name="뷭?_BOOKSHIP" xfId="56"/>
    <cellStyle name="콤마 [0]_1202" xfId="57"/>
    <cellStyle name="콤마_1202" xfId="58"/>
    <cellStyle name="통화 [0]_1202" xfId="59"/>
    <cellStyle name="통화_1202" xfId="60"/>
    <cellStyle name="표준_(정보부문)월별인원계획" xfId="61"/>
    <cellStyle name="一般_00Q3902REV.1" xfId="62"/>
    <cellStyle name="千分位[0]_00Q3902REV.1" xfId="63"/>
    <cellStyle name="千分位_00Q3902REV.1" xfId="64"/>
    <cellStyle name="貨幣 [0]_00Q3902REV.1" xfId="65"/>
    <cellStyle name="貨幣[0]_BRE" xfId="66"/>
    <cellStyle name="貨幣_00Q3902REV.1" xfId="67"/>
  </cellStyles>
  <dxfs count="974">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ill>
        <patternFill>
          <bgColor indexed="47"/>
        </patternFill>
      </fill>
      <border>
        <left style="thin">
          <color indexed="64"/>
        </left>
        <right style="thin">
          <color indexed="64"/>
        </right>
        <top style="thin">
          <color indexed="64"/>
        </top>
        <bottom style="thin">
          <color indexed="64"/>
        </bottom>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ont>
        <color theme="0"/>
      </font>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
      <font>
        <color theme="0"/>
      </font>
    </dxf>
    <dxf>
      <font>
        <color theme="0"/>
      </font>
    </dxf>
    <dxf>
      <font>
        <color rgb="FFFFFF00"/>
      </font>
      <fill>
        <patternFill>
          <bgColor theme="1"/>
        </patternFill>
      </fill>
    </dxf>
    <dxf>
      <font>
        <color theme="0"/>
      </font>
      <fill>
        <patternFill patternType="none">
          <bgColor auto="1"/>
        </patternFill>
      </fill>
    </dxf>
    <dxf>
      <font>
        <color theme="0"/>
      </font>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FFFF00"/>
      </font>
      <fill>
        <patternFill>
          <bgColor theme="1"/>
        </patternFill>
      </fill>
    </dxf>
    <dxf>
      <font>
        <color theme="0"/>
      </font>
      <fill>
        <patternFill patternType="none">
          <bgColor auto="1"/>
        </patternFill>
      </fill>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ill>
        <patternFill>
          <bgColor indexed="47"/>
        </patternFill>
      </fill>
      <border>
        <left style="thin">
          <color indexed="64"/>
        </left>
        <right style="thin">
          <color indexed="64"/>
        </right>
        <top style="thin">
          <color indexed="64"/>
        </top>
        <bottom style="thin">
          <color indexed="64"/>
        </bottom>
      </border>
    </dxf>
    <dxf>
      <font>
        <color theme="0"/>
      </font>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4</xdr:col>
      <xdr:colOff>581071</xdr:colOff>
      <xdr:row>3</xdr:row>
      <xdr:rowOff>11206</xdr:rowOff>
    </xdr:from>
    <xdr:to>
      <xdr:col>5</xdr:col>
      <xdr:colOff>1541557</xdr:colOff>
      <xdr:row>3</xdr:row>
      <xdr:rowOff>11906</xdr:rowOff>
    </xdr:to>
    <xdr:cxnSp macro="">
      <xdr:nvCxnSpPr>
        <xdr:cNvPr id="2" name="Straight Connector 1"/>
        <xdr:cNvCxnSpPr/>
      </xdr:nvCxnSpPr>
      <xdr:spPr>
        <a:xfrm>
          <a:off x="3333796" y="725581"/>
          <a:ext cx="1674861" cy="700"/>
        </a:xfrm>
        <a:prstGeom prst="line">
          <a:avLst/>
        </a:prstGeom>
        <a:ln w="12700">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353773</xdr:colOff>
      <xdr:row>5</xdr:row>
      <xdr:rowOff>11206</xdr:rowOff>
    </xdr:from>
    <xdr:to>
      <xdr:col>6</xdr:col>
      <xdr:colOff>1491067</xdr:colOff>
      <xdr:row>5</xdr:row>
      <xdr:rowOff>13607</xdr:rowOff>
    </xdr:to>
    <xdr:cxnSp macro="">
      <xdr:nvCxnSpPr>
        <xdr:cNvPr id="5" name="Straight Connector 4"/>
        <xdr:cNvCxnSpPr/>
      </xdr:nvCxnSpPr>
      <xdr:spPr>
        <a:xfrm>
          <a:off x="2303597" y="526677"/>
          <a:ext cx="1137294" cy="2401"/>
        </a:xfrm>
        <a:prstGeom prst="line">
          <a:avLst/>
        </a:prstGeom>
        <a:ln w="12700">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145676</xdr:colOff>
      <xdr:row>0</xdr:row>
      <xdr:rowOff>100852</xdr:rowOff>
    </xdr:from>
    <xdr:to>
      <xdr:col>2</xdr:col>
      <xdr:colOff>986117</xdr:colOff>
      <xdr:row>5</xdr:row>
      <xdr:rowOff>179294</xdr:rowOff>
    </xdr:to>
    <xdr:sp macro="" textlink="">
      <xdr:nvSpPr>
        <xdr:cNvPr id="2" name="Down Arrow 1"/>
        <xdr:cNvSpPr/>
      </xdr:nvSpPr>
      <xdr:spPr>
        <a:xfrm>
          <a:off x="1187823" y="100852"/>
          <a:ext cx="840441" cy="1277471"/>
        </a:xfrm>
        <a:prstGeom prst="down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7327</xdr:colOff>
      <xdr:row>3</xdr:row>
      <xdr:rowOff>36635</xdr:rowOff>
    </xdr:from>
    <xdr:to>
      <xdr:col>5</xdr:col>
      <xdr:colOff>476250</xdr:colOff>
      <xdr:row>3</xdr:row>
      <xdr:rowOff>36635</xdr:rowOff>
    </xdr:to>
    <xdr:cxnSp macro="">
      <xdr:nvCxnSpPr>
        <xdr:cNvPr id="3" name="Straight Connector 2"/>
        <xdr:cNvCxnSpPr/>
      </xdr:nvCxnSpPr>
      <xdr:spPr>
        <a:xfrm>
          <a:off x="674077" y="578827"/>
          <a:ext cx="1091711" cy="0"/>
        </a:xfrm>
        <a:prstGeom prst="line">
          <a:avLst/>
        </a:prstGeom>
        <a:ln w="12700"/>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yPC/Downloads/L&#7882;CH%20H&#7884;C%20K&#7922;%20PH&#7908;%20H&#200;_2015-2016_06.16%20(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2015"/>
      <sheetName val="00000000"/>
      <sheetName val="10000000"/>
      <sheetName val="XXXXXXXX"/>
      <sheetName val="XXXXXXX0"/>
    </sheetNames>
    <sheetDataSet>
      <sheetData sheetId="0" refreshError="1">
        <row r="8">
          <cell r="B8" t="str">
            <v>Kế toán tài chính 1</v>
          </cell>
        </row>
        <row r="9">
          <cell r="B9" t="str">
            <v>Thống kê kinh doanh</v>
          </cell>
          <cell r="C9" t="str">
            <v>DC3KV31</v>
          </cell>
        </row>
        <row r="10">
          <cell r="B10" t="str">
            <v>Toán 2 (Kỹ thuật)</v>
          </cell>
        </row>
        <row r="11">
          <cell r="B11" t="str">
            <v xml:space="preserve">Đồ án Kết cấu BTCT </v>
          </cell>
          <cell r="C11" t="str">
            <v>DC2DD54</v>
          </cell>
        </row>
        <row r="12">
          <cell r="B12" t="str">
            <v>Kết cấu BTCT</v>
          </cell>
          <cell r="C12" t="str">
            <v>DC2CT52</v>
          </cell>
        </row>
        <row r="13">
          <cell r="B13" t="str">
            <v>Quản trị tài chính DN</v>
          </cell>
          <cell r="C13" t="str">
            <v>DC3QT64</v>
          </cell>
        </row>
        <row r="15">
          <cell r="B15" t="str">
            <v>Đồ án nền và móng</v>
          </cell>
          <cell r="C15" t="str">
            <v>DC2GT34</v>
          </cell>
        </row>
        <row r="16">
          <cell r="B16" t="str">
            <v>Đường lối CM của Đảng CSVN</v>
          </cell>
        </row>
        <row r="17">
          <cell r="B17" t="str">
            <v>Nền và móng</v>
          </cell>
          <cell r="C17" t="str">
            <v>DC2GT33</v>
          </cell>
        </row>
        <row r="18">
          <cell r="B18" t="str">
            <v xml:space="preserve">Cơ học kết cấu </v>
          </cell>
          <cell r="C18" t="str">
            <v>DC2CT27</v>
          </cell>
        </row>
        <row r="19">
          <cell r="B19" t="str">
            <v>Đồ án thiết kế cầu</v>
          </cell>
          <cell r="C19" t="str">
            <v>DC3CA44</v>
          </cell>
        </row>
        <row r="20">
          <cell r="B20" t="str">
            <v>Kế toán quản trị</v>
          </cell>
          <cell r="C20" t="str">
            <v>DC3KT26</v>
          </cell>
        </row>
        <row r="21">
          <cell r="B21" t="str">
            <v>Trắc địa</v>
          </cell>
          <cell r="C21" t="str">
            <v>DC2CT16</v>
          </cell>
        </row>
        <row r="24">
          <cell r="B24" t="str">
            <v xml:space="preserve">Đồ án Kết cấu BTCT </v>
          </cell>
          <cell r="C24" t="str">
            <v>DC2GT54</v>
          </cell>
        </row>
        <row r="26">
          <cell r="B26" t="str">
            <v>Thực tập TN địa chất</v>
          </cell>
          <cell r="C26" t="str">
            <v>DC4CT16</v>
          </cell>
        </row>
        <row r="27">
          <cell r="B27" t="str">
            <v>Sức bền vật liệu</v>
          </cell>
          <cell r="C27" t="str">
            <v>DC2CO25</v>
          </cell>
        </row>
        <row r="29">
          <cell r="B29" t="str">
            <v xml:space="preserve">Toán 1 </v>
          </cell>
          <cell r="C29" t="str">
            <v>DC1CB11</v>
          </cell>
        </row>
        <row r="30">
          <cell r="B30" t="str">
            <v xml:space="preserve">Hình học họa hình </v>
          </cell>
          <cell r="C30" t="str">
            <v>DC2CO12</v>
          </cell>
        </row>
        <row r="31">
          <cell r="B31" t="str">
            <v xml:space="preserve">Cơ học đất </v>
          </cell>
          <cell r="C31" t="str">
            <v>DC2CT32</v>
          </cell>
        </row>
        <row r="34">
          <cell r="B34" t="str">
            <v>Vật lý ĐC 1 (K63,64,65)</v>
          </cell>
          <cell r="C34" t="str">
            <v>DC1CB21</v>
          </cell>
        </row>
        <row r="35">
          <cell r="B35" t="str">
            <v>Kỹ thuật TC Cầu 2</v>
          </cell>
          <cell r="C35" t="str">
            <v>DC3CA52</v>
          </cell>
        </row>
        <row r="40">
          <cell r="B40" t="str">
            <v>Cơ học cơ sở</v>
          </cell>
          <cell r="C40" t="str">
            <v>DC2CO21</v>
          </cell>
        </row>
        <row r="42">
          <cell r="B42" t="str">
            <v>Tiếng Anh 2</v>
          </cell>
          <cell r="C42" t="str">
            <v>DC1CB32</v>
          </cell>
        </row>
        <row r="49">
          <cell r="C49" t="str">
            <v>CC3CD54</v>
          </cell>
        </row>
        <row r="51">
          <cell r="B51" t="str">
            <v>Đồ án thiết kế cầu</v>
          </cell>
          <cell r="C51" t="str">
            <v>CC3CA43</v>
          </cell>
        </row>
        <row r="54">
          <cell r="B54" t="str">
            <v xml:space="preserve">Cơ học đất </v>
          </cell>
          <cell r="C54" t="str">
            <v>CC2CT32</v>
          </cell>
        </row>
        <row r="56">
          <cell r="B56" t="str">
            <v>Môi trường</v>
          </cell>
        </row>
        <row r="60">
          <cell r="B60" t="str">
            <v>Kỹ thuật thi công cầu 2</v>
          </cell>
          <cell r="C60" t="str">
            <v>CC3CA52</v>
          </cell>
        </row>
      </sheetData>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dimension ref="A1:V309"/>
  <sheetViews>
    <sheetView view="pageBreakPreview" topLeftCell="A10" zoomScale="85" zoomScaleNormal="85" zoomScaleSheetLayoutView="85" workbookViewId="0">
      <selection activeCell="E19" sqref="E19"/>
    </sheetView>
  </sheetViews>
  <sheetFormatPr defaultRowHeight="18.75"/>
  <cols>
    <col min="1" max="1" width="19.7109375" customWidth="1"/>
    <col min="3" max="3" width="3.7109375" style="2" customWidth="1"/>
    <col min="4" max="4" width="8.7109375" style="210" customWidth="1"/>
    <col min="5" max="5" width="10.7109375" style="4" customWidth="1"/>
    <col min="6" max="6" width="38.7109375" style="2" customWidth="1"/>
    <col min="7" max="7" width="3.7109375" style="210" customWidth="1"/>
    <col min="8" max="8" width="5.7109375" style="210" customWidth="1"/>
    <col min="9" max="9" width="8.7109375" style="11" customWidth="1"/>
    <col min="10" max="10" width="7.7109375" style="2" customWidth="1"/>
    <col min="11" max="11" width="4" style="210" customWidth="1"/>
    <col min="12" max="12" width="5.7109375" style="210" customWidth="1"/>
    <col min="13" max="14" width="4" style="210" customWidth="1"/>
    <col min="15" max="15" width="8.7109375" style="25" customWidth="1"/>
    <col min="16" max="16" width="7.7109375" style="210" customWidth="1"/>
    <col min="17" max="19" width="4" style="210" customWidth="1"/>
  </cols>
  <sheetData>
    <row r="1" spans="2:22">
      <c r="D1" s="219"/>
      <c r="F1" s="2">
        <v>7</v>
      </c>
      <c r="G1" s="219">
        <v>8</v>
      </c>
      <c r="H1" s="219">
        <v>13</v>
      </c>
      <c r="K1" s="219"/>
      <c r="L1" s="219"/>
      <c r="M1" s="219"/>
      <c r="N1" s="219"/>
      <c r="P1" s="219"/>
      <c r="Q1" s="219"/>
      <c r="R1" s="219"/>
      <c r="S1" s="219"/>
    </row>
    <row r="2" spans="2:22" ht="18.75" customHeight="1">
      <c r="D2" s="703" t="s">
        <v>1485</v>
      </c>
      <c r="E2" s="703"/>
      <c r="F2" s="703"/>
      <c r="G2" s="701" t="s">
        <v>2433</v>
      </c>
      <c r="H2" s="701"/>
      <c r="I2" s="701"/>
      <c r="J2" s="701"/>
      <c r="K2" s="701"/>
      <c r="L2" s="701"/>
      <c r="M2" s="701"/>
      <c r="N2" s="701"/>
      <c r="O2" s="701"/>
      <c r="P2" s="701"/>
      <c r="Q2" s="701"/>
      <c r="R2" s="701"/>
      <c r="S2" s="701"/>
    </row>
    <row r="3" spans="2:22" ht="18.75" customHeight="1">
      <c r="D3" s="704" t="s">
        <v>1486</v>
      </c>
      <c r="E3" s="704"/>
      <c r="F3" s="704"/>
      <c r="G3" s="701"/>
      <c r="H3" s="701"/>
      <c r="I3" s="701"/>
      <c r="J3" s="701"/>
      <c r="K3" s="701"/>
      <c r="L3" s="701"/>
      <c r="M3" s="701"/>
      <c r="N3" s="701"/>
      <c r="O3" s="701"/>
      <c r="P3" s="701"/>
      <c r="Q3" s="701"/>
      <c r="R3" s="701"/>
      <c r="S3" s="701"/>
    </row>
    <row r="4" spans="2:22" ht="20.25">
      <c r="B4" t="s">
        <v>2769</v>
      </c>
      <c r="G4" s="702" t="str">
        <f>VLOOKUP(B4,$U$4:$V$15,2,0)</f>
        <v>ĐẠI HỌC LIÊN THÔNG - K65</v>
      </c>
      <c r="H4" s="702"/>
      <c r="I4" s="702"/>
      <c r="J4" s="702"/>
      <c r="K4" s="702"/>
      <c r="L4" s="702"/>
      <c r="M4" s="702"/>
      <c r="N4" s="702"/>
      <c r="O4" s="702"/>
      <c r="P4" s="702"/>
      <c r="Q4" s="702"/>
      <c r="R4" s="702"/>
      <c r="S4" s="702"/>
      <c r="U4" t="s">
        <v>24</v>
      </c>
      <c r="V4" t="s">
        <v>2457</v>
      </c>
    </row>
    <row r="5" spans="2:22">
      <c r="C5" s="8"/>
      <c r="D5" s="13" t="s">
        <v>1491</v>
      </c>
      <c r="E5" s="2"/>
      <c r="U5" t="s">
        <v>2442</v>
      </c>
      <c r="V5" t="s">
        <v>2443</v>
      </c>
    </row>
    <row r="6" spans="2:22">
      <c r="C6" s="8"/>
      <c r="D6" s="717" t="s">
        <v>1517</v>
      </c>
      <c r="E6" s="717"/>
      <c r="F6" s="717"/>
      <c r="G6" s="717"/>
      <c r="H6" s="717"/>
      <c r="I6" s="717"/>
      <c r="J6" s="717"/>
      <c r="K6" s="717"/>
      <c r="L6" s="717"/>
      <c r="M6" s="717"/>
      <c r="N6" s="717"/>
      <c r="O6" s="717"/>
      <c r="P6" s="717"/>
      <c r="Q6" s="717"/>
      <c r="R6" s="717"/>
      <c r="S6" s="717"/>
      <c r="U6" t="s">
        <v>2444</v>
      </c>
      <c r="V6" t="s">
        <v>2445</v>
      </c>
    </row>
    <row r="7" spans="2:22" ht="33.75" customHeight="1">
      <c r="D7" s="717" t="s">
        <v>2440</v>
      </c>
      <c r="E7" s="717"/>
      <c r="F7" s="717"/>
      <c r="G7" s="717"/>
      <c r="H7" s="717"/>
      <c r="I7" s="717"/>
      <c r="J7" s="717"/>
      <c r="K7" s="717"/>
      <c r="L7" s="717"/>
      <c r="M7" s="717"/>
      <c r="N7" s="717"/>
      <c r="O7" s="717"/>
      <c r="P7" s="717"/>
      <c r="Q7" s="717"/>
      <c r="R7" s="717"/>
      <c r="S7" s="717"/>
      <c r="U7" t="s">
        <v>22</v>
      </c>
      <c r="V7" t="s">
        <v>2458</v>
      </c>
    </row>
    <row r="8" spans="2:22">
      <c r="C8" s="8"/>
      <c r="D8" s="717" t="s">
        <v>2439</v>
      </c>
      <c r="E8" s="717"/>
      <c r="F8" s="717"/>
      <c r="G8" s="717"/>
      <c r="H8" s="717"/>
      <c r="I8" s="717"/>
      <c r="J8" s="717"/>
      <c r="K8" s="717"/>
      <c r="L8" s="717"/>
      <c r="M8" s="717"/>
      <c r="N8" s="717"/>
      <c r="O8" s="717"/>
      <c r="P8" s="717"/>
      <c r="Q8" s="717"/>
      <c r="R8" s="717"/>
      <c r="S8" s="717"/>
      <c r="U8" t="s">
        <v>2448</v>
      </c>
      <c r="V8" t="s">
        <v>2449</v>
      </c>
    </row>
    <row r="9" spans="2:22">
      <c r="C9" s="8"/>
      <c r="D9" s="717" t="s">
        <v>2434</v>
      </c>
      <c r="E9" s="717"/>
      <c r="F9" s="717"/>
      <c r="G9" s="717"/>
      <c r="H9" s="717"/>
      <c r="I9" s="717"/>
      <c r="J9" s="717"/>
      <c r="K9" s="717"/>
      <c r="L9" s="717"/>
      <c r="M9" s="717"/>
      <c r="N9" s="717"/>
      <c r="O9" s="717"/>
      <c r="P9" s="717"/>
      <c r="Q9" s="717"/>
      <c r="R9" s="717"/>
      <c r="S9" s="717"/>
      <c r="U9" t="s">
        <v>2450</v>
      </c>
      <c r="V9" t="s">
        <v>2452</v>
      </c>
    </row>
    <row r="10" spans="2:22">
      <c r="C10" s="8"/>
      <c r="D10" s="717" t="s">
        <v>2435</v>
      </c>
      <c r="E10" s="717"/>
      <c r="F10" s="717"/>
      <c r="G10" s="717"/>
      <c r="H10" s="717"/>
      <c r="I10" s="717"/>
      <c r="J10" s="717"/>
      <c r="K10" s="717"/>
      <c r="L10" s="717"/>
      <c r="M10" s="717"/>
      <c r="N10" s="717"/>
      <c r="O10" s="717"/>
      <c r="P10" s="717"/>
      <c r="Q10" s="717"/>
      <c r="R10" s="717"/>
      <c r="S10" s="717"/>
      <c r="U10" t="s">
        <v>2446</v>
      </c>
      <c r="V10" t="s">
        <v>2447</v>
      </c>
    </row>
    <row r="11" spans="2:22">
      <c r="C11" s="8"/>
      <c r="D11" s="717" t="s">
        <v>2436</v>
      </c>
      <c r="E11" s="717"/>
      <c r="F11" s="717"/>
      <c r="G11" s="717"/>
      <c r="H11" s="717"/>
      <c r="I11" s="717"/>
      <c r="J11" s="717"/>
      <c r="K11" s="717"/>
      <c r="L11" s="717"/>
      <c r="M11" s="717"/>
      <c r="N11" s="717"/>
      <c r="O11" s="717"/>
      <c r="P11" s="717"/>
      <c r="Q11" s="717"/>
      <c r="R11" s="717"/>
      <c r="S11" s="717"/>
      <c r="U11" t="s">
        <v>2451</v>
      </c>
      <c r="V11" t="s">
        <v>2453</v>
      </c>
    </row>
    <row r="12" spans="2:22">
      <c r="C12" s="8"/>
      <c r="D12" s="717" t="s">
        <v>1518</v>
      </c>
      <c r="E12" s="717"/>
      <c r="F12" s="717"/>
      <c r="G12" s="717"/>
      <c r="H12" s="717"/>
      <c r="I12" s="717"/>
      <c r="J12" s="717"/>
      <c r="K12" s="717"/>
      <c r="L12" s="717"/>
      <c r="M12" s="717"/>
      <c r="N12" s="717"/>
      <c r="O12" s="717"/>
      <c r="P12" s="717"/>
      <c r="Q12" s="717"/>
      <c r="R12" s="717"/>
      <c r="S12" s="717"/>
      <c r="U12" t="s">
        <v>2456</v>
      </c>
      <c r="V12" t="s">
        <v>2455</v>
      </c>
    </row>
    <row r="13" spans="2:22" ht="19.5" thickBot="1">
      <c r="D13" s="220"/>
      <c r="U13" t="s">
        <v>2454</v>
      </c>
      <c r="V13" t="s">
        <v>2441</v>
      </c>
    </row>
    <row r="14" spans="2:22">
      <c r="C14" s="705" t="s">
        <v>1504</v>
      </c>
      <c r="D14" s="708" t="s">
        <v>2265</v>
      </c>
      <c r="E14" s="711" t="s">
        <v>1510</v>
      </c>
      <c r="F14" s="708" t="s">
        <v>1509</v>
      </c>
      <c r="G14" s="714" t="s">
        <v>1479</v>
      </c>
      <c r="H14" s="723" t="s">
        <v>1483</v>
      </c>
      <c r="I14" s="719" t="s">
        <v>1512</v>
      </c>
      <c r="J14" s="719"/>
      <c r="K14" s="719"/>
      <c r="L14" s="719"/>
      <c r="M14" s="719"/>
      <c r="N14" s="724"/>
      <c r="O14" s="718" t="s">
        <v>2437</v>
      </c>
      <c r="P14" s="719"/>
      <c r="Q14" s="719"/>
      <c r="R14" s="719"/>
      <c r="S14" s="720"/>
    </row>
    <row r="15" spans="2:22" ht="15">
      <c r="C15" s="706"/>
      <c r="D15" s="709"/>
      <c r="E15" s="712"/>
      <c r="F15" s="709"/>
      <c r="G15" s="715"/>
      <c r="H15" s="721"/>
      <c r="I15" s="725" t="s">
        <v>1481</v>
      </c>
      <c r="J15" s="709"/>
      <c r="K15" s="715" t="s">
        <v>1480</v>
      </c>
      <c r="L15" s="715" t="s">
        <v>1482</v>
      </c>
      <c r="M15" s="715" t="s">
        <v>2438</v>
      </c>
      <c r="N15" s="715" t="s">
        <v>1514</v>
      </c>
      <c r="O15" s="727" t="s">
        <v>2432</v>
      </c>
      <c r="P15" s="728"/>
      <c r="Q15" s="715" t="s">
        <v>1480</v>
      </c>
      <c r="R15" s="715" t="s">
        <v>1513</v>
      </c>
      <c r="S15" s="721" t="s">
        <v>1514</v>
      </c>
    </row>
    <row r="16" spans="2:22" ht="81.75" customHeight="1" thickBot="1">
      <c r="C16" s="707"/>
      <c r="D16" s="710"/>
      <c r="E16" s="713"/>
      <c r="F16" s="710"/>
      <c r="G16" s="716"/>
      <c r="H16" s="722"/>
      <c r="I16" s="726"/>
      <c r="J16" s="710"/>
      <c r="K16" s="716"/>
      <c r="L16" s="716"/>
      <c r="M16" s="716"/>
      <c r="N16" s="716"/>
      <c r="O16" s="729"/>
      <c r="P16" s="730"/>
      <c r="Q16" s="716"/>
      <c r="R16" s="716"/>
      <c r="S16" s="722"/>
    </row>
    <row r="17" spans="1:22" s="225" customFormat="1" ht="17.25">
      <c r="A17" s="249" t="e">
        <f t="shared" ref="A17:A80" si="0">_Ngay_gio</f>
        <v>#REF!</v>
      </c>
      <c r="B17" s="250" t="e">
        <f>_Gio</f>
        <v>#REF!</v>
      </c>
      <c r="C17" s="226" t="e">
        <f>'LICH THI'!#REF!</f>
        <v>#REF!</v>
      </c>
      <c r="D17" s="227" t="e">
        <f>'LICH THI'!#REF!</f>
        <v>#REF!</v>
      </c>
      <c r="E17" s="228" t="e">
        <f>'LICH THI'!#REF!</f>
        <v>#REF!</v>
      </c>
      <c r="F17" s="229" t="e">
        <f>'LICH THI'!#REF!</f>
        <v>#REF!</v>
      </c>
      <c r="G17" s="230" t="e">
        <f>'LICH THI'!#REF!</f>
        <v>#REF!</v>
      </c>
      <c r="H17" s="231" t="e">
        <f>'LICH THI'!#REF!</f>
        <v>#REF!</v>
      </c>
      <c r="I17" s="232" t="e">
        <f>'LICH THI'!#REF!</f>
        <v>#REF!</v>
      </c>
      <c r="J17" s="233" t="e">
        <f>_Ngay</f>
        <v>#REF!</v>
      </c>
      <c r="K17" s="227" t="e">
        <f>'LICH THI'!#REF!</f>
        <v>#REF!</v>
      </c>
      <c r="L17" s="234" t="e">
        <f>'LICH THI'!#REF!</f>
        <v>#REF!</v>
      </c>
      <c r="M17" s="235" t="e">
        <f>'LICH THI'!#REF!</f>
        <v>#REF!</v>
      </c>
      <c r="N17" s="234" t="e">
        <f>'LICH THI'!#REF!</f>
        <v>#REF!</v>
      </c>
      <c r="O17" s="236" t="e">
        <f>'LICH THI'!#REF!</f>
        <v>#REF!</v>
      </c>
      <c r="P17" s="237" t="e">
        <f>_Ngay</f>
        <v>#REF!</v>
      </c>
      <c r="Q17" s="238" t="e">
        <f>'LICH THI'!#REF!</f>
        <v>#REF!</v>
      </c>
      <c r="R17" s="238"/>
      <c r="S17" s="239"/>
      <c r="U17"/>
      <c r="V17"/>
    </row>
    <row r="18" spans="1:22" s="225" customFormat="1" ht="17.25">
      <c r="A18" s="251" t="e">
        <f t="shared" si="0"/>
        <v>#REF!</v>
      </c>
      <c r="B18" s="252" t="e">
        <f>_Gio</f>
        <v>#REF!</v>
      </c>
      <c r="C18" s="240" t="e">
        <f t="shared" ref="C18:C49" si="1">_stt</f>
        <v>#REF!</v>
      </c>
      <c r="D18" s="223" t="e">
        <f>'LICH THI'!#REF!</f>
        <v>#REF!</v>
      </c>
      <c r="E18" s="241" t="e">
        <f>'LICH THI'!#REF!</f>
        <v>#REF!</v>
      </c>
      <c r="F18" s="242" t="e">
        <f>'LICH THI'!#REF!</f>
        <v>#REF!</v>
      </c>
      <c r="G18" s="243" t="e">
        <f>'LICH THI'!#REF!</f>
        <v>#REF!</v>
      </c>
      <c r="H18" s="244" t="e">
        <f>'LICH THI'!#REF!</f>
        <v>#REF!</v>
      </c>
      <c r="I18" s="221" t="e">
        <f>'LICH THI'!#REF!</f>
        <v>#REF!</v>
      </c>
      <c r="J18" s="222" t="e">
        <f>_Ngay</f>
        <v>#REF!</v>
      </c>
      <c r="K18" s="223" t="e">
        <f>'LICH THI'!#REF!</f>
        <v>#REF!</v>
      </c>
      <c r="L18" s="224" t="e">
        <f>'LICH THI'!#REF!</f>
        <v>#REF!</v>
      </c>
      <c r="M18" s="253" t="e">
        <f>'LICH THI'!#REF!</f>
        <v>#REF!</v>
      </c>
      <c r="N18" s="224" t="e">
        <f>'LICH THI'!#REF!</f>
        <v>#REF!</v>
      </c>
      <c r="O18" s="246" t="e">
        <f>'LICH THI'!#REF!</f>
        <v>#REF!</v>
      </c>
      <c r="P18" s="247" t="e">
        <f>_Ngay</f>
        <v>#REF!</v>
      </c>
      <c r="Q18" s="245" t="e">
        <f>'LICH THI'!#REF!</f>
        <v>#REF!</v>
      </c>
      <c r="R18" s="245"/>
      <c r="S18" s="248"/>
      <c r="U18"/>
      <c r="V18"/>
    </row>
    <row r="19" spans="1:22" s="225" customFormat="1" ht="17.25">
      <c r="A19" s="251" t="e">
        <f t="shared" si="0"/>
        <v>#REF!</v>
      </c>
      <c r="B19" s="252" t="e">
        <f>_Gio</f>
        <v>#REF!</v>
      </c>
      <c r="C19" s="240" t="e">
        <f t="shared" si="1"/>
        <v>#REF!</v>
      </c>
      <c r="D19" s="223" t="e">
        <f>'LICH THI'!#REF!</f>
        <v>#REF!</v>
      </c>
      <c r="E19" s="241" t="e">
        <f>'LICH THI'!#REF!</f>
        <v>#REF!</v>
      </c>
      <c r="F19" s="242" t="e">
        <f>'LICH THI'!#REF!</f>
        <v>#REF!</v>
      </c>
      <c r="G19" s="243" t="e">
        <f>'LICH THI'!#REF!</f>
        <v>#REF!</v>
      </c>
      <c r="H19" s="244" t="e">
        <f>'LICH THI'!#REF!</f>
        <v>#REF!</v>
      </c>
      <c r="I19" s="221" t="e">
        <f>'LICH THI'!#REF!</f>
        <v>#REF!</v>
      </c>
      <c r="J19" s="222" t="e">
        <f>_Ngay</f>
        <v>#REF!</v>
      </c>
      <c r="K19" s="223" t="e">
        <f>'LICH THI'!#REF!</f>
        <v>#REF!</v>
      </c>
      <c r="L19" s="224" t="e">
        <f>'LICH THI'!#REF!</f>
        <v>#REF!</v>
      </c>
      <c r="M19" s="253" t="e">
        <f>'LICH THI'!#REF!</f>
        <v>#REF!</v>
      </c>
      <c r="N19" s="224" t="e">
        <f>'LICH THI'!#REF!</f>
        <v>#REF!</v>
      </c>
      <c r="O19" s="246" t="e">
        <f>'LICH THI'!#REF!</f>
        <v>#REF!</v>
      </c>
      <c r="P19" s="247" t="e">
        <f>_Ngay</f>
        <v>#REF!</v>
      </c>
      <c r="Q19" s="245" t="e">
        <f>'LICH THI'!#REF!</f>
        <v>#REF!</v>
      </c>
      <c r="R19" s="245"/>
      <c r="S19" s="248"/>
    </row>
    <row r="20" spans="1:22" s="225" customFormat="1" ht="17.25">
      <c r="A20" s="251" t="e">
        <f t="shared" si="0"/>
        <v>#REF!</v>
      </c>
      <c r="B20" s="252" t="e">
        <f>_Gio</f>
        <v>#REF!</v>
      </c>
      <c r="C20" s="240" t="e">
        <f t="shared" si="1"/>
        <v>#REF!</v>
      </c>
      <c r="D20" s="223" t="e">
        <f>'LICH THI'!#REF!</f>
        <v>#REF!</v>
      </c>
      <c r="E20" s="241" t="e">
        <f>'LICH THI'!#REF!</f>
        <v>#REF!</v>
      </c>
      <c r="F20" s="242" t="e">
        <f>'LICH THI'!#REF!</f>
        <v>#REF!</v>
      </c>
      <c r="G20" s="243" t="e">
        <f>'LICH THI'!#REF!</f>
        <v>#REF!</v>
      </c>
      <c r="H20" s="244" t="e">
        <f>'LICH THI'!#REF!</f>
        <v>#REF!</v>
      </c>
      <c r="I20" s="221" t="e">
        <f>'LICH THI'!#REF!</f>
        <v>#REF!</v>
      </c>
      <c r="J20" s="222" t="e">
        <f>_Ngay</f>
        <v>#REF!</v>
      </c>
      <c r="K20" s="223" t="e">
        <f>'LICH THI'!#REF!</f>
        <v>#REF!</v>
      </c>
      <c r="L20" s="224" t="e">
        <f>'LICH THI'!#REF!</f>
        <v>#REF!</v>
      </c>
      <c r="M20" s="253" t="e">
        <f>'LICH THI'!#REF!</f>
        <v>#REF!</v>
      </c>
      <c r="N20" s="224" t="e">
        <f>'LICH THI'!#REF!</f>
        <v>#REF!</v>
      </c>
      <c r="O20" s="246" t="e">
        <f>'LICH THI'!#REF!</f>
        <v>#REF!</v>
      </c>
      <c r="P20" s="247" t="e">
        <f>_Ngay</f>
        <v>#REF!</v>
      </c>
      <c r="Q20" s="245" t="e">
        <f>'LICH THI'!#REF!</f>
        <v>#REF!</v>
      </c>
      <c r="R20" s="245"/>
      <c r="S20" s="248"/>
    </row>
    <row r="21" spans="1:22" s="225" customFormat="1" ht="17.25">
      <c r="A21" s="251" t="e">
        <f t="shared" si="0"/>
        <v>#REF!</v>
      </c>
      <c r="B21" s="252" t="e">
        <f>_Gio</f>
        <v>#REF!</v>
      </c>
      <c r="C21" s="240" t="e">
        <f t="shared" si="1"/>
        <v>#REF!</v>
      </c>
      <c r="D21" s="223" t="e">
        <f>'LICH THI'!#REF!</f>
        <v>#REF!</v>
      </c>
      <c r="E21" s="241" t="e">
        <f>'LICH THI'!#REF!</f>
        <v>#REF!</v>
      </c>
      <c r="F21" s="242" t="e">
        <f>'LICH THI'!#REF!</f>
        <v>#REF!</v>
      </c>
      <c r="G21" s="243" t="e">
        <f>'LICH THI'!#REF!</f>
        <v>#REF!</v>
      </c>
      <c r="H21" s="244" t="e">
        <f>'LICH THI'!#REF!</f>
        <v>#REF!</v>
      </c>
      <c r="I21" s="221" t="e">
        <f>'LICH THI'!#REF!</f>
        <v>#REF!</v>
      </c>
      <c r="J21" s="222" t="e">
        <f>_Ngay</f>
        <v>#REF!</v>
      </c>
      <c r="K21" s="223" t="e">
        <f>'LICH THI'!#REF!</f>
        <v>#REF!</v>
      </c>
      <c r="L21" s="224" t="e">
        <f>'LICH THI'!#REF!</f>
        <v>#REF!</v>
      </c>
      <c r="M21" s="253" t="e">
        <f>'LICH THI'!#REF!</f>
        <v>#REF!</v>
      </c>
      <c r="N21" s="224" t="e">
        <f>'LICH THI'!#REF!</f>
        <v>#REF!</v>
      </c>
      <c r="O21" s="246" t="e">
        <f>'LICH THI'!#REF!</f>
        <v>#REF!</v>
      </c>
      <c r="P21" s="247" t="e">
        <f>_Ngay</f>
        <v>#REF!</v>
      </c>
      <c r="Q21" s="245" t="e">
        <f>'LICH THI'!#REF!</f>
        <v>#REF!</v>
      </c>
      <c r="R21" s="245"/>
      <c r="S21" s="248"/>
    </row>
    <row r="22" spans="1:22" s="225" customFormat="1" ht="17.25">
      <c r="A22" s="251" t="e">
        <f t="shared" si="0"/>
        <v>#REF!</v>
      </c>
      <c r="B22" s="252" t="e">
        <f>_Gio</f>
        <v>#REF!</v>
      </c>
      <c r="C22" s="240" t="e">
        <f t="shared" si="1"/>
        <v>#REF!</v>
      </c>
      <c r="D22" s="223" t="e">
        <f>'LICH THI'!#REF!</f>
        <v>#REF!</v>
      </c>
      <c r="E22" s="241" t="e">
        <f>'LICH THI'!#REF!</f>
        <v>#REF!</v>
      </c>
      <c r="F22" s="242" t="e">
        <f>'LICH THI'!#REF!</f>
        <v>#REF!</v>
      </c>
      <c r="G22" s="243" t="e">
        <f>'LICH THI'!#REF!</f>
        <v>#REF!</v>
      </c>
      <c r="H22" s="244" t="e">
        <f>'LICH THI'!#REF!</f>
        <v>#REF!</v>
      </c>
      <c r="I22" s="221" t="e">
        <f>'LICH THI'!#REF!</f>
        <v>#REF!</v>
      </c>
      <c r="J22" s="222" t="e">
        <f>_Ngay</f>
        <v>#REF!</v>
      </c>
      <c r="K22" s="223" t="e">
        <f>'LICH THI'!#REF!</f>
        <v>#REF!</v>
      </c>
      <c r="L22" s="224" t="e">
        <f>'LICH THI'!#REF!</f>
        <v>#REF!</v>
      </c>
      <c r="M22" s="253" t="e">
        <f>'LICH THI'!#REF!</f>
        <v>#REF!</v>
      </c>
      <c r="N22" s="224" t="e">
        <f>'LICH THI'!#REF!</f>
        <v>#REF!</v>
      </c>
      <c r="O22" s="246" t="e">
        <f>'LICH THI'!#REF!</f>
        <v>#REF!</v>
      </c>
      <c r="P22" s="247" t="e">
        <f>_Ngay</f>
        <v>#REF!</v>
      </c>
      <c r="Q22" s="245" t="e">
        <f>'LICH THI'!#REF!</f>
        <v>#REF!</v>
      </c>
      <c r="R22" s="245"/>
      <c r="S22" s="248"/>
    </row>
    <row r="23" spans="1:22" s="225" customFormat="1" ht="17.25">
      <c r="A23" s="251" t="e">
        <f t="shared" si="0"/>
        <v>#REF!</v>
      </c>
      <c r="B23" s="252" t="e">
        <f>_Gio</f>
        <v>#REF!</v>
      </c>
      <c r="C23" s="240" t="e">
        <f t="shared" si="1"/>
        <v>#REF!</v>
      </c>
      <c r="D23" s="223" t="e">
        <f>'LICH THI'!#REF!</f>
        <v>#REF!</v>
      </c>
      <c r="E23" s="241" t="e">
        <f>'LICH THI'!#REF!</f>
        <v>#REF!</v>
      </c>
      <c r="F23" s="242" t="e">
        <f>'LICH THI'!#REF!</f>
        <v>#REF!</v>
      </c>
      <c r="G23" s="243" t="e">
        <f>'LICH THI'!#REF!</f>
        <v>#REF!</v>
      </c>
      <c r="H23" s="244" t="e">
        <f>'LICH THI'!#REF!</f>
        <v>#REF!</v>
      </c>
      <c r="I23" s="221" t="e">
        <f>'LICH THI'!#REF!</f>
        <v>#REF!</v>
      </c>
      <c r="J23" s="222" t="e">
        <f>_Ngay</f>
        <v>#REF!</v>
      </c>
      <c r="K23" s="223" t="e">
        <f>'LICH THI'!#REF!</f>
        <v>#REF!</v>
      </c>
      <c r="L23" s="224" t="e">
        <f>'LICH THI'!#REF!</f>
        <v>#REF!</v>
      </c>
      <c r="M23" s="253" t="e">
        <f>'LICH THI'!#REF!</f>
        <v>#REF!</v>
      </c>
      <c r="N23" s="224" t="e">
        <f>'LICH THI'!#REF!</f>
        <v>#REF!</v>
      </c>
      <c r="O23" s="246" t="e">
        <f>'LICH THI'!#REF!</f>
        <v>#REF!</v>
      </c>
      <c r="P23" s="247" t="e">
        <f>_Ngay</f>
        <v>#REF!</v>
      </c>
      <c r="Q23" s="245" t="e">
        <f>'LICH THI'!#REF!</f>
        <v>#REF!</v>
      </c>
      <c r="R23" s="245"/>
      <c r="S23" s="248"/>
    </row>
    <row r="24" spans="1:22" s="225" customFormat="1" ht="17.25">
      <c r="A24" s="251" t="e">
        <f t="shared" si="0"/>
        <v>#REF!</v>
      </c>
      <c r="B24" s="252" t="e">
        <f>_Gio</f>
        <v>#REF!</v>
      </c>
      <c r="C24" s="240" t="e">
        <f t="shared" si="1"/>
        <v>#REF!</v>
      </c>
      <c r="D24" s="223" t="e">
        <f>'LICH THI'!#REF!</f>
        <v>#REF!</v>
      </c>
      <c r="E24" s="241" t="e">
        <f>'LICH THI'!#REF!</f>
        <v>#REF!</v>
      </c>
      <c r="F24" s="242" t="e">
        <f>'LICH THI'!#REF!</f>
        <v>#REF!</v>
      </c>
      <c r="G24" s="243" t="e">
        <f>'LICH THI'!#REF!</f>
        <v>#REF!</v>
      </c>
      <c r="H24" s="244" t="e">
        <f>'LICH THI'!#REF!</f>
        <v>#REF!</v>
      </c>
      <c r="I24" s="221" t="e">
        <f>'LICH THI'!#REF!</f>
        <v>#REF!</v>
      </c>
      <c r="J24" s="222" t="e">
        <f>_Ngay</f>
        <v>#REF!</v>
      </c>
      <c r="K24" s="223" t="e">
        <f>'LICH THI'!#REF!</f>
        <v>#REF!</v>
      </c>
      <c r="L24" s="224" t="e">
        <f>'LICH THI'!#REF!</f>
        <v>#REF!</v>
      </c>
      <c r="M24" s="253" t="e">
        <f>'LICH THI'!#REF!</f>
        <v>#REF!</v>
      </c>
      <c r="N24" s="224" t="e">
        <f>'LICH THI'!#REF!</f>
        <v>#REF!</v>
      </c>
      <c r="O24" s="246" t="e">
        <f>'LICH THI'!#REF!</f>
        <v>#REF!</v>
      </c>
      <c r="P24" s="247" t="e">
        <f>_Ngay</f>
        <v>#REF!</v>
      </c>
      <c r="Q24" s="245" t="e">
        <f>'LICH THI'!#REF!</f>
        <v>#REF!</v>
      </c>
      <c r="R24" s="245"/>
      <c r="S24" s="248"/>
    </row>
    <row r="25" spans="1:22" s="225" customFormat="1" ht="17.25">
      <c r="A25" s="251" t="e">
        <f t="shared" si="0"/>
        <v>#REF!</v>
      </c>
      <c r="B25" s="252" t="e">
        <f>_Gio</f>
        <v>#REF!</v>
      </c>
      <c r="C25" s="240" t="e">
        <f t="shared" si="1"/>
        <v>#REF!</v>
      </c>
      <c r="D25" s="223" t="e">
        <f>'LICH THI'!#REF!</f>
        <v>#REF!</v>
      </c>
      <c r="E25" s="241" t="e">
        <f>'LICH THI'!#REF!</f>
        <v>#REF!</v>
      </c>
      <c r="F25" s="242" t="e">
        <f>'LICH THI'!#REF!</f>
        <v>#REF!</v>
      </c>
      <c r="G25" s="243" t="e">
        <f>'LICH THI'!#REF!</f>
        <v>#REF!</v>
      </c>
      <c r="H25" s="244" t="e">
        <f>'LICH THI'!#REF!</f>
        <v>#REF!</v>
      </c>
      <c r="I25" s="221" t="e">
        <f>'LICH THI'!#REF!</f>
        <v>#REF!</v>
      </c>
      <c r="J25" s="222" t="e">
        <f>_Ngay</f>
        <v>#REF!</v>
      </c>
      <c r="K25" s="223" t="e">
        <f>'LICH THI'!#REF!</f>
        <v>#REF!</v>
      </c>
      <c r="L25" s="224" t="e">
        <f>'LICH THI'!#REF!</f>
        <v>#REF!</v>
      </c>
      <c r="M25" s="253" t="e">
        <f>'LICH THI'!#REF!</f>
        <v>#REF!</v>
      </c>
      <c r="N25" s="224" t="e">
        <f>'LICH THI'!#REF!</f>
        <v>#REF!</v>
      </c>
      <c r="O25" s="246" t="e">
        <f>'LICH THI'!#REF!</f>
        <v>#REF!</v>
      </c>
      <c r="P25" s="247" t="e">
        <f>_Ngay</f>
        <v>#REF!</v>
      </c>
      <c r="Q25" s="245" t="e">
        <f>'LICH THI'!#REF!</f>
        <v>#REF!</v>
      </c>
      <c r="R25" s="245"/>
      <c r="S25" s="248"/>
    </row>
    <row r="26" spans="1:22" s="225" customFormat="1" ht="17.25">
      <c r="A26" s="251" t="e">
        <f t="shared" si="0"/>
        <v>#REF!</v>
      </c>
      <c r="B26" s="252" t="e">
        <f>_Gio</f>
        <v>#REF!</v>
      </c>
      <c r="C26" s="240" t="e">
        <f t="shared" si="1"/>
        <v>#REF!</v>
      </c>
      <c r="D26" s="223" t="e">
        <f>'LICH THI'!#REF!</f>
        <v>#REF!</v>
      </c>
      <c r="E26" s="241" t="e">
        <f>'LICH THI'!#REF!</f>
        <v>#REF!</v>
      </c>
      <c r="F26" s="242" t="e">
        <f>'LICH THI'!#REF!</f>
        <v>#REF!</v>
      </c>
      <c r="G26" s="243" t="e">
        <f>'LICH THI'!#REF!</f>
        <v>#REF!</v>
      </c>
      <c r="H26" s="244" t="e">
        <f>'LICH THI'!#REF!</f>
        <v>#REF!</v>
      </c>
      <c r="I26" s="221" t="e">
        <f>'LICH THI'!#REF!</f>
        <v>#REF!</v>
      </c>
      <c r="J26" s="222" t="e">
        <f>_Ngay</f>
        <v>#REF!</v>
      </c>
      <c r="K26" s="223" t="e">
        <f>'LICH THI'!#REF!</f>
        <v>#REF!</v>
      </c>
      <c r="L26" s="224" t="e">
        <f>'LICH THI'!#REF!</f>
        <v>#REF!</v>
      </c>
      <c r="M26" s="253" t="e">
        <f>'LICH THI'!#REF!</f>
        <v>#REF!</v>
      </c>
      <c r="N26" s="224" t="e">
        <f>'LICH THI'!#REF!</f>
        <v>#REF!</v>
      </c>
      <c r="O26" s="246" t="e">
        <f>'LICH THI'!#REF!</f>
        <v>#REF!</v>
      </c>
      <c r="P26" s="247" t="e">
        <f>_Ngay</f>
        <v>#REF!</v>
      </c>
      <c r="Q26" s="245" t="e">
        <f>'LICH THI'!#REF!</f>
        <v>#REF!</v>
      </c>
      <c r="R26" s="245"/>
      <c r="S26" s="248"/>
    </row>
    <row r="27" spans="1:22" s="225" customFormat="1" ht="17.25">
      <c r="A27" s="251" t="e">
        <f t="shared" si="0"/>
        <v>#REF!</v>
      </c>
      <c r="B27" s="252" t="e">
        <f>_Gio</f>
        <v>#REF!</v>
      </c>
      <c r="C27" s="240" t="e">
        <f t="shared" si="1"/>
        <v>#REF!</v>
      </c>
      <c r="D27" s="223" t="e">
        <f>'LICH THI'!#REF!</f>
        <v>#REF!</v>
      </c>
      <c r="E27" s="241" t="e">
        <f>'LICH THI'!#REF!</f>
        <v>#REF!</v>
      </c>
      <c r="F27" s="242" t="e">
        <f>'LICH THI'!#REF!</f>
        <v>#REF!</v>
      </c>
      <c r="G27" s="243" t="e">
        <f>'LICH THI'!#REF!</f>
        <v>#REF!</v>
      </c>
      <c r="H27" s="244" t="e">
        <f>'LICH THI'!#REF!</f>
        <v>#REF!</v>
      </c>
      <c r="I27" s="221" t="e">
        <f>'LICH THI'!#REF!</f>
        <v>#REF!</v>
      </c>
      <c r="J27" s="222" t="e">
        <f>_Ngay</f>
        <v>#REF!</v>
      </c>
      <c r="K27" s="223" t="e">
        <f>'LICH THI'!#REF!</f>
        <v>#REF!</v>
      </c>
      <c r="L27" s="224" t="e">
        <f>'LICH THI'!#REF!</f>
        <v>#REF!</v>
      </c>
      <c r="M27" s="253" t="e">
        <f>'LICH THI'!#REF!</f>
        <v>#REF!</v>
      </c>
      <c r="N27" s="224" t="e">
        <f>'LICH THI'!#REF!</f>
        <v>#REF!</v>
      </c>
      <c r="O27" s="246" t="e">
        <f>'LICH THI'!#REF!</f>
        <v>#REF!</v>
      </c>
      <c r="P27" s="247" t="e">
        <f>_Ngay</f>
        <v>#REF!</v>
      </c>
      <c r="Q27" s="245" t="e">
        <f>'LICH THI'!#REF!</f>
        <v>#REF!</v>
      </c>
      <c r="R27" s="245"/>
      <c r="S27" s="248"/>
    </row>
    <row r="28" spans="1:22" s="225" customFormat="1" ht="17.25">
      <c r="A28" s="251" t="e">
        <f t="shared" si="0"/>
        <v>#REF!</v>
      </c>
      <c r="B28" s="252" t="e">
        <f>_Gio</f>
        <v>#REF!</v>
      </c>
      <c r="C28" s="240" t="e">
        <f t="shared" si="1"/>
        <v>#REF!</v>
      </c>
      <c r="D28" s="223" t="e">
        <f>'LICH THI'!#REF!</f>
        <v>#REF!</v>
      </c>
      <c r="E28" s="241" t="e">
        <f>'LICH THI'!#REF!</f>
        <v>#REF!</v>
      </c>
      <c r="F28" s="242" t="e">
        <f>'LICH THI'!#REF!</f>
        <v>#REF!</v>
      </c>
      <c r="G28" s="243" t="e">
        <f>'LICH THI'!#REF!</f>
        <v>#REF!</v>
      </c>
      <c r="H28" s="244" t="e">
        <f>'LICH THI'!#REF!</f>
        <v>#REF!</v>
      </c>
      <c r="I28" s="221" t="e">
        <f>'LICH THI'!#REF!</f>
        <v>#REF!</v>
      </c>
      <c r="J28" s="222" t="e">
        <f>_Ngay</f>
        <v>#REF!</v>
      </c>
      <c r="K28" s="223" t="e">
        <f>'LICH THI'!#REF!</f>
        <v>#REF!</v>
      </c>
      <c r="L28" s="224" t="e">
        <f>'LICH THI'!#REF!</f>
        <v>#REF!</v>
      </c>
      <c r="M28" s="253" t="e">
        <f>'LICH THI'!#REF!</f>
        <v>#REF!</v>
      </c>
      <c r="N28" s="224" t="e">
        <f>'LICH THI'!#REF!</f>
        <v>#REF!</v>
      </c>
      <c r="O28" s="246" t="e">
        <f>'LICH THI'!#REF!</f>
        <v>#REF!</v>
      </c>
      <c r="P28" s="247" t="e">
        <f>_Ngay</f>
        <v>#REF!</v>
      </c>
      <c r="Q28" s="245" t="e">
        <f>'LICH THI'!#REF!</f>
        <v>#REF!</v>
      </c>
      <c r="R28" s="245"/>
      <c r="S28" s="248"/>
    </row>
    <row r="29" spans="1:22" s="225" customFormat="1" ht="17.25">
      <c r="A29" s="251" t="e">
        <f t="shared" si="0"/>
        <v>#REF!</v>
      </c>
      <c r="B29" s="252" t="e">
        <f>_Gio</f>
        <v>#REF!</v>
      </c>
      <c r="C29" s="240" t="e">
        <f t="shared" si="1"/>
        <v>#REF!</v>
      </c>
      <c r="D29" s="223" t="e">
        <f>'LICH THI'!#REF!</f>
        <v>#REF!</v>
      </c>
      <c r="E29" s="241" t="e">
        <f>'LICH THI'!#REF!</f>
        <v>#REF!</v>
      </c>
      <c r="F29" s="242" t="e">
        <f>'LICH THI'!#REF!</f>
        <v>#REF!</v>
      </c>
      <c r="G29" s="243" t="e">
        <f>'LICH THI'!#REF!</f>
        <v>#REF!</v>
      </c>
      <c r="H29" s="244" t="e">
        <f>'LICH THI'!#REF!</f>
        <v>#REF!</v>
      </c>
      <c r="I29" s="221" t="e">
        <f>'LICH THI'!#REF!</f>
        <v>#REF!</v>
      </c>
      <c r="J29" s="222" t="e">
        <f>_Ngay</f>
        <v>#REF!</v>
      </c>
      <c r="K29" s="223" t="e">
        <f>'LICH THI'!#REF!</f>
        <v>#REF!</v>
      </c>
      <c r="L29" s="224" t="e">
        <f>'LICH THI'!#REF!</f>
        <v>#REF!</v>
      </c>
      <c r="M29" s="253" t="e">
        <f>'LICH THI'!#REF!</f>
        <v>#REF!</v>
      </c>
      <c r="N29" s="224" t="e">
        <f>'LICH THI'!#REF!</f>
        <v>#REF!</v>
      </c>
      <c r="O29" s="246" t="e">
        <f>'LICH THI'!#REF!</f>
        <v>#REF!</v>
      </c>
      <c r="P29" s="247" t="e">
        <f>_Ngay</f>
        <v>#REF!</v>
      </c>
      <c r="Q29" s="245" t="e">
        <f>'LICH THI'!#REF!</f>
        <v>#REF!</v>
      </c>
      <c r="R29" s="245"/>
      <c r="S29" s="248"/>
    </row>
    <row r="30" spans="1:22" s="225" customFormat="1" ht="17.25">
      <c r="A30" s="251" t="e">
        <f t="shared" si="0"/>
        <v>#REF!</v>
      </c>
      <c r="B30" s="252" t="e">
        <f>_Gio</f>
        <v>#REF!</v>
      </c>
      <c r="C30" s="240" t="e">
        <f t="shared" si="1"/>
        <v>#REF!</v>
      </c>
      <c r="D30" s="223" t="e">
        <f>'LICH THI'!#REF!</f>
        <v>#REF!</v>
      </c>
      <c r="E30" s="241" t="e">
        <f>'LICH THI'!#REF!</f>
        <v>#REF!</v>
      </c>
      <c r="F30" s="242" t="e">
        <f>'LICH THI'!#REF!</f>
        <v>#REF!</v>
      </c>
      <c r="G30" s="243" t="e">
        <f>'LICH THI'!#REF!</f>
        <v>#REF!</v>
      </c>
      <c r="H30" s="244" t="e">
        <f>'LICH THI'!#REF!</f>
        <v>#REF!</v>
      </c>
      <c r="I30" s="221" t="e">
        <f>'LICH THI'!#REF!</f>
        <v>#REF!</v>
      </c>
      <c r="J30" s="222" t="e">
        <f>_Ngay</f>
        <v>#REF!</v>
      </c>
      <c r="K30" s="223" t="e">
        <f>'LICH THI'!#REF!</f>
        <v>#REF!</v>
      </c>
      <c r="L30" s="224" t="e">
        <f>'LICH THI'!#REF!</f>
        <v>#REF!</v>
      </c>
      <c r="M30" s="253" t="e">
        <f>'LICH THI'!#REF!</f>
        <v>#REF!</v>
      </c>
      <c r="N30" s="224" t="e">
        <f>'LICH THI'!#REF!</f>
        <v>#REF!</v>
      </c>
      <c r="O30" s="246" t="e">
        <f>'LICH THI'!#REF!</f>
        <v>#REF!</v>
      </c>
      <c r="P30" s="247" t="e">
        <f>_Ngay</f>
        <v>#REF!</v>
      </c>
      <c r="Q30" s="245" t="e">
        <f>'LICH THI'!#REF!</f>
        <v>#REF!</v>
      </c>
      <c r="R30" s="245"/>
      <c r="S30" s="248"/>
    </row>
    <row r="31" spans="1:22" s="225" customFormat="1" ht="17.25">
      <c r="A31" s="251" t="e">
        <f t="shared" si="0"/>
        <v>#REF!</v>
      </c>
      <c r="B31" s="252" t="e">
        <f>_Gio</f>
        <v>#REF!</v>
      </c>
      <c r="C31" s="240" t="e">
        <f t="shared" si="1"/>
        <v>#REF!</v>
      </c>
      <c r="D31" s="223" t="e">
        <f>'LICH THI'!#REF!</f>
        <v>#REF!</v>
      </c>
      <c r="E31" s="241" t="e">
        <f>'LICH THI'!#REF!</f>
        <v>#REF!</v>
      </c>
      <c r="F31" s="242" t="e">
        <f>'LICH THI'!#REF!</f>
        <v>#REF!</v>
      </c>
      <c r="G31" s="243" t="e">
        <f>'LICH THI'!#REF!</f>
        <v>#REF!</v>
      </c>
      <c r="H31" s="244" t="e">
        <f>'LICH THI'!#REF!</f>
        <v>#REF!</v>
      </c>
      <c r="I31" s="221" t="e">
        <f>'LICH THI'!#REF!</f>
        <v>#REF!</v>
      </c>
      <c r="J31" s="222" t="e">
        <f>_Ngay</f>
        <v>#REF!</v>
      </c>
      <c r="K31" s="223" t="e">
        <f>'LICH THI'!#REF!</f>
        <v>#REF!</v>
      </c>
      <c r="L31" s="224" t="e">
        <f>'LICH THI'!#REF!</f>
        <v>#REF!</v>
      </c>
      <c r="M31" s="253" t="e">
        <f>'LICH THI'!#REF!</f>
        <v>#REF!</v>
      </c>
      <c r="N31" s="224" t="e">
        <f>'LICH THI'!#REF!</f>
        <v>#REF!</v>
      </c>
      <c r="O31" s="246" t="e">
        <f>'LICH THI'!#REF!</f>
        <v>#REF!</v>
      </c>
      <c r="P31" s="247" t="e">
        <f>_Ngay</f>
        <v>#REF!</v>
      </c>
      <c r="Q31" s="245" t="e">
        <f>'LICH THI'!#REF!</f>
        <v>#REF!</v>
      </c>
      <c r="R31" s="245"/>
      <c r="S31" s="248"/>
    </row>
    <row r="32" spans="1:22" s="225" customFormat="1" ht="17.25">
      <c r="A32" s="251" t="e">
        <f t="shared" si="0"/>
        <v>#REF!</v>
      </c>
      <c r="B32" s="252" t="e">
        <f>_Gio</f>
        <v>#REF!</v>
      </c>
      <c r="C32" s="240" t="e">
        <f t="shared" si="1"/>
        <v>#REF!</v>
      </c>
      <c r="D32" s="223" t="e">
        <f>'LICH THI'!#REF!</f>
        <v>#REF!</v>
      </c>
      <c r="E32" s="241" t="e">
        <f>'LICH THI'!#REF!</f>
        <v>#REF!</v>
      </c>
      <c r="F32" s="242" t="e">
        <f>'LICH THI'!#REF!</f>
        <v>#REF!</v>
      </c>
      <c r="G32" s="243" t="e">
        <f>'LICH THI'!#REF!</f>
        <v>#REF!</v>
      </c>
      <c r="H32" s="244" t="e">
        <f>'LICH THI'!#REF!</f>
        <v>#REF!</v>
      </c>
      <c r="I32" s="221" t="e">
        <f>'LICH THI'!#REF!</f>
        <v>#REF!</v>
      </c>
      <c r="J32" s="222" t="e">
        <f>_Ngay</f>
        <v>#REF!</v>
      </c>
      <c r="K32" s="223" t="e">
        <f>'LICH THI'!#REF!</f>
        <v>#REF!</v>
      </c>
      <c r="L32" s="224" t="e">
        <f>'LICH THI'!#REF!</f>
        <v>#REF!</v>
      </c>
      <c r="M32" s="253" t="e">
        <f>'LICH THI'!#REF!</f>
        <v>#REF!</v>
      </c>
      <c r="N32" s="224" t="e">
        <f>'LICH THI'!#REF!</f>
        <v>#REF!</v>
      </c>
      <c r="O32" s="246" t="e">
        <f>'LICH THI'!#REF!</f>
        <v>#REF!</v>
      </c>
      <c r="P32" s="247" t="e">
        <f>_Ngay</f>
        <v>#REF!</v>
      </c>
      <c r="Q32" s="245" t="e">
        <f>'LICH THI'!#REF!</f>
        <v>#REF!</v>
      </c>
      <c r="R32" s="245"/>
      <c r="S32" s="248"/>
    </row>
    <row r="33" spans="1:19" s="225" customFormat="1" ht="17.25">
      <c r="A33" s="251" t="e">
        <f t="shared" si="0"/>
        <v>#REF!</v>
      </c>
      <c r="B33" s="252" t="e">
        <f>_Gio</f>
        <v>#REF!</v>
      </c>
      <c r="C33" s="240" t="e">
        <f t="shared" si="1"/>
        <v>#REF!</v>
      </c>
      <c r="D33" s="223" t="e">
        <f>'LICH THI'!#REF!</f>
        <v>#REF!</v>
      </c>
      <c r="E33" s="241" t="e">
        <f>'LICH THI'!#REF!</f>
        <v>#REF!</v>
      </c>
      <c r="F33" s="242" t="e">
        <f>'LICH THI'!#REF!</f>
        <v>#REF!</v>
      </c>
      <c r="G33" s="243" t="e">
        <f>'LICH THI'!#REF!</f>
        <v>#REF!</v>
      </c>
      <c r="H33" s="244" t="e">
        <f>'LICH THI'!#REF!</f>
        <v>#REF!</v>
      </c>
      <c r="I33" s="221" t="e">
        <f>'LICH THI'!#REF!</f>
        <v>#REF!</v>
      </c>
      <c r="J33" s="222" t="e">
        <f>_Ngay</f>
        <v>#REF!</v>
      </c>
      <c r="K33" s="223" t="e">
        <f>'LICH THI'!#REF!</f>
        <v>#REF!</v>
      </c>
      <c r="L33" s="224" t="e">
        <f>'LICH THI'!#REF!</f>
        <v>#REF!</v>
      </c>
      <c r="M33" s="253" t="e">
        <f>'LICH THI'!#REF!</f>
        <v>#REF!</v>
      </c>
      <c r="N33" s="224" t="e">
        <f>'LICH THI'!#REF!</f>
        <v>#REF!</v>
      </c>
      <c r="O33" s="246" t="e">
        <f>'LICH THI'!#REF!</f>
        <v>#REF!</v>
      </c>
      <c r="P33" s="247" t="e">
        <f>_Ngay</f>
        <v>#REF!</v>
      </c>
      <c r="Q33" s="245" t="e">
        <f>'LICH THI'!#REF!</f>
        <v>#REF!</v>
      </c>
      <c r="R33" s="245"/>
      <c r="S33" s="248"/>
    </row>
    <row r="34" spans="1:19" s="225" customFormat="1" ht="17.25">
      <c r="A34" s="251" t="e">
        <f t="shared" si="0"/>
        <v>#REF!</v>
      </c>
      <c r="B34" s="252" t="e">
        <f>_Gio</f>
        <v>#REF!</v>
      </c>
      <c r="C34" s="240" t="e">
        <f t="shared" si="1"/>
        <v>#REF!</v>
      </c>
      <c r="D34" s="223" t="e">
        <f>'LICH THI'!#REF!</f>
        <v>#REF!</v>
      </c>
      <c r="E34" s="241" t="e">
        <f>'LICH THI'!#REF!</f>
        <v>#REF!</v>
      </c>
      <c r="F34" s="242" t="e">
        <f>'LICH THI'!#REF!</f>
        <v>#REF!</v>
      </c>
      <c r="G34" s="243" t="e">
        <f>'LICH THI'!#REF!</f>
        <v>#REF!</v>
      </c>
      <c r="H34" s="244" t="e">
        <f>'LICH THI'!#REF!</f>
        <v>#REF!</v>
      </c>
      <c r="I34" s="221" t="e">
        <f>'LICH THI'!#REF!</f>
        <v>#REF!</v>
      </c>
      <c r="J34" s="222" t="e">
        <f>_Ngay</f>
        <v>#REF!</v>
      </c>
      <c r="K34" s="223" t="e">
        <f>'LICH THI'!#REF!</f>
        <v>#REF!</v>
      </c>
      <c r="L34" s="224" t="e">
        <f>'LICH THI'!#REF!</f>
        <v>#REF!</v>
      </c>
      <c r="M34" s="253" t="e">
        <f>'LICH THI'!#REF!</f>
        <v>#REF!</v>
      </c>
      <c r="N34" s="224" t="e">
        <f>'LICH THI'!#REF!</f>
        <v>#REF!</v>
      </c>
      <c r="O34" s="246" t="e">
        <f>'LICH THI'!#REF!</f>
        <v>#REF!</v>
      </c>
      <c r="P34" s="247" t="e">
        <f>_Ngay</f>
        <v>#REF!</v>
      </c>
      <c r="Q34" s="245" t="e">
        <f>'LICH THI'!#REF!</f>
        <v>#REF!</v>
      </c>
      <c r="R34" s="245"/>
      <c r="S34" s="248"/>
    </row>
    <row r="35" spans="1:19" s="225" customFormat="1" ht="17.25">
      <c r="A35" s="251" t="e">
        <f t="shared" si="0"/>
        <v>#REF!</v>
      </c>
      <c r="B35" s="252" t="e">
        <f>_Gio</f>
        <v>#REF!</v>
      </c>
      <c r="C35" s="240" t="e">
        <f t="shared" si="1"/>
        <v>#REF!</v>
      </c>
      <c r="D35" s="223" t="e">
        <f>'LICH THI'!#REF!</f>
        <v>#REF!</v>
      </c>
      <c r="E35" s="241" t="e">
        <f>'LICH THI'!#REF!</f>
        <v>#REF!</v>
      </c>
      <c r="F35" s="242" t="e">
        <f>'LICH THI'!#REF!</f>
        <v>#REF!</v>
      </c>
      <c r="G35" s="243" t="e">
        <f>'LICH THI'!#REF!</f>
        <v>#REF!</v>
      </c>
      <c r="H35" s="244" t="e">
        <f>'LICH THI'!#REF!</f>
        <v>#REF!</v>
      </c>
      <c r="I35" s="221" t="e">
        <f>'LICH THI'!#REF!</f>
        <v>#REF!</v>
      </c>
      <c r="J35" s="222" t="e">
        <f>_Ngay</f>
        <v>#REF!</v>
      </c>
      <c r="K35" s="223" t="e">
        <f>'LICH THI'!#REF!</f>
        <v>#REF!</v>
      </c>
      <c r="L35" s="224" t="e">
        <f>'LICH THI'!#REF!</f>
        <v>#REF!</v>
      </c>
      <c r="M35" s="253" t="e">
        <f>'LICH THI'!#REF!</f>
        <v>#REF!</v>
      </c>
      <c r="N35" s="224" t="e">
        <f>'LICH THI'!#REF!</f>
        <v>#REF!</v>
      </c>
      <c r="O35" s="246" t="e">
        <f>'LICH THI'!#REF!</f>
        <v>#REF!</v>
      </c>
      <c r="P35" s="247" t="e">
        <f>_Ngay</f>
        <v>#REF!</v>
      </c>
      <c r="Q35" s="245" t="e">
        <f>'LICH THI'!#REF!</f>
        <v>#REF!</v>
      </c>
      <c r="R35" s="245"/>
      <c r="S35" s="248"/>
    </row>
    <row r="36" spans="1:19" s="225" customFormat="1" ht="17.25">
      <c r="A36" s="251" t="e">
        <f t="shared" si="0"/>
        <v>#REF!</v>
      </c>
      <c r="B36" s="252" t="e">
        <f>_Gio</f>
        <v>#REF!</v>
      </c>
      <c r="C36" s="240" t="e">
        <f t="shared" si="1"/>
        <v>#REF!</v>
      </c>
      <c r="D36" s="223" t="e">
        <f>'LICH THI'!#REF!</f>
        <v>#REF!</v>
      </c>
      <c r="E36" s="241" t="e">
        <f>'LICH THI'!#REF!</f>
        <v>#REF!</v>
      </c>
      <c r="F36" s="242" t="e">
        <f>'LICH THI'!#REF!</f>
        <v>#REF!</v>
      </c>
      <c r="G36" s="243" t="e">
        <f>'LICH THI'!#REF!</f>
        <v>#REF!</v>
      </c>
      <c r="H36" s="244" t="e">
        <f>'LICH THI'!#REF!</f>
        <v>#REF!</v>
      </c>
      <c r="I36" s="221" t="e">
        <f>'LICH THI'!#REF!</f>
        <v>#REF!</v>
      </c>
      <c r="J36" s="222" t="e">
        <f>_Ngay</f>
        <v>#REF!</v>
      </c>
      <c r="K36" s="223" t="e">
        <f>'LICH THI'!#REF!</f>
        <v>#REF!</v>
      </c>
      <c r="L36" s="224" t="e">
        <f>'LICH THI'!#REF!</f>
        <v>#REF!</v>
      </c>
      <c r="M36" s="253" t="e">
        <f>'LICH THI'!#REF!</f>
        <v>#REF!</v>
      </c>
      <c r="N36" s="224" t="e">
        <f>'LICH THI'!#REF!</f>
        <v>#REF!</v>
      </c>
      <c r="O36" s="246" t="e">
        <f>'LICH THI'!#REF!</f>
        <v>#REF!</v>
      </c>
      <c r="P36" s="247" t="e">
        <f>_Ngay</f>
        <v>#REF!</v>
      </c>
      <c r="Q36" s="245" t="e">
        <f>'LICH THI'!#REF!</f>
        <v>#REF!</v>
      </c>
      <c r="R36" s="245"/>
      <c r="S36" s="248"/>
    </row>
    <row r="37" spans="1:19" s="225" customFormat="1" ht="17.25">
      <c r="A37" s="251" t="e">
        <f t="shared" si="0"/>
        <v>#REF!</v>
      </c>
      <c r="B37" s="252" t="e">
        <f>_Gio</f>
        <v>#REF!</v>
      </c>
      <c r="C37" s="240" t="e">
        <f t="shared" si="1"/>
        <v>#REF!</v>
      </c>
      <c r="D37" s="223" t="e">
        <f>'LICH THI'!#REF!</f>
        <v>#REF!</v>
      </c>
      <c r="E37" s="241" t="e">
        <f>'LICH THI'!#REF!</f>
        <v>#REF!</v>
      </c>
      <c r="F37" s="242" t="e">
        <f>'LICH THI'!#REF!</f>
        <v>#REF!</v>
      </c>
      <c r="G37" s="243" t="e">
        <f>'LICH THI'!#REF!</f>
        <v>#REF!</v>
      </c>
      <c r="H37" s="244" t="e">
        <f>'LICH THI'!#REF!</f>
        <v>#REF!</v>
      </c>
      <c r="I37" s="221" t="e">
        <f>'LICH THI'!#REF!</f>
        <v>#REF!</v>
      </c>
      <c r="J37" s="222" t="e">
        <f>_Ngay</f>
        <v>#REF!</v>
      </c>
      <c r="K37" s="223" t="e">
        <f>'LICH THI'!#REF!</f>
        <v>#REF!</v>
      </c>
      <c r="L37" s="224" t="e">
        <f>'LICH THI'!#REF!</f>
        <v>#REF!</v>
      </c>
      <c r="M37" s="253" t="e">
        <f>'LICH THI'!#REF!</f>
        <v>#REF!</v>
      </c>
      <c r="N37" s="224" t="e">
        <f>'LICH THI'!#REF!</f>
        <v>#REF!</v>
      </c>
      <c r="O37" s="246" t="e">
        <f>'LICH THI'!#REF!</f>
        <v>#REF!</v>
      </c>
      <c r="P37" s="247" t="e">
        <f>_Ngay</f>
        <v>#REF!</v>
      </c>
      <c r="Q37" s="245" t="e">
        <f>'LICH THI'!#REF!</f>
        <v>#REF!</v>
      </c>
      <c r="R37" s="245"/>
      <c r="S37" s="248"/>
    </row>
    <row r="38" spans="1:19" s="225" customFormat="1" ht="17.25">
      <c r="A38" s="251" t="e">
        <f t="shared" si="0"/>
        <v>#REF!</v>
      </c>
      <c r="B38" s="252" t="e">
        <f>_Gio</f>
        <v>#REF!</v>
      </c>
      <c r="C38" s="240" t="e">
        <f t="shared" si="1"/>
        <v>#REF!</v>
      </c>
      <c r="D38" s="223" t="e">
        <f>'LICH THI'!#REF!</f>
        <v>#REF!</v>
      </c>
      <c r="E38" s="241" t="e">
        <f>'LICH THI'!#REF!</f>
        <v>#REF!</v>
      </c>
      <c r="F38" s="242" t="e">
        <f>'LICH THI'!#REF!</f>
        <v>#REF!</v>
      </c>
      <c r="G38" s="243" t="e">
        <f>'LICH THI'!#REF!</f>
        <v>#REF!</v>
      </c>
      <c r="H38" s="244" t="e">
        <f>'LICH THI'!#REF!</f>
        <v>#REF!</v>
      </c>
      <c r="I38" s="221" t="e">
        <f>'LICH THI'!#REF!</f>
        <v>#REF!</v>
      </c>
      <c r="J38" s="222" t="e">
        <f>_Ngay</f>
        <v>#REF!</v>
      </c>
      <c r="K38" s="223" t="e">
        <f>'LICH THI'!#REF!</f>
        <v>#REF!</v>
      </c>
      <c r="L38" s="224" t="e">
        <f>'LICH THI'!#REF!</f>
        <v>#REF!</v>
      </c>
      <c r="M38" s="253" t="e">
        <f>'LICH THI'!#REF!</f>
        <v>#REF!</v>
      </c>
      <c r="N38" s="224" t="e">
        <f>'LICH THI'!#REF!</f>
        <v>#REF!</v>
      </c>
      <c r="O38" s="246" t="e">
        <f>'LICH THI'!#REF!</f>
        <v>#REF!</v>
      </c>
      <c r="P38" s="247" t="e">
        <f>_Ngay</f>
        <v>#REF!</v>
      </c>
      <c r="Q38" s="245" t="e">
        <f>'LICH THI'!#REF!</f>
        <v>#REF!</v>
      </c>
      <c r="R38" s="245"/>
      <c r="S38" s="248"/>
    </row>
    <row r="39" spans="1:19" s="225" customFormat="1" ht="17.25">
      <c r="A39" s="251" t="e">
        <f t="shared" si="0"/>
        <v>#REF!</v>
      </c>
      <c r="B39" s="252" t="e">
        <f>_Gio</f>
        <v>#REF!</v>
      </c>
      <c r="C39" s="240" t="e">
        <f t="shared" si="1"/>
        <v>#REF!</v>
      </c>
      <c r="D39" s="223" t="e">
        <f>'LICH THI'!#REF!</f>
        <v>#REF!</v>
      </c>
      <c r="E39" s="241" t="e">
        <f>'LICH THI'!#REF!</f>
        <v>#REF!</v>
      </c>
      <c r="F39" s="242" t="e">
        <f>'LICH THI'!#REF!</f>
        <v>#REF!</v>
      </c>
      <c r="G39" s="243" t="e">
        <f>'LICH THI'!#REF!</f>
        <v>#REF!</v>
      </c>
      <c r="H39" s="244" t="e">
        <f>'LICH THI'!#REF!</f>
        <v>#REF!</v>
      </c>
      <c r="I39" s="221" t="e">
        <f>'LICH THI'!#REF!</f>
        <v>#REF!</v>
      </c>
      <c r="J39" s="222" t="e">
        <f>_Ngay</f>
        <v>#REF!</v>
      </c>
      <c r="K39" s="223" t="e">
        <f>'LICH THI'!#REF!</f>
        <v>#REF!</v>
      </c>
      <c r="L39" s="224" t="e">
        <f>'LICH THI'!#REF!</f>
        <v>#REF!</v>
      </c>
      <c r="M39" s="253" t="e">
        <f>'LICH THI'!#REF!</f>
        <v>#REF!</v>
      </c>
      <c r="N39" s="224" t="e">
        <f>'LICH THI'!#REF!</f>
        <v>#REF!</v>
      </c>
      <c r="O39" s="246" t="e">
        <f>'LICH THI'!#REF!</f>
        <v>#REF!</v>
      </c>
      <c r="P39" s="247" t="e">
        <f>_Ngay</f>
        <v>#REF!</v>
      </c>
      <c r="Q39" s="245" t="e">
        <f>'LICH THI'!#REF!</f>
        <v>#REF!</v>
      </c>
      <c r="R39" s="245"/>
      <c r="S39" s="248"/>
    </row>
    <row r="40" spans="1:19" s="225" customFormat="1" ht="17.25">
      <c r="A40" s="251" t="e">
        <f t="shared" si="0"/>
        <v>#REF!</v>
      </c>
      <c r="B40" s="252" t="e">
        <f>_Gio</f>
        <v>#REF!</v>
      </c>
      <c r="C40" s="240" t="e">
        <f t="shared" si="1"/>
        <v>#REF!</v>
      </c>
      <c r="D40" s="223" t="e">
        <f>'LICH THI'!#REF!</f>
        <v>#REF!</v>
      </c>
      <c r="E40" s="241" t="e">
        <f>'LICH THI'!#REF!</f>
        <v>#REF!</v>
      </c>
      <c r="F40" s="242" t="e">
        <f>'LICH THI'!#REF!</f>
        <v>#REF!</v>
      </c>
      <c r="G40" s="243" t="e">
        <f>'LICH THI'!#REF!</f>
        <v>#REF!</v>
      </c>
      <c r="H40" s="244" t="e">
        <f>'LICH THI'!#REF!</f>
        <v>#REF!</v>
      </c>
      <c r="I40" s="221" t="e">
        <f>'LICH THI'!#REF!</f>
        <v>#REF!</v>
      </c>
      <c r="J40" s="222" t="e">
        <f>_Ngay</f>
        <v>#REF!</v>
      </c>
      <c r="K40" s="223" t="e">
        <f>'LICH THI'!#REF!</f>
        <v>#REF!</v>
      </c>
      <c r="L40" s="224" t="e">
        <f>'LICH THI'!#REF!</f>
        <v>#REF!</v>
      </c>
      <c r="M40" s="253" t="e">
        <f>'LICH THI'!#REF!</f>
        <v>#REF!</v>
      </c>
      <c r="N40" s="224" t="e">
        <f>'LICH THI'!#REF!</f>
        <v>#REF!</v>
      </c>
      <c r="O40" s="246" t="e">
        <f>'LICH THI'!#REF!</f>
        <v>#REF!</v>
      </c>
      <c r="P40" s="247" t="e">
        <f>_Ngay</f>
        <v>#REF!</v>
      </c>
      <c r="Q40" s="245" t="e">
        <f>'LICH THI'!#REF!</f>
        <v>#REF!</v>
      </c>
      <c r="R40" s="245"/>
      <c r="S40" s="248"/>
    </row>
    <row r="41" spans="1:19" s="225" customFormat="1" ht="17.25">
      <c r="A41" s="251">
        <f t="shared" si="0"/>
        <v>42333.375</v>
      </c>
      <c r="B41" s="252" t="str">
        <f>_Gio</f>
        <v>9:00</v>
      </c>
      <c r="C41" s="240" t="e">
        <f t="shared" si="1"/>
        <v>#REF!</v>
      </c>
      <c r="D41" s="223" t="str">
        <f>'LICH THI'!E10</f>
        <v>DCK63</v>
      </c>
      <c r="E41" s="241" t="str">
        <f>'LICH THI'!F10</f>
        <v>DC3CA51</v>
      </c>
      <c r="F41" s="242" t="str">
        <f>'LICH THI'!G10</f>
        <v>Kỹ thuật thi công cầu 1</v>
      </c>
      <c r="G41" s="243">
        <f>'LICH THI'!I10</f>
        <v>3</v>
      </c>
      <c r="H41" s="244" t="str">
        <f>'LICH THI'!J10</f>
        <v>Viết</v>
      </c>
      <c r="I41" s="221">
        <f>'LICH THI'!L10</f>
        <v>42333</v>
      </c>
      <c r="J41" s="222" t="str">
        <f>_Ngay</f>
        <v>(Thứ 4)</v>
      </c>
      <c r="K41" s="223">
        <f>'LICH THI'!N10</f>
        <v>2</v>
      </c>
      <c r="L41" s="224">
        <f>'LICH THI'!O10</f>
        <v>50</v>
      </c>
      <c r="M41" s="253">
        <f>'LICH THI'!P10</f>
        <v>30</v>
      </c>
      <c r="N41" s="224">
        <f>'LICH THI'!Q10</f>
        <v>2</v>
      </c>
      <c r="O41" s="246">
        <f>'LICH THI'!AB10</f>
        <v>0</v>
      </c>
      <c r="P41" s="247" t="str">
        <f>_Ngay</f>
        <v>(Thứ 7)</v>
      </c>
      <c r="Q41" s="245">
        <f>'LICH THI'!AD10</f>
        <v>0</v>
      </c>
      <c r="R41" s="245"/>
      <c r="S41" s="248"/>
    </row>
    <row r="42" spans="1:19" s="225" customFormat="1" ht="17.25">
      <c r="A42" s="251" t="e">
        <f t="shared" si="0"/>
        <v>#REF!</v>
      </c>
      <c r="B42" s="252" t="e">
        <f>_Gio</f>
        <v>#REF!</v>
      </c>
      <c r="C42" s="240" t="e">
        <f t="shared" si="1"/>
        <v>#REF!</v>
      </c>
      <c r="D42" s="223" t="e">
        <f>'LICH THI'!#REF!</f>
        <v>#REF!</v>
      </c>
      <c r="E42" s="241" t="e">
        <f>'LICH THI'!#REF!</f>
        <v>#REF!</v>
      </c>
      <c r="F42" s="242" t="e">
        <f>'LICH THI'!#REF!</f>
        <v>#REF!</v>
      </c>
      <c r="G42" s="243" t="e">
        <f>'LICH THI'!#REF!</f>
        <v>#REF!</v>
      </c>
      <c r="H42" s="244" t="e">
        <f>'LICH THI'!#REF!</f>
        <v>#REF!</v>
      </c>
      <c r="I42" s="221" t="e">
        <f>'LICH THI'!#REF!</f>
        <v>#REF!</v>
      </c>
      <c r="J42" s="222" t="e">
        <f>_Ngay</f>
        <v>#REF!</v>
      </c>
      <c r="K42" s="223" t="e">
        <f>'LICH THI'!#REF!</f>
        <v>#REF!</v>
      </c>
      <c r="L42" s="224" t="e">
        <f>'LICH THI'!#REF!</f>
        <v>#REF!</v>
      </c>
      <c r="M42" s="253" t="e">
        <f>'LICH THI'!#REF!</f>
        <v>#REF!</v>
      </c>
      <c r="N42" s="224" t="e">
        <f>'LICH THI'!#REF!</f>
        <v>#REF!</v>
      </c>
      <c r="O42" s="246" t="e">
        <f>'LICH THI'!#REF!</f>
        <v>#REF!</v>
      </c>
      <c r="P42" s="247" t="e">
        <f>_Ngay</f>
        <v>#REF!</v>
      </c>
      <c r="Q42" s="245" t="e">
        <f>'LICH THI'!#REF!</f>
        <v>#REF!</v>
      </c>
      <c r="R42" s="245"/>
      <c r="S42" s="248"/>
    </row>
    <row r="43" spans="1:19" s="225" customFormat="1" ht="17.25">
      <c r="A43" s="251">
        <f t="shared" si="0"/>
        <v>42345.375</v>
      </c>
      <c r="B43" s="252" t="str">
        <f>_Gio</f>
        <v>9:00</v>
      </c>
      <c r="C43" s="240" t="e">
        <f t="shared" si="1"/>
        <v>#REF!</v>
      </c>
      <c r="D43" s="223" t="str">
        <f>'LICH THI'!E12</f>
        <v>DCK63</v>
      </c>
      <c r="E43" s="241" t="str">
        <f>'LICH THI'!F12</f>
        <v>DC3CD33A</v>
      </c>
      <c r="F43" s="242" t="str">
        <f>'LICH THI'!G12</f>
        <v>Tiếng Anh 4</v>
      </c>
      <c r="G43" s="243">
        <f>'LICH THI'!I12</f>
        <v>0</v>
      </c>
      <c r="H43" s="244" t="str">
        <f>'LICH THI'!J12</f>
        <v>Viết</v>
      </c>
      <c r="I43" s="221">
        <f>'LICH THI'!L12</f>
        <v>42345</v>
      </c>
      <c r="J43" s="222" t="str">
        <f>_Ngay</f>
        <v>(Thứ 2)</v>
      </c>
      <c r="K43" s="223">
        <f>'LICH THI'!N12</f>
        <v>2</v>
      </c>
      <c r="L43" s="224">
        <f>'LICH THI'!O12</f>
        <v>50</v>
      </c>
      <c r="M43" s="253">
        <f>'LICH THI'!P12</f>
        <v>30</v>
      </c>
      <c r="N43" s="224">
        <f>'LICH THI'!Q12</f>
        <v>2</v>
      </c>
      <c r="O43" s="246">
        <f>'LICH THI'!AB12</f>
        <v>0</v>
      </c>
      <c r="P43" s="247" t="str">
        <f>_Ngay</f>
        <v>(Thứ 7)</v>
      </c>
      <c r="Q43" s="245">
        <f>'LICH THI'!AD12</f>
        <v>0</v>
      </c>
      <c r="R43" s="245"/>
      <c r="S43" s="248"/>
    </row>
    <row r="44" spans="1:19" s="225" customFormat="1" ht="17.25">
      <c r="A44" s="251" t="e">
        <f t="shared" si="0"/>
        <v>#REF!</v>
      </c>
      <c r="B44" s="252" t="e">
        <f>_Gio</f>
        <v>#REF!</v>
      </c>
      <c r="C44" s="240" t="e">
        <f t="shared" si="1"/>
        <v>#REF!</v>
      </c>
      <c r="D44" s="223" t="e">
        <f>'LICH THI'!#REF!</f>
        <v>#REF!</v>
      </c>
      <c r="E44" s="241" t="e">
        <f>'LICH THI'!#REF!</f>
        <v>#REF!</v>
      </c>
      <c r="F44" s="242" t="e">
        <f>'LICH THI'!#REF!</f>
        <v>#REF!</v>
      </c>
      <c r="G44" s="243" t="e">
        <f>'LICH THI'!#REF!</f>
        <v>#REF!</v>
      </c>
      <c r="H44" s="244" t="e">
        <f>'LICH THI'!#REF!</f>
        <v>#REF!</v>
      </c>
      <c r="I44" s="221" t="e">
        <f>'LICH THI'!#REF!</f>
        <v>#REF!</v>
      </c>
      <c r="J44" s="222" t="e">
        <f>_Ngay</f>
        <v>#REF!</v>
      </c>
      <c r="K44" s="223" t="e">
        <f>'LICH THI'!#REF!</f>
        <v>#REF!</v>
      </c>
      <c r="L44" s="224" t="e">
        <f>'LICH THI'!#REF!</f>
        <v>#REF!</v>
      </c>
      <c r="M44" s="253" t="e">
        <f>'LICH THI'!#REF!</f>
        <v>#REF!</v>
      </c>
      <c r="N44" s="224" t="e">
        <f>'LICH THI'!#REF!</f>
        <v>#REF!</v>
      </c>
      <c r="O44" s="246" t="e">
        <f>'LICH THI'!#REF!</f>
        <v>#REF!</v>
      </c>
      <c r="P44" s="247" t="e">
        <f>_Ngay</f>
        <v>#REF!</v>
      </c>
      <c r="Q44" s="245" t="e">
        <f>'LICH THI'!#REF!</f>
        <v>#REF!</v>
      </c>
      <c r="R44" s="245"/>
      <c r="S44" s="248"/>
    </row>
    <row r="45" spans="1:19" s="225" customFormat="1" ht="17.25">
      <c r="A45" s="251">
        <f t="shared" si="0"/>
        <v>42348.291666666664</v>
      </c>
      <c r="B45" s="252" t="str">
        <f>_Gio</f>
        <v>7:00</v>
      </c>
      <c r="C45" s="240" t="e">
        <f t="shared" si="1"/>
        <v>#REF!</v>
      </c>
      <c r="D45" s="223" t="str">
        <f>'LICH THI'!E20</f>
        <v>DCK63</v>
      </c>
      <c r="E45" s="241" t="str">
        <f>'LICH THI'!F20</f>
        <v>DC3KV43</v>
      </c>
      <c r="F45" s="242" t="str">
        <f>'LICH THI'!G20</f>
        <v>Kiểm toán báo cáo tài chính</v>
      </c>
      <c r="G45" s="243">
        <f>'LICH THI'!I20</f>
        <v>3</v>
      </c>
      <c r="H45" s="244" t="str">
        <f>'LICH THI'!J20</f>
        <v>Viết</v>
      </c>
      <c r="I45" s="221">
        <f>'LICH THI'!L20</f>
        <v>42348</v>
      </c>
      <c r="J45" s="222" t="str">
        <f>_Ngay</f>
        <v>(Thứ 5)</v>
      </c>
      <c r="K45" s="223" t="str">
        <f>'LICH THI'!N20</f>
        <v>SA</v>
      </c>
      <c r="L45" s="224">
        <f>'LICH THI'!O20</f>
        <v>40</v>
      </c>
      <c r="M45" s="253">
        <f>'LICH THI'!P20</f>
        <v>0</v>
      </c>
      <c r="N45" s="224">
        <f>'LICH THI'!Q20</f>
        <v>0</v>
      </c>
      <c r="O45" s="246">
        <f>'LICH THI'!AB20</f>
        <v>0</v>
      </c>
      <c r="P45" s="247" t="str">
        <f>_Ngay</f>
        <v>(Thứ 7)</v>
      </c>
      <c r="Q45" s="245">
        <f>'LICH THI'!AD20</f>
        <v>0</v>
      </c>
      <c r="R45" s="245"/>
      <c r="S45" s="248"/>
    </row>
    <row r="46" spans="1:19" s="225" customFormat="1" ht="17.25">
      <c r="A46" s="251" t="e">
        <f t="shared" si="0"/>
        <v>#REF!</v>
      </c>
      <c r="B46" s="252" t="e">
        <f>_Gio</f>
        <v>#REF!</v>
      </c>
      <c r="C46" s="240" t="e">
        <f t="shared" si="1"/>
        <v>#REF!</v>
      </c>
      <c r="D46" s="223" t="e">
        <f>'LICH THI'!#REF!</f>
        <v>#REF!</v>
      </c>
      <c r="E46" s="241" t="e">
        <f>'LICH THI'!#REF!</f>
        <v>#REF!</v>
      </c>
      <c r="F46" s="242" t="e">
        <f>'LICH THI'!#REF!</f>
        <v>#REF!</v>
      </c>
      <c r="G46" s="243" t="e">
        <f>'LICH THI'!#REF!</f>
        <v>#REF!</v>
      </c>
      <c r="H46" s="244" t="e">
        <f>'LICH THI'!#REF!</f>
        <v>#REF!</v>
      </c>
      <c r="I46" s="221" t="e">
        <f>'LICH THI'!#REF!</f>
        <v>#REF!</v>
      </c>
      <c r="J46" s="222" t="e">
        <f>_Ngay</f>
        <v>#REF!</v>
      </c>
      <c r="K46" s="223" t="e">
        <f>'LICH THI'!#REF!</f>
        <v>#REF!</v>
      </c>
      <c r="L46" s="224" t="e">
        <f>'LICH THI'!#REF!</f>
        <v>#REF!</v>
      </c>
      <c r="M46" s="253" t="e">
        <f>'LICH THI'!#REF!</f>
        <v>#REF!</v>
      </c>
      <c r="N46" s="224" t="e">
        <f>'LICH THI'!#REF!</f>
        <v>#REF!</v>
      </c>
      <c r="O46" s="246" t="e">
        <f>'LICH THI'!#REF!</f>
        <v>#REF!</v>
      </c>
      <c r="P46" s="247" t="e">
        <f>_Ngay</f>
        <v>#REF!</v>
      </c>
      <c r="Q46" s="245" t="e">
        <f>'LICH THI'!#REF!</f>
        <v>#REF!</v>
      </c>
      <c r="R46" s="245"/>
      <c r="S46" s="248"/>
    </row>
    <row r="47" spans="1:19" s="225" customFormat="1" ht="17.25">
      <c r="A47" s="251" t="e">
        <f t="shared" si="0"/>
        <v>#REF!</v>
      </c>
      <c r="B47" s="252" t="e">
        <f>_Gio</f>
        <v>#REF!</v>
      </c>
      <c r="C47" s="240" t="e">
        <f t="shared" si="1"/>
        <v>#REF!</v>
      </c>
      <c r="D47" s="223" t="e">
        <f>'LICH THI'!#REF!</f>
        <v>#REF!</v>
      </c>
      <c r="E47" s="241" t="e">
        <f>'LICH THI'!#REF!</f>
        <v>#REF!</v>
      </c>
      <c r="F47" s="242" t="e">
        <f>'LICH THI'!#REF!</f>
        <v>#REF!</v>
      </c>
      <c r="G47" s="243" t="e">
        <f>'LICH THI'!#REF!</f>
        <v>#REF!</v>
      </c>
      <c r="H47" s="244" t="e">
        <f>'LICH THI'!#REF!</f>
        <v>#REF!</v>
      </c>
      <c r="I47" s="221" t="e">
        <f>'LICH THI'!#REF!</f>
        <v>#REF!</v>
      </c>
      <c r="J47" s="222" t="e">
        <f>_Ngay</f>
        <v>#REF!</v>
      </c>
      <c r="K47" s="223" t="e">
        <f>'LICH THI'!#REF!</f>
        <v>#REF!</v>
      </c>
      <c r="L47" s="224" t="e">
        <f>'LICH THI'!#REF!</f>
        <v>#REF!</v>
      </c>
      <c r="M47" s="253" t="e">
        <f>'LICH THI'!#REF!</f>
        <v>#REF!</v>
      </c>
      <c r="N47" s="224" t="e">
        <f>'LICH THI'!#REF!</f>
        <v>#REF!</v>
      </c>
      <c r="O47" s="246" t="e">
        <f>'LICH THI'!#REF!</f>
        <v>#REF!</v>
      </c>
      <c r="P47" s="247" t="e">
        <f>_Ngay</f>
        <v>#REF!</v>
      </c>
      <c r="Q47" s="245" t="e">
        <f>'LICH THI'!#REF!</f>
        <v>#REF!</v>
      </c>
      <c r="R47" s="245"/>
      <c r="S47" s="248"/>
    </row>
    <row r="48" spans="1:19" s="225" customFormat="1" ht="17.25">
      <c r="A48" s="251" t="e">
        <f t="shared" si="0"/>
        <v>#REF!</v>
      </c>
      <c r="B48" s="252" t="e">
        <f>_Gio</f>
        <v>#REF!</v>
      </c>
      <c r="C48" s="240" t="e">
        <f t="shared" si="1"/>
        <v>#REF!</v>
      </c>
      <c r="D48" s="223" t="e">
        <f>'LICH THI'!#REF!</f>
        <v>#REF!</v>
      </c>
      <c r="E48" s="241" t="e">
        <f>'LICH THI'!#REF!</f>
        <v>#REF!</v>
      </c>
      <c r="F48" s="242" t="e">
        <f>'LICH THI'!#REF!</f>
        <v>#REF!</v>
      </c>
      <c r="G48" s="243" t="e">
        <f>'LICH THI'!#REF!</f>
        <v>#REF!</v>
      </c>
      <c r="H48" s="244" t="e">
        <f>'LICH THI'!#REF!</f>
        <v>#REF!</v>
      </c>
      <c r="I48" s="221" t="e">
        <f>'LICH THI'!#REF!</f>
        <v>#REF!</v>
      </c>
      <c r="J48" s="222" t="e">
        <f>_Ngay</f>
        <v>#REF!</v>
      </c>
      <c r="K48" s="223" t="e">
        <f>'LICH THI'!#REF!</f>
        <v>#REF!</v>
      </c>
      <c r="L48" s="224" t="e">
        <f>'LICH THI'!#REF!</f>
        <v>#REF!</v>
      </c>
      <c r="M48" s="253" t="e">
        <f>'LICH THI'!#REF!</f>
        <v>#REF!</v>
      </c>
      <c r="N48" s="224" t="e">
        <f>'LICH THI'!#REF!</f>
        <v>#REF!</v>
      </c>
      <c r="O48" s="246" t="e">
        <f>'LICH THI'!#REF!</f>
        <v>#REF!</v>
      </c>
      <c r="P48" s="247" t="e">
        <f>_Ngay</f>
        <v>#REF!</v>
      </c>
      <c r="Q48" s="245" t="e">
        <f>'LICH THI'!#REF!</f>
        <v>#REF!</v>
      </c>
      <c r="R48" s="245"/>
      <c r="S48" s="248"/>
    </row>
    <row r="49" spans="1:19" s="225" customFormat="1" ht="17.25">
      <c r="A49" s="251">
        <f t="shared" si="0"/>
        <v>42338.375</v>
      </c>
      <c r="B49" s="252" t="str">
        <f>_Gio</f>
        <v>9:00</v>
      </c>
      <c r="C49" s="240" t="e">
        <f t="shared" si="1"/>
        <v>#REF!</v>
      </c>
      <c r="D49" s="223" t="str">
        <f>'LICH THI'!E17</f>
        <v>DCK63</v>
      </c>
      <c r="E49" s="241" t="str">
        <f>'LICH THI'!F17</f>
        <v>DC3KV32</v>
      </c>
      <c r="F49" s="242" t="str">
        <f>'LICH THI'!G17</f>
        <v>Phân tích hoạt động kinh doanh</v>
      </c>
      <c r="G49" s="243">
        <f>'LICH THI'!I17</f>
        <v>3</v>
      </c>
      <c r="H49" s="244">
        <f>'LICH THI'!J17</f>
        <v>0</v>
      </c>
      <c r="I49" s="221">
        <f>'LICH THI'!L17</f>
        <v>42338</v>
      </c>
      <c r="J49" s="222" t="str">
        <f>_Ngay</f>
        <v>(Thứ 2)</v>
      </c>
      <c r="K49" s="223">
        <f>'LICH THI'!N17</f>
        <v>2</v>
      </c>
      <c r="L49" s="224">
        <f>'LICH THI'!O17</f>
        <v>40</v>
      </c>
      <c r="M49" s="253">
        <f>'LICH THI'!P17</f>
        <v>30</v>
      </c>
      <c r="N49" s="224">
        <f>'LICH THI'!Q17</f>
        <v>2</v>
      </c>
      <c r="O49" s="246">
        <f>'LICH THI'!AB17</f>
        <v>0</v>
      </c>
      <c r="P49" s="247" t="str">
        <f>_Ngay</f>
        <v>(Thứ 7)</v>
      </c>
      <c r="Q49" s="245">
        <f>'LICH THI'!AD17</f>
        <v>0</v>
      </c>
      <c r="R49" s="245"/>
      <c r="S49" s="248"/>
    </row>
    <row r="50" spans="1:19" s="225" customFormat="1" ht="17.25">
      <c r="A50" s="251" t="e">
        <f t="shared" si="0"/>
        <v>#REF!</v>
      </c>
      <c r="B50" s="252" t="e">
        <f>_Gio</f>
        <v>#REF!</v>
      </c>
      <c r="C50" s="240" t="e">
        <f t="shared" ref="C50:C73" si="2">_stt</f>
        <v>#REF!</v>
      </c>
      <c r="D50" s="223" t="e">
        <f>'LICH THI'!#REF!</f>
        <v>#REF!</v>
      </c>
      <c r="E50" s="241" t="e">
        <f>'LICH THI'!#REF!</f>
        <v>#REF!</v>
      </c>
      <c r="F50" s="242" t="e">
        <f>'LICH THI'!#REF!</f>
        <v>#REF!</v>
      </c>
      <c r="G50" s="243" t="e">
        <f>'LICH THI'!#REF!</f>
        <v>#REF!</v>
      </c>
      <c r="H50" s="244" t="e">
        <f>'LICH THI'!#REF!</f>
        <v>#REF!</v>
      </c>
      <c r="I50" s="221" t="e">
        <f>'LICH THI'!#REF!</f>
        <v>#REF!</v>
      </c>
      <c r="J50" s="222" t="e">
        <f>_Ngay</f>
        <v>#REF!</v>
      </c>
      <c r="K50" s="223" t="e">
        <f>'LICH THI'!#REF!</f>
        <v>#REF!</v>
      </c>
      <c r="L50" s="224" t="e">
        <f>'LICH THI'!#REF!</f>
        <v>#REF!</v>
      </c>
      <c r="M50" s="253" t="e">
        <f>'LICH THI'!#REF!</f>
        <v>#REF!</v>
      </c>
      <c r="N50" s="224" t="e">
        <f>'LICH THI'!#REF!</f>
        <v>#REF!</v>
      </c>
      <c r="O50" s="246" t="e">
        <f>'LICH THI'!#REF!</f>
        <v>#REF!</v>
      </c>
      <c r="P50" s="247" t="e">
        <f>_Ngay</f>
        <v>#REF!</v>
      </c>
      <c r="Q50" s="245" t="e">
        <f>'LICH THI'!#REF!</f>
        <v>#REF!</v>
      </c>
      <c r="R50" s="245"/>
      <c r="S50" s="248"/>
    </row>
    <row r="51" spans="1:19" s="225" customFormat="1" ht="17.25">
      <c r="A51" s="251" t="e">
        <f t="shared" si="0"/>
        <v>#REF!</v>
      </c>
      <c r="B51" s="252" t="e">
        <f>_Gio</f>
        <v>#REF!</v>
      </c>
      <c r="C51" s="240" t="e">
        <f t="shared" si="2"/>
        <v>#REF!</v>
      </c>
      <c r="D51" s="223" t="e">
        <f>'LICH THI'!#REF!</f>
        <v>#REF!</v>
      </c>
      <c r="E51" s="241" t="e">
        <f>'LICH THI'!#REF!</f>
        <v>#REF!</v>
      </c>
      <c r="F51" s="242" t="e">
        <f>'LICH THI'!#REF!</f>
        <v>#REF!</v>
      </c>
      <c r="G51" s="243" t="e">
        <f>'LICH THI'!#REF!</f>
        <v>#REF!</v>
      </c>
      <c r="H51" s="244" t="e">
        <f>'LICH THI'!#REF!</f>
        <v>#REF!</v>
      </c>
      <c r="I51" s="221" t="e">
        <f>'LICH THI'!#REF!</f>
        <v>#REF!</v>
      </c>
      <c r="J51" s="222" t="e">
        <f>_Ngay</f>
        <v>#REF!</v>
      </c>
      <c r="K51" s="223" t="e">
        <f>'LICH THI'!#REF!</f>
        <v>#REF!</v>
      </c>
      <c r="L51" s="224" t="e">
        <f>'LICH THI'!#REF!</f>
        <v>#REF!</v>
      </c>
      <c r="M51" s="253" t="e">
        <f>'LICH THI'!#REF!</f>
        <v>#REF!</v>
      </c>
      <c r="N51" s="224" t="e">
        <f>'LICH THI'!#REF!</f>
        <v>#REF!</v>
      </c>
      <c r="O51" s="246" t="e">
        <f>'LICH THI'!#REF!</f>
        <v>#REF!</v>
      </c>
      <c r="P51" s="247" t="e">
        <f>_Ngay</f>
        <v>#REF!</v>
      </c>
      <c r="Q51" s="245" t="e">
        <f>'LICH THI'!#REF!</f>
        <v>#REF!</v>
      </c>
      <c r="R51" s="245"/>
      <c r="S51" s="248"/>
    </row>
    <row r="52" spans="1:19" s="225" customFormat="1" ht="17.25">
      <c r="A52" s="251">
        <f t="shared" si="0"/>
        <v>42335.291666666664</v>
      </c>
      <c r="B52" s="252" t="str">
        <f>_Gio</f>
        <v>7:00</v>
      </c>
      <c r="C52" s="240" t="e">
        <f t="shared" si="2"/>
        <v>#REF!</v>
      </c>
      <c r="D52" s="223" t="str">
        <f>'LICH THI'!E44</f>
        <v>CCK64</v>
      </c>
      <c r="E52" s="241" t="str">
        <f>'LICH THI'!F44</f>
        <v>CC3OT51</v>
      </c>
      <c r="F52" s="242" t="str">
        <f>'LICH THI'!G44</f>
        <v>Chẩn đoán và kiểm định kỹ thuật ô tô</v>
      </c>
      <c r="G52" s="243">
        <f>'LICH THI'!I44</f>
        <v>3</v>
      </c>
      <c r="H52" s="244" t="str">
        <f>'LICH THI'!J44</f>
        <v>Viết</v>
      </c>
      <c r="I52" s="221">
        <f>'LICH THI'!L44</f>
        <v>42335</v>
      </c>
      <c r="J52" s="222" t="str">
        <f>_Ngay</f>
        <v>(Thứ 6)</v>
      </c>
      <c r="K52" s="223">
        <f>'LICH THI'!N44</f>
        <v>1</v>
      </c>
      <c r="L52" s="224">
        <f>'LICH THI'!O44</f>
        <v>26</v>
      </c>
      <c r="M52" s="253">
        <f>'LICH THI'!P44</f>
        <v>30</v>
      </c>
      <c r="N52" s="224">
        <f>'LICH THI'!Q44</f>
        <v>1</v>
      </c>
      <c r="O52" s="246">
        <f>'LICH THI'!AB44</f>
        <v>0</v>
      </c>
      <c r="P52" s="247" t="str">
        <f>_Ngay</f>
        <v>(Thứ 7)</v>
      </c>
      <c r="Q52" s="245">
        <f>'LICH THI'!AD44</f>
        <v>0</v>
      </c>
      <c r="R52" s="245"/>
      <c r="S52" s="248"/>
    </row>
    <row r="53" spans="1:19" s="225" customFormat="1" ht="17.25">
      <c r="A53" s="251">
        <f t="shared" si="0"/>
        <v>42338.291666666664</v>
      </c>
      <c r="B53" s="252" t="str">
        <f>_Gio</f>
        <v>7:00</v>
      </c>
      <c r="C53" s="240" t="e">
        <f t="shared" si="2"/>
        <v>#REF!</v>
      </c>
      <c r="D53" s="223" t="str">
        <f>'LICH THI'!E45</f>
        <v>CCK64</v>
      </c>
      <c r="E53" s="241" t="str">
        <f>'LICH THI'!F45</f>
        <v>CC3OT52</v>
      </c>
      <c r="F53" s="242" t="str">
        <f>'LICH THI'!G45</f>
        <v>Công nghệ bảo dưỡng, sửa chữa ô tô</v>
      </c>
      <c r="G53" s="243">
        <f>'LICH THI'!I45</f>
        <v>3</v>
      </c>
      <c r="H53" s="244" t="str">
        <f>'LICH THI'!J45</f>
        <v>Viết</v>
      </c>
      <c r="I53" s="221">
        <f>'LICH THI'!L45</f>
        <v>42338</v>
      </c>
      <c r="J53" s="222" t="str">
        <f>_Ngay</f>
        <v>(Thứ 2)</v>
      </c>
      <c r="K53" s="223">
        <f>'LICH THI'!N45</f>
        <v>1</v>
      </c>
      <c r="L53" s="224">
        <f>'LICH THI'!O45</f>
        <v>26</v>
      </c>
      <c r="M53" s="253">
        <f>'LICH THI'!P45</f>
        <v>30</v>
      </c>
      <c r="N53" s="224">
        <f>'LICH THI'!Q45</f>
        <v>1</v>
      </c>
      <c r="O53" s="246">
        <f>'LICH THI'!AB45</f>
        <v>0</v>
      </c>
      <c r="P53" s="247" t="str">
        <f>_Ngay</f>
        <v>(Thứ 7)</v>
      </c>
      <c r="Q53" s="245">
        <f>'LICH THI'!AD45</f>
        <v>0</v>
      </c>
      <c r="R53" s="245"/>
      <c r="S53" s="248"/>
    </row>
    <row r="54" spans="1:19" s="225" customFormat="1" ht="17.25">
      <c r="A54" s="251" t="e">
        <f t="shared" si="0"/>
        <v>#REF!</v>
      </c>
      <c r="B54" s="252" t="e">
        <f>_Gio</f>
        <v>#REF!</v>
      </c>
      <c r="C54" s="240" t="e">
        <f t="shared" si="2"/>
        <v>#REF!</v>
      </c>
      <c r="D54" s="223" t="e">
        <f>'LICH THI'!#REF!</f>
        <v>#REF!</v>
      </c>
      <c r="E54" s="241" t="e">
        <f>'LICH THI'!#REF!</f>
        <v>#REF!</v>
      </c>
      <c r="F54" s="242" t="e">
        <f>'LICH THI'!#REF!</f>
        <v>#REF!</v>
      </c>
      <c r="G54" s="243" t="e">
        <f>'LICH THI'!#REF!</f>
        <v>#REF!</v>
      </c>
      <c r="H54" s="244" t="e">
        <f>'LICH THI'!#REF!</f>
        <v>#REF!</v>
      </c>
      <c r="I54" s="221" t="e">
        <f>'LICH THI'!#REF!</f>
        <v>#REF!</v>
      </c>
      <c r="J54" s="222" t="e">
        <f>_Ngay</f>
        <v>#REF!</v>
      </c>
      <c r="K54" s="223" t="e">
        <f>'LICH THI'!#REF!</f>
        <v>#REF!</v>
      </c>
      <c r="L54" s="224" t="e">
        <f>'LICH THI'!#REF!</f>
        <v>#REF!</v>
      </c>
      <c r="M54" s="253" t="e">
        <f>'LICH THI'!#REF!</f>
        <v>#REF!</v>
      </c>
      <c r="N54" s="224" t="e">
        <f>'LICH THI'!#REF!</f>
        <v>#REF!</v>
      </c>
      <c r="O54" s="246" t="e">
        <f>'LICH THI'!#REF!</f>
        <v>#REF!</v>
      </c>
      <c r="P54" s="247" t="e">
        <f>_Ngay</f>
        <v>#REF!</v>
      </c>
      <c r="Q54" s="245" t="e">
        <f>'LICH THI'!#REF!</f>
        <v>#REF!</v>
      </c>
      <c r="R54" s="245"/>
      <c r="S54" s="248"/>
    </row>
    <row r="55" spans="1:19" s="225" customFormat="1" ht="17.25">
      <c r="A55" s="251" t="e">
        <f t="shared" si="0"/>
        <v>#REF!</v>
      </c>
      <c r="B55" s="252" t="e">
        <f>_Gio</f>
        <v>#REF!</v>
      </c>
      <c r="C55" s="240" t="e">
        <f t="shared" si="2"/>
        <v>#REF!</v>
      </c>
      <c r="D55" s="223" t="e">
        <f>'LICH THI'!#REF!</f>
        <v>#REF!</v>
      </c>
      <c r="E55" s="241" t="e">
        <f>'LICH THI'!#REF!</f>
        <v>#REF!</v>
      </c>
      <c r="F55" s="242" t="e">
        <f>'LICH THI'!#REF!</f>
        <v>#REF!</v>
      </c>
      <c r="G55" s="243" t="e">
        <f>'LICH THI'!#REF!</f>
        <v>#REF!</v>
      </c>
      <c r="H55" s="244" t="e">
        <f>'LICH THI'!#REF!</f>
        <v>#REF!</v>
      </c>
      <c r="I55" s="221" t="e">
        <f>'LICH THI'!#REF!</f>
        <v>#REF!</v>
      </c>
      <c r="J55" s="222" t="e">
        <f>_Ngay</f>
        <v>#REF!</v>
      </c>
      <c r="K55" s="223" t="e">
        <f>'LICH THI'!#REF!</f>
        <v>#REF!</v>
      </c>
      <c r="L55" s="224" t="e">
        <f>'LICH THI'!#REF!</f>
        <v>#REF!</v>
      </c>
      <c r="M55" s="253" t="e">
        <f>'LICH THI'!#REF!</f>
        <v>#REF!</v>
      </c>
      <c r="N55" s="224" t="e">
        <f>'LICH THI'!#REF!</f>
        <v>#REF!</v>
      </c>
      <c r="O55" s="246" t="e">
        <f>'LICH THI'!#REF!</f>
        <v>#REF!</v>
      </c>
      <c r="P55" s="247" t="e">
        <f>_Ngay</f>
        <v>#REF!</v>
      </c>
      <c r="Q55" s="245" t="e">
        <f>'LICH THI'!#REF!</f>
        <v>#REF!</v>
      </c>
      <c r="R55" s="245"/>
      <c r="S55" s="248"/>
    </row>
    <row r="56" spans="1:19" s="225" customFormat="1" ht="17.25">
      <c r="A56" s="251">
        <f t="shared" si="0"/>
        <v>42344.291666666664</v>
      </c>
      <c r="B56" s="252" t="str">
        <f>_Gio</f>
        <v>7:00</v>
      </c>
      <c r="C56" s="240" t="e">
        <f t="shared" si="2"/>
        <v>#REF!</v>
      </c>
      <c r="D56" s="223" t="str">
        <f>'LICH THI'!E54</f>
        <v>DCK64</v>
      </c>
      <c r="E56" s="241" t="str">
        <f>'LICH THI'!F54</f>
        <v>DC2GT54</v>
      </c>
      <c r="F56" s="242" t="str">
        <f>'LICH THI'!G54</f>
        <v>Đồ án Kết cấu bêtông cốt thép</v>
      </c>
      <c r="G56" s="243">
        <f>'LICH THI'!I54</f>
        <v>1</v>
      </c>
      <c r="H56" s="244" t="str">
        <f>'LICH THI'!J54</f>
        <v>VĐ</v>
      </c>
      <c r="I56" s="221">
        <f>'LICH THI'!L54</f>
        <v>42344</v>
      </c>
      <c r="J56" s="222" t="str">
        <f>_Ngay</f>
        <v>(CN)</v>
      </c>
      <c r="K56" s="223" t="str">
        <f>'LICH THI'!N54</f>
        <v>SA</v>
      </c>
      <c r="L56" s="224">
        <f>'LICH THI'!O54</f>
        <v>180</v>
      </c>
      <c r="M56" s="253" t="str">
        <f>'LICH THI'!P54</f>
        <v/>
      </c>
      <c r="N56" s="224" t="str">
        <f>'LICH THI'!Q54</f>
        <v/>
      </c>
      <c r="O56" s="246">
        <f>'LICH THI'!AB54</f>
        <v>0</v>
      </c>
      <c r="P56" s="247" t="str">
        <f>_Ngay</f>
        <v>(Thứ 7)</v>
      </c>
      <c r="Q56" s="245">
        <f>'LICH THI'!AD54</f>
        <v>0</v>
      </c>
      <c r="R56" s="245"/>
      <c r="S56" s="248"/>
    </row>
    <row r="57" spans="1:19" s="225" customFormat="1" ht="17.25">
      <c r="A57" s="251" t="e">
        <f t="shared" si="0"/>
        <v>#REF!</v>
      </c>
      <c r="B57" s="252" t="e">
        <f>_Gio</f>
        <v>#REF!</v>
      </c>
      <c r="C57" s="240" t="e">
        <f t="shared" si="2"/>
        <v>#REF!</v>
      </c>
      <c r="D57" s="223" t="e">
        <f>'LICH THI'!#REF!</f>
        <v>#REF!</v>
      </c>
      <c r="E57" s="241" t="e">
        <f>'LICH THI'!#REF!</f>
        <v>#REF!</v>
      </c>
      <c r="F57" s="242" t="e">
        <f>'LICH THI'!#REF!</f>
        <v>#REF!</v>
      </c>
      <c r="G57" s="243" t="e">
        <f>'LICH THI'!#REF!</f>
        <v>#REF!</v>
      </c>
      <c r="H57" s="244" t="e">
        <f>'LICH THI'!#REF!</f>
        <v>#REF!</v>
      </c>
      <c r="I57" s="221" t="e">
        <f>'LICH THI'!#REF!</f>
        <v>#REF!</v>
      </c>
      <c r="J57" s="222" t="e">
        <f>_Ngay</f>
        <v>#REF!</v>
      </c>
      <c r="K57" s="223" t="e">
        <f>'LICH THI'!#REF!</f>
        <v>#REF!</v>
      </c>
      <c r="L57" s="224" t="e">
        <f>'LICH THI'!#REF!</f>
        <v>#REF!</v>
      </c>
      <c r="M57" s="253" t="e">
        <f>'LICH THI'!#REF!</f>
        <v>#REF!</v>
      </c>
      <c r="N57" s="224" t="e">
        <f>'LICH THI'!#REF!</f>
        <v>#REF!</v>
      </c>
      <c r="O57" s="246" t="e">
        <f>'LICH THI'!#REF!</f>
        <v>#REF!</v>
      </c>
      <c r="P57" s="247" t="e">
        <f>_Ngay</f>
        <v>#REF!</v>
      </c>
      <c r="Q57" s="245" t="e">
        <f>'LICH THI'!#REF!</f>
        <v>#REF!</v>
      </c>
      <c r="R57" s="245"/>
      <c r="S57" s="248"/>
    </row>
    <row r="58" spans="1:19" s="225" customFormat="1" ht="17.25">
      <c r="A58" s="251" t="e">
        <f t="shared" si="0"/>
        <v>#REF!</v>
      </c>
      <c r="B58" s="252" t="e">
        <f>_Gio</f>
        <v>#REF!</v>
      </c>
      <c r="C58" s="240" t="e">
        <f t="shared" si="2"/>
        <v>#REF!</v>
      </c>
      <c r="D58" s="223" t="e">
        <f>'LICH THI'!#REF!</f>
        <v>#REF!</v>
      </c>
      <c r="E58" s="241" t="e">
        <f>'LICH THI'!#REF!</f>
        <v>#REF!</v>
      </c>
      <c r="F58" s="242" t="e">
        <f>'LICH THI'!#REF!</f>
        <v>#REF!</v>
      </c>
      <c r="G58" s="243" t="e">
        <f>'LICH THI'!#REF!</f>
        <v>#REF!</v>
      </c>
      <c r="H58" s="244" t="e">
        <f>'LICH THI'!#REF!</f>
        <v>#REF!</v>
      </c>
      <c r="I58" s="221" t="e">
        <f>'LICH THI'!#REF!</f>
        <v>#REF!</v>
      </c>
      <c r="J58" s="222" t="e">
        <f>_Ngay</f>
        <v>#REF!</v>
      </c>
      <c r="K58" s="223" t="e">
        <f>'LICH THI'!#REF!</f>
        <v>#REF!</v>
      </c>
      <c r="L58" s="224" t="e">
        <f>'LICH THI'!#REF!</f>
        <v>#REF!</v>
      </c>
      <c r="M58" s="253" t="e">
        <f>'LICH THI'!#REF!</f>
        <v>#REF!</v>
      </c>
      <c r="N58" s="224" t="e">
        <f>'LICH THI'!#REF!</f>
        <v>#REF!</v>
      </c>
      <c r="O58" s="246" t="e">
        <f>'LICH THI'!#REF!</f>
        <v>#REF!</v>
      </c>
      <c r="P58" s="247" t="e">
        <f>_Ngay</f>
        <v>#REF!</v>
      </c>
      <c r="Q58" s="245" t="e">
        <f>'LICH THI'!#REF!</f>
        <v>#REF!</v>
      </c>
      <c r="R58" s="245"/>
      <c r="S58" s="248"/>
    </row>
    <row r="59" spans="1:19" s="225" customFormat="1" ht="17.25">
      <c r="A59" s="251" t="e">
        <f t="shared" si="0"/>
        <v>#REF!</v>
      </c>
      <c r="B59" s="252" t="e">
        <f>_Gio</f>
        <v>#REF!</v>
      </c>
      <c r="C59" s="240" t="e">
        <f t="shared" si="2"/>
        <v>#REF!</v>
      </c>
      <c r="D59" s="223" t="e">
        <f>'LICH THI'!#REF!</f>
        <v>#REF!</v>
      </c>
      <c r="E59" s="241" t="e">
        <f>'LICH THI'!#REF!</f>
        <v>#REF!</v>
      </c>
      <c r="F59" s="242" t="e">
        <f>'LICH THI'!#REF!</f>
        <v>#REF!</v>
      </c>
      <c r="G59" s="243" t="e">
        <f>'LICH THI'!#REF!</f>
        <v>#REF!</v>
      </c>
      <c r="H59" s="244" t="e">
        <f>'LICH THI'!#REF!</f>
        <v>#REF!</v>
      </c>
      <c r="I59" s="221" t="e">
        <f>'LICH THI'!#REF!</f>
        <v>#REF!</v>
      </c>
      <c r="J59" s="222" t="e">
        <f>_Ngay</f>
        <v>#REF!</v>
      </c>
      <c r="K59" s="223" t="e">
        <f>'LICH THI'!#REF!</f>
        <v>#REF!</v>
      </c>
      <c r="L59" s="224" t="e">
        <f>'LICH THI'!#REF!</f>
        <v>#REF!</v>
      </c>
      <c r="M59" s="253" t="e">
        <f>'LICH THI'!#REF!</f>
        <v>#REF!</v>
      </c>
      <c r="N59" s="224" t="e">
        <f>'LICH THI'!#REF!</f>
        <v>#REF!</v>
      </c>
      <c r="O59" s="246" t="e">
        <f>'LICH THI'!#REF!</f>
        <v>#REF!</v>
      </c>
      <c r="P59" s="247" t="e">
        <f>_Ngay</f>
        <v>#REF!</v>
      </c>
      <c r="Q59" s="245" t="e">
        <f>'LICH THI'!#REF!</f>
        <v>#REF!</v>
      </c>
      <c r="R59" s="245"/>
      <c r="S59" s="248"/>
    </row>
    <row r="60" spans="1:19" s="225" customFormat="1" ht="17.25">
      <c r="A60" s="251" t="e">
        <f t="shared" si="0"/>
        <v>#REF!</v>
      </c>
      <c r="B60" s="252" t="e">
        <f>_Gio</f>
        <v>#REF!</v>
      </c>
      <c r="C60" s="240" t="e">
        <f t="shared" si="2"/>
        <v>#REF!</v>
      </c>
      <c r="D60" s="223" t="e">
        <f>'LICH THI'!#REF!</f>
        <v>#REF!</v>
      </c>
      <c r="E60" s="241" t="e">
        <f>'LICH THI'!#REF!</f>
        <v>#REF!</v>
      </c>
      <c r="F60" s="242" t="e">
        <f>'LICH THI'!#REF!</f>
        <v>#REF!</v>
      </c>
      <c r="G60" s="243" t="e">
        <f>'LICH THI'!#REF!</f>
        <v>#REF!</v>
      </c>
      <c r="H60" s="244" t="e">
        <f>'LICH THI'!#REF!</f>
        <v>#REF!</v>
      </c>
      <c r="I60" s="221" t="e">
        <f>'LICH THI'!#REF!</f>
        <v>#REF!</v>
      </c>
      <c r="J60" s="222" t="e">
        <f>_Ngay</f>
        <v>#REF!</v>
      </c>
      <c r="K60" s="223" t="e">
        <f>'LICH THI'!#REF!</f>
        <v>#REF!</v>
      </c>
      <c r="L60" s="224" t="e">
        <f>'LICH THI'!#REF!</f>
        <v>#REF!</v>
      </c>
      <c r="M60" s="253" t="e">
        <f>'LICH THI'!#REF!</f>
        <v>#REF!</v>
      </c>
      <c r="N60" s="224" t="e">
        <f>'LICH THI'!#REF!</f>
        <v>#REF!</v>
      </c>
      <c r="O60" s="246" t="e">
        <f>'LICH THI'!#REF!</f>
        <v>#REF!</v>
      </c>
      <c r="P60" s="247" t="e">
        <f>_Ngay</f>
        <v>#REF!</v>
      </c>
      <c r="Q60" s="245" t="e">
        <f>'LICH THI'!#REF!</f>
        <v>#REF!</v>
      </c>
      <c r="R60" s="245"/>
      <c r="S60" s="248"/>
    </row>
    <row r="61" spans="1:19" s="225" customFormat="1" ht="17.25">
      <c r="A61" s="251">
        <f t="shared" si="0"/>
        <v>42339.375</v>
      </c>
      <c r="B61" s="252" t="str">
        <f>_Gio</f>
        <v>9:00</v>
      </c>
      <c r="C61" s="240" t="e">
        <f t="shared" si="2"/>
        <v>#REF!</v>
      </c>
      <c r="D61" s="223" t="str">
        <f>'LICH THI'!E74</f>
        <v>DCK64</v>
      </c>
      <c r="E61" s="241" t="str">
        <f>'LICH THI'!F74</f>
        <v>DC2CK48</v>
      </c>
      <c r="F61" s="242" t="str">
        <f>'LICH THI'!G74</f>
        <v>Nhiệt kỹ thuật</v>
      </c>
      <c r="G61" s="243">
        <f>'LICH THI'!I74</f>
        <v>3</v>
      </c>
      <c r="H61" s="244" t="str">
        <f>'LICH THI'!J74</f>
        <v>Viết</v>
      </c>
      <c r="I61" s="221">
        <f>'LICH THI'!L74</f>
        <v>42339</v>
      </c>
      <c r="J61" s="222" t="str">
        <f>_Ngay</f>
        <v>(Thứ 3)</v>
      </c>
      <c r="K61" s="223">
        <f>'LICH THI'!N74</f>
        <v>2</v>
      </c>
      <c r="L61" s="224">
        <f>'LICH THI'!O74</f>
        <v>84</v>
      </c>
      <c r="M61" s="253">
        <f>'LICH THI'!P74</f>
        <v>30</v>
      </c>
      <c r="N61" s="224">
        <f>'LICH THI'!Q74</f>
        <v>3</v>
      </c>
      <c r="O61" s="246">
        <f>'LICH THI'!AB74</f>
        <v>0</v>
      </c>
      <c r="P61" s="247" t="str">
        <f>_Ngay</f>
        <v>(Thứ 7)</v>
      </c>
      <c r="Q61" s="245">
        <f>'LICH THI'!AD74</f>
        <v>0</v>
      </c>
      <c r="R61" s="245"/>
      <c r="S61" s="248"/>
    </row>
    <row r="62" spans="1:19" s="225" customFormat="1" ht="17.25">
      <c r="A62" s="251">
        <f t="shared" si="0"/>
        <v>42352.291666666664</v>
      </c>
      <c r="B62" s="252" t="str">
        <f>_Gio</f>
        <v>7:00</v>
      </c>
      <c r="C62" s="240" t="e">
        <f t="shared" si="2"/>
        <v>#REF!</v>
      </c>
      <c r="D62" s="223" t="str">
        <f>'LICH THI'!E75</f>
        <v>DCK64</v>
      </c>
      <c r="E62" s="241" t="str">
        <f>'LICH THI'!F75</f>
        <v>DC2CK52</v>
      </c>
      <c r="F62" s="242" t="str">
        <f>'LICH THI'!G75</f>
        <v>Đồ án Chi tiết máy</v>
      </c>
      <c r="G62" s="243">
        <f>'LICH THI'!I75</f>
        <v>1</v>
      </c>
      <c r="H62" s="244" t="str">
        <f>'LICH THI'!J75</f>
        <v>VĐ</v>
      </c>
      <c r="I62" s="221">
        <f>'LICH THI'!L75</f>
        <v>42352</v>
      </c>
      <c r="J62" s="222" t="str">
        <f>_Ngay</f>
        <v>(Thứ 2)</v>
      </c>
      <c r="K62" s="223" t="str">
        <f>'LICH THI'!N75</f>
        <v>SA</v>
      </c>
      <c r="L62" s="224">
        <f>'LICH THI'!O75</f>
        <v>84</v>
      </c>
      <c r="M62" s="253" t="str">
        <f>'LICH THI'!P75</f>
        <v/>
      </c>
      <c r="N62" s="224" t="str">
        <f>'LICH THI'!Q75</f>
        <v/>
      </c>
      <c r="O62" s="246">
        <f>'LICH THI'!AB75</f>
        <v>0</v>
      </c>
      <c r="P62" s="247" t="str">
        <f>_Ngay</f>
        <v>(Thứ 7)</v>
      </c>
      <c r="Q62" s="245">
        <f>'LICH THI'!AD75</f>
        <v>0</v>
      </c>
      <c r="R62" s="245"/>
      <c r="S62" s="248"/>
    </row>
    <row r="63" spans="1:19" s="225" customFormat="1" ht="17.25">
      <c r="A63" s="251" t="e">
        <f t="shared" si="0"/>
        <v>#REF!</v>
      </c>
      <c r="B63" s="252" t="e">
        <f>_Gio</f>
        <v>#REF!</v>
      </c>
      <c r="C63" s="240" t="e">
        <f t="shared" si="2"/>
        <v>#REF!</v>
      </c>
      <c r="D63" s="223" t="e">
        <f>'LICH THI'!#REF!</f>
        <v>#REF!</v>
      </c>
      <c r="E63" s="241" t="e">
        <f>'LICH THI'!#REF!</f>
        <v>#REF!</v>
      </c>
      <c r="F63" s="242" t="e">
        <f>'LICH THI'!#REF!</f>
        <v>#REF!</v>
      </c>
      <c r="G63" s="243" t="e">
        <f>'LICH THI'!#REF!</f>
        <v>#REF!</v>
      </c>
      <c r="H63" s="244" t="e">
        <f>'LICH THI'!#REF!</f>
        <v>#REF!</v>
      </c>
      <c r="I63" s="221">
        <f>'LICH THI'!L81</f>
        <v>42345</v>
      </c>
      <c r="J63" s="222" t="str">
        <f>_Ngay</f>
        <v>(Thứ 2)</v>
      </c>
      <c r="K63" s="223" t="e">
        <f>'LICH THI'!#REF!</f>
        <v>#REF!</v>
      </c>
      <c r="L63" s="224" t="e">
        <f>'LICH THI'!#REF!</f>
        <v>#REF!</v>
      </c>
      <c r="M63" s="253" t="e">
        <f>'LICH THI'!#REF!</f>
        <v>#REF!</v>
      </c>
      <c r="N63" s="224" t="e">
        <f>'LICH THI'!#REF!</f>
        <v>#REF!</v>
      </c>
      <c r="O63" s="246" t="e">
        <f>'LICH THI'!#REF!</f>
        <v>#REF!</v>
      </c>
      <c r="P63" s="247" t="e">
        <f>_Ngay</f>
        <v>#REF!</v>
      </c>
      <c r="Q63" s="245" t="e">
        <f>'LICH THI'!#REF!</f>
        <v>#REF!</v>
      </c>
      <c r="R63" s="245"/>
      <c r="S63" s="248"/>
    </row>
    <row r="64" spans="1:19" s="225" customFormat="1" ht="17.25">
      <c r="A64" s="251" t="e">
        <f t="shared" si="0"/>
        <v>#REF!</v>
      </c>
      <c r="B64" s="252" t="e">
        <f>_Gio</f>
        <v>#REF!</v>
      </c>
      <c r="C64" s="240" t="e">
        <f t="shared" si="2"/>
        <v>#REF!</v>
      </c>
      <c r="D64" s="223" t="e">
        <f>'LICH THI'!#REF!</f>
        <v>#REF!</v>
      </c>
      <c r="E64" s="241" t="e">
        <f>'LICH THI'!#REF!</f>
        <v>#REF!</v>
      </c>
      <c r="F64" s="242" t="e">
        <f>'LICH THI'!#REF!</f>
        <v>#REF!</v>
      </c>
      <c r="G64" s="243" t="e">
        <f>'LICH THI'!#REF!</f>
        <v>#REF!</v>
      </c>
      <c r="H64" s="244" t="e">
        <f>'LICH THI'!#REF!</f>
        <v>#REF!</v>
      </c>
      <c r="I64" s="221" t="e">
        <f>'LICH THI'!#REF!</f>
        <v>#REF!</v>
      </c>
      <c r="J64" s="222" t="e">
        <f>_Ngay</f>
        <v>#REF!</v>
      </c>
      <c r="K64" s="223" t="e">
        <f>'LICH THI'!#REF!</f>
        <v>#REF!</v>
      </c>
      <c r="L64" s="224" t="e">
        <f>'LICH THI'!#REF!</f>
        <v>#REF!</v>
      </c>
      <c r="M64" s="253" t="e">
        <f>'LICH THI'!#REF!</f>
        <v>#REF!</v>
      </c>
      <c r="N64" s="224" t="e">
        <f>'LICH THI'!#REF!</f>
        <v>#REF!</v>
      </c>
      <c r="O64" s="246" t="e">
        <f>'LICH THI'!#REF!</f>
        <v>#REF!</v>
      </c>
      <c r="P64" s="247" t="e">
        <f>_Ngay</f>
        <v>#REF!</v>
      </c>
      <c r="Q64" s="245" t="e">
        <f>'LICH THI'!#REF!</f>
        <v>#REF!</v>
      </c>
      <c r="R64" s="245"/>
      <c r="S64" s="248"/>
    </row>
    <row r="65" spans="1:19" s="225" customFormat="1" ht="17.25">
      <c r="A65" s="251" t="e">
        <f t="shared" si="0"/>
        <v>#REF!</v>
      </c>
      <c r="B65" s="252" t="e">
        <f>_Gio</f>
        <v>#REF!</v>
      </c>
      <c r="C65" s="240" t="e">
        <f t="shared" si="2"/>
        <v>#REF!</v>
      </c>
      <c r="D65" s="223" t="e">
        <f>'LICH THI'!#REF!</f>
        <v>#REF!</v>
      </c>
      <c r="E65" s="241" t="e">
        <f>'LICH THI'!#REF!</f>
        <v>#REF!</v>
      </c>
      <c r="F65" s="242" t="e">
        <f>'LICH THI'!#REF!</f>
        <v>#REF!</v>
      </c>
      <c r="G65" s="243" t="e">
        <f>'LICH THI'!#REF!</f>
        <v>#REF!</v>
      </c>
      <c r="H65" s="244" t="e">
        <f>'LICH THI'!#REF!</f>
        <v>#REF!</v>
      </c>
      <c r="I65" s="221" t="e">
        <f>'LICH THI'!#REF!</f>
        <v>#REF!</v>
      </c>
      <c r="J65" s="222" t="e">
        <f>_Ngay</f>
        <v>#REF!</v>
      </c>
      <c r="K65" s="223" t="e">
        <f>'LICH THI'!#REF!</f>
        <v>#REF!</v>
      </c>
      <c r="L65" s="224" t="e">
        <f>'LICH THI'!#REF!</f>
        <v>#REF!</v>
      </c>
      <c r="M65" s="253" t="e">
        <f>'LICH THI'!#REF!</f>
        <v>#REF!</v>
      </c>
      <c r="N65" s="224" t="e">
        <f>'LICH THI'!#REF!</f>
        <v>#REF!</v>
      </c>
      <c r="O65" s="246" t="e">
        <f>'LICH THI'!#REF!</f>
        <v>#REF!</v>
      </c>
      <c r="P65" s="247" t="e">
        <f>_Ngay</f>
        <v>#REF!</v>
      </c>
      <c r="Q65" s="245" t="e">
        <f>'LICH THI'!#REF!</f>
        <v>#REF!</v>
      </c>
      <c r="R65" s="245"/>
      <c r="S65" s="248"/>
    </row>
    <row r="66" spans="1:19" s="225" customFormat="1" ht="17.25">
      <c r="A66" s="251">
        <f t="shared" si="0"/>
        <v>42352.291666666664</v>
      </c>
      <c r="B66" s="252" t="str">
        <f>_Gio</f>
        <v>7:00</v>
      </c>
      <c r="C66" s="240" t="e">
        <f t="shared" si="2"/>
        <v>#REF!</v>
      </c>
      <c r="D66" s="223" t="str">
        <f>'LICH THI'!E90</f>
        <v>DCK65</v>
      </c>
      <c r="E66" s="241" t="str">
        <f>'LICH THI'!F90</f>
        <v>DC2CO25</v>
      </c>
      <c r="F66" s="242" t="str">
        <f>'LICH THI'!G90</f>
        <v>Sức bền vật liệu</v>
      </c>
      <c r="G66" s="243">
        <f>'LICH THI'!I90</f>
        <v>4</v>
      </c>
      <c r="H66" s="244" t="str">
        <f>'LICH THI'!J90</f>
        <v>VĐ</v>
      </c>
      <c r="I66" s="221">
        <f>'LICH THI'!L90</f>
        <v>42352</v>
      </c>
      <c r="J66" s="222" t="str">
        <f>_Ngay</f>
        <v>(Thứ 2)</v>
      </c>
      <c r="K66" s="223" t="str">
        <f>'LICH THI'!N90</f>
        <v>SA</v>
      </c>
      <c r="L66" s="224">
        <f>'LICH THI'!O90</f>
        <v>115</v>
      </c>
      <c r="M66" s="253" t="str">
        <f>'LICH THI'!P90</f>
        <v/>
      </c>
      <c r="N66" s="224" t="str">
        <f>'LICH THI'!Q90</f>
        <v/>
      </c>
      <c r="O66" s="246">
        <f>'LICH THI'!AB90</f>
        <v>0</v>
      </c>
      <c r="P66" s="247" t="str">
        <f>_Ngay</f>
        <v>(Thứ 7)</v>
      </c>
      <c r="Q66" s="245">
        <f>'LICH THI'!AD90</f>
        <v>0</v>
      </c>
      <c r="R66" s="245"/>
      <c r="S66" s="248"/>
    </row>
    <row r="67" spans="1:19" s="225" customFormat="1" ht="17.25">
      <c r="A67" s="251" t="e">
        <f t="shared" si="0"/>
        <v>#REF!</v>
      </c>
      <c r="B67" s="252" t="e">
        <f>_Gio</f>
        <v>#REF!</v>
      </c>
      <c r="C67" s="240" t="e">
        <f t="shared" si="2"/>
        <v>#REF!</v>
      </c>
      <c r="D67" s="223" t="e">
        <f>'LICH THI'!#REF!</f>
        <v>#REF!</v>
      </c>
      <c r="E67" s="241" t="e">
        <f>'LICH THI'!#REF!</f>
        <v>#REF!</v>
      </c>
      <c r="F67" s="242" t="e">
        <f>'LICH THI'!#REF!</f>
        <v>#REF!</v>
      </c>
      <c r="G67" s="243" t="e">
        <f>'LICH THI'!#REF!</f>
        <v>#REF!</v>
      </c>
      <c r="H67" s="244" t="e">
        <f>'LICH THI'!#REF!</f>
        <v>#REF!</v>
      </c>
      <c r="I67" s="221" t="e">
        <f>'LICH THI'!#REF!</f>
        <v>#REF!</v>
      </c>
      <c r="J67" s="222" t="e">
        <f>_Ngay</f>
        <v>#REF!</v>
      </c>
      <c r="K67" s="223" t="e">
        <f>'LICH THI'!#REF!</f>
        <v>#REF!</v>
      </c>
      <c r="L67" s="224" t="e">
        <f>'LICH THI'!#REF!</f>
        <v>#REF!</v>
      </c>
      <c r="M67" s="253" t="e">
        <f>'LICH THI'!#REF!</f>
        <v>#REF!</v>
      </c>
      <c r="N67" s="224" t="e">
        <f>'LICH THI'!#REF!</f>
        <v>#REF!</v>
      </c>
      <c r="O67" s="246" t="e">
        <f>'LICH THI'!#REF!</f>
        <v>#REF!</v>
      </c>
      <c r="P67" s="247" t="e">
        <f>_Ngay</f>
        <v>#REF!</v>
      </c>
      <c r="Q67" s="245" t="e">
        <f>'LICH THI'!#REF!</f>
        <v>#REF!</v>
      </c>
      <c r="R67" s="245"/>
      <c r="S67" s="248"/>
    </row>
    <row r="68" spans="1:19" s="225" customFormat="1" ht="17.25">
      <c r="A68" s="251" t="e">
        <f t="shared" si="0"/>
        <v>#REF!</v>
      </c>
      <c r="B68" s="252" t="e">
        <f>_Gio</f>
        <v>#REF!</v>
      </c>
      <c r="C68" s="240" t="e">
        <f t="shared" si="2"/>
        <v>#REF!</v>
      </c>
      <c r="D68" s="223" t="e">
        <f>'LICH THI'!#REF!</f>
        <v>#REF!</v>
      </c>
      <c r="E68" s="241" t="e">
        <f>'LICH THI'!#REF!</f>
        <v>#REF!</v>
      </c>
      <c r="F68" s="242" t="e">
        <f>'LICH THI'!#REF!</f>
        <v>#REF!</v>
      </c>
      <c r="G68" s="243" t="e">
        <f>'LICH THI'!#REF!</f>
        <v>#REF!</v>
      </c>
      <c r="H68" s="244" t="e">
        <f>'LICH THI'!#REF!</f>
        <v>#REF!</v>
      </c>
      <c r="I68" s="221" t="e">
        <f>'LICH THI'!#REF!</f>
        <v>#REF!</v>
      </c>
      <c r="J68" s="222" t="e">
        <f>_Ngay</f>
        <v>#REF!</v>
      </c>
      <c r="K68" s="223" t="e">
        <f>'LICH THI'!#REF!</f>
        <v>#REF!</v>
      </c>
      <c r="L68" s="224" t="e">
        <f>'LICH THI'!#REF!</f>
        <v>#REF!</v>
      </c>
      <c r="M68" s="253" t="e">
        <f>'LICH THI'!#REF!</f>
        <v>#REF!</v>
      </c>
      <c r="N68" s="224" t="e">
        <f>'LICH THI'!#REF!</f>
        <v>#REF!</v>
      </c>
      <c r="O68" s="246" t="e">
        <f>'LICH THI'!#REF!</f>
        <v>#REF!</v>
      </c>
      <c r="P68" s="247" t="e">
        <f>_Ngay</f>
        <v>#REF!</v>
      </c>
      <c r="Q68" s="245" t="e">
        <f>'LICH THI'!#REF!</f>
        <v>#REF!</v>
      </c>
      <c r="R68" s="245"/>
      <c r="S68" s="248"/>
    </row>
    <row r="69" spans="1:19" s="225" customFormat="1" ht="17.25">
      <c r="A69" s="251" t="e">
        <f t="shared" si="0"/>
        <v>#REF!</v>
      </c>
      <c r="B69" s="252" t="e">
        <f>_Gio</f>
        <v>#REF!</v>
      </c>
      <c r="C69" s="240" t="e">
        <f t="shared" si="2"/>
        <v>#REF!</v>
      </c>
      <c r="D69" s="223" t="e">
        <f>'LICH THI'!#REF!</f>
        <v>#REF!</v>
      </c>
      <c r="E69" s="241" t="e">
        <f>'LICH THI'!#REF!</f>
        <v>#REF!</v>
      </c>
      <c r="F69" s="242" t="e">
        <f>'LICH THI'!#REF!</f>
        <v>#REF!</v>
      </c>
      <c r="G69" s="243" t="e">
        <f>'LICH THI'!#REF!</f>
        <v>#REF!</v>
      </c>
      <c r="H69" s="244" t="e">
        <f>'LICH THI'!#REF!</f>
        <v>#REF!</v>
      </c>
      <c r="I69" s="221" t="e">
        <f>'LICH THI'!#REF!</f>
        <v>#REF!</v>
      </c>
      <c r="J69" s="222" t="e">
        <f>_Ngay</f>
        <v>#REF!</v>
      </c>
      <c r="K69" s="223" t="e">
        <f>'LICH THI'!#REF!</f>
        <v>#REF!</v>
      </c>
      <c r="L69" s="224" t="e">
        <f>'LICH THI'!#REF!</f>
        <v>#REF!</v>
      </c>
      <c r="M69" s="253" t="e">
        <f>'LICH THI'!#REF!</f>
        <v>#REF!</v>
      </c>
      <c r="N69" s="224" t="e">
        <f>'LICH THI'!#REF!</f>
        <v>#REF!</v>
      </c>
      <c r="O69" s="246" t="e">
        <f>'LICH THI'!#REF!</f>
        <v>#REF!</v>
      </c>
      <c r="P69" s="247" t="e">
        <f>_Ngay</f>
        <v>#REF!</v>
      </c>
      <c r="Q69" s="245" t="e">
        <f>'LICH THI'!#REF!</f>
        <v>#REF!</v>
      </c>
      <c r="R69" s="245"/>
      <c r="S69" s="248"/>
    </row>
    <row r="70" spans="1:19" s="225" customFormat="1" ht="17.25">
      <c r="A70" s="251" t="e">
        <f t="shared" si="0"/>
        <v>#REF!</v>
      </c>
      <c r="B70" s="252" t="e">
        <f>_Gio</f>
        <v>#REF!</v>
      </c>
      <c r="C70" s="240" t="e">
        <f t="shared" si="2"/>
        <v>#REF!</v>
      </c>
      <c r="D70" s="223" t="e">
        <f>'LICH THI'!#REF!</f>
        <v>#REF!</v>
      </c>
      <c r="E70" s="241" t="e">
        <f>'LICH THI'!#REF!</f>
        <v>#REF!</v>
      </c>
      <c r="F70" s="242" t="e">
        <f>'LICH THI'!#REF!</f>
        <v>#REF!</v>
      </c>
      <c r="G70" s="243" t="e">
        <f>'LICH THI'!#REF!</f>
        <v>#REF!</v>
      </c>
      <c r="H70" s="244" t="e">
        <f>'LICH THI'!#REF!</f>
        <v>#REF!</v>
      </c>
      <c r="I70" s="221" t="e">
        <f>'LICH THI'!#REF!</f>
        <v>#REF!</v>
      </c>
      <c r="J70" s="222" t="e">
        <f>_Ngay</f>
        <v>#REF!</v>
      </c>
      <c r="K70" s="223" t="e">
        <f>'LICH THI'!#REF!</f>
        <v>#REF!</v>
      </c>
      <c r="L70" s="224" t="e">
        <f>'LICH THI'!#REF!</f>
        <v>#REF!</v>
      </c>
      <c r="M70" s="253" t="e">
        <f>'LICH THI'!#REF!</f>
        <v>#REF!</v>
      </c>
      <c r="N70" s="224" t="e">
        <f>'LICH THI'!#REF!</f>
        <v>#REF!</v>
      </c>
      <c r="O70" s="246" t="e">
        <f>'LICH THI'!#REF!</f>
        <v>#REF!</v>
      </c>
      <c r="P70" s="247" t="e">
        <f>_Ngay</f>
        <v>#REF!</v>
      </c>
      <c r="Q70" s="245" t="e">
        <f>'LICH THI'!#REF!</f>
        <v>#REF!</v>
      </c>
      <c r="R70" s="245"/>
      <c r="S70" s="248"/>
    </row>
    <row r="71" spans="1:19" s="225" customFormat="1" ht="17.25">
      <c r="A71" s="251" t="e">
        <f t="shared" si="0"/>
        <v>#REF!</v>
      </c>
      <c r="B71" s="252" t="e">
        <f>_Gio</f>
        <v>#REF!</v>
      </c>
      <c r="C71" s="240" t="e">
        <f t="shared" si="2"/>
        <v>#REF!</v>
      </c>
      <c r="D71" s="223" t="e">
        <f>'LICH THI'!#REF!</f>
        <v>#REF!</v>
      </c>
      <c r="E71" s="241" t="e">
        <f>'LICH THI'!#REF!</f>
        <v>#REF!</v>
      </c>
      <c r="F71" s="242" t="e">
        <f>'LICH THI'!#REF!</f>
        <v>#REF!</v>
      </c>
      <c r="G71" s="243" t="e">
        <f>'LICH THI'!#REF!</f>
        <v>#REF!</v>
      </c>
      <c r="H71" s="244" t="e">
        <f>'LICH THI'!#REF!</f>
        <v>#REF!</v>
      </c>
      <c r="I71" s="221" t="e">
        <f>'LICH THI'!#REF!</f>
        <v>#REF!</v>
      </c>
      <c r="J71" s="222" t="e">
        <f>_Ngay</f>
        <v>#REF!</v>
      </c>
      <c r="K71" s="223" t="e">
        <f>'LICH THI'!#REF!</f>
        <v>#REF!</v>
      </c>
      <c r="L71" s="224" t="e">
        <f>'LICH THI'!#REF!</f>
        <v>#REF!</v>
      </c>
      <c r="M71" s="253" t="e">
        <f>'LICH THI'!#REF!</f>
        <v>#REF!</v>
      </c>
      <c r="N71" s="224" t="e">
        <f>'LICH THI'!#REF!</f>
        <v>#REF!</v>
      </c>
      <c r="O71" s="246" t="e">
        <f>'LICH THI'!#REF!</f>
        <v>#REF!</v>
      </c>
      <c r="P71" s="247" t="e">
        <f>_Ngay</f>
        <v>#REF!</v>
      </c>
      <c r="Q71" s="245" t="e">
        <f>'LICH THI'!#REF!</f>
        <v>#REF!</v>
      </c>
      <c r="R71" s="245"/>
      <c r="S71" s="248"/>
    </row>
    <row r="72" spans="1:19" s="225" customFormat="1" ht="17.25">
      <c r="A72" s="251" t="e">
        <f t="shared" si="0"/>
        <v>#REF!</v>
      </c>
      <c r="B72" s="252" t="e">
        <f>_Gio</f>
        <v>#REF!</v>
      </c>
      <c r="C72" s="240" t="e">
        <f t="shared" si="2"/>
        <v>#REF!</v>
      </c>
      <c r="D72" s="223" t="e">
        <f>'LICH THI'!#REF!</f>
        <v>#REF!</v>
      </c>
      <c r="E72" s="241" t="e">
        <f>'LICH THI'!#REF!</f>
        <v>#REF!</v>
      </c>
      <c r="F72" s="242" t="e">
        <f>'LICH THI'!#REF!</f>
        <v>#REF!</v>
      </c>
      <c r="G72" s="243" t="e">
        <f>'LICH THI'!#REF!</f>
        <v>#REF!</v>
      </c>
      <c r="H72" s="244" t="e">
        <f>'LICH THI'!#REF!</f>
        <v>#REF!</v>
      </c>
      <c r="I72" s="221" t="e">
        <f>'LICH THI'!#REF!</f>
        <v>#REF!</v>
      </c>
      <c r="J72" s="222" t="e">
        <f>_Ngay</f>
        <v>#REF!</v>
      </c>
      <c r="K72" s="223" t="e">
        <f>'LICH THI'!#REF!</f>
        <v>#REF!</v>
      </c>
      <c r="L72" s="224" t="e">
        <f>'LICH THI'!#REF!</f>
        <v>#REF!</v>
      </c>
      <c r="M72" s="253" t="e">
        <f>'LICH THI'!#REF!</f>
        <v>#REF!</v>
      </c>
      <c r="N72" s="224" t="e">
        <f>'LICH THI'!#REF!</f>
        <v>#REF!</v>
      </c>
      <c r="O72" s="246" t="e">
        <f>'LICH THI'!#REF!</f>
        <v>#REF!</v>
      </c>
      <c r="P72" s="247" t="e">
        <f>_Ngay</f>
        <v>#REF!</v>
      </c>
      <c r="Q72" s="245" t="e">
        <f>'LICH THI'!#REF!</f>
        <v>#REF!</v>
      </c>
      <c r="R72" s="245"/>
      <c r="S72" s="248"/>
    </row>
    <row r="73" spans="1:19" s="225" customFormat="1" ht="17.25">
      <c r="A73" s="251" t="e">
        <f t="shared" si="0"/>
        <v>#REF!</v>
      </c>
      <c r="B73" s="252" t="e">
        <f>_Gio</f>
        <v>#REF!</v>
      </c>
      <c r="C73" s="240" t="e">
        <f t="shared" si="2"/>
        <v>#REF!</v>
      </c>
      <c r="D73" s="223" t="e">
        <f>'LICH THI'!#REF!</f>
        <v>#REF!</v>
      </c>
      <c r="E73" s="241" t="e">
        <f>'LICH THI'!#REF!</f>
        <v>#REF!</v>
      </c>
      <c r="F73" s="242" t="e">
        <f>'LICH THI'!#REF!</f>
        <v>#REF!</v>
      </c>
      <c r="G73" s="243" t="e">
        <f>'LICH THI'!#REF!</f>
        <v>#REF!</v>
      </c>
      <c r="H73" s="244" t="e">
        <f>'LICH THI'!#REF!</f>
        <v>#REF!</v>
      </c>
      <c r="I73" s="221" t="e">
        <f>'LICH THI'!#REF!</f>
        <v>#REF!</v>
      </c>
      <c r="J73" s="222" t="e">
        <f>_Ngay</f>
        <v>#REF!</v>
      </c>
      <c r="K73" s="223" t="e">
        <f>'LICH THI'!#REF!</f>
        <v>#REF!</v>
      </c>
      <c r="L73" s="224" t="e">
        <f>'LICH THI'!#REF!</f>
        <v>#REF!</v>
      </c>
      <c r="M73" s="253" t="e">
        <f>'LICH THI'!#REF!</f>
        <v>#REF!</v>
      </c>
      <c r="N73" s="224" t="e">
        <f>'LICH THI'!#REF!</f>
        <v>#REF!</v>
      </c>
      <c r="O73" s="246" t="e">
        <f>'LICH THI'!#REF!</f>
        <v>#REF!</v>
      </c>
      <c r="P73" s="247" t="e">
        <f>_Ngay</f>
        <v>#REF!</v>
      </c>
      <c r="Q73" s="245" t="e">
        <f>'LICH THI'!#REF!</f>
        <v>#REF!</v>
      </c>
      <c r="R73" s="245"/>
      <c r="S73" s="248"/>
    </row>
    <row r="74" spans="1:19" s="225" customFormat="1" ht="17.25">
      <c r="A74" s="251" t="e">
        <f t="shared" si="0"/>
        <v>#REF!</v>
      </c>
      <c r="B74" s="252" t="e">
        <f>_Gio</f>
        <v>#REF!</v>
      </c>
      <c r="C74" s="240">
        <v>1</v>
      </c>
      <c r="D74" s="223" t="e">
        <f>'LICH THI'!#REF!</f>
        <v>#REF!</v>
      </c>
      <c r="E74" s="241" t="e">
        <f>'LICH THI'!#REF!</f>
        <v>#REF!</v>
      </c>
      <c r="F74" s="242" t="e">
        <f>'LICH THI'!#REF!</f>
        <v>#REF!</v>
      </c>
      <c r="G74" s="243" t="e">
        <f>'LICH THI'!#REF!</f>
        <v>#REF!</v>
      </c>
      <c r="H74" s="244" t="e">
        <f>'LICH THI'!#REF!</f>
        <v>#REF!</v>
      </c>
      <c r="I74" s="221" t="e">
        <f>'LICH THI'!#REF!</f>
        <v>#REF!</v>
      </c>
      <c r="J74" s="222" t="e">
        <f>_Ngay</f>
        <v>#REF!</v>
      </c>
      <c r="K74" s="223" t="e">
        <f>'LICH THI'!#REF!</f>
        <v>#REF!</v>
      </c>
      <c r="L74" s="224" t="e">
        <f>'LICH THI'!#REF!</f>
        <v>#REF!</v>
      </c>
      <c r="M74" s="253" t="e">
        <f>'LICH THI'!#REF!</f>
        <v>#REF!</v>
      </c>
      <c r="N74" s="224" t="e">
        <f>'LICH THI'!#REF!</f>
        <v>#REF!</v>
      </c>
      <c r="O74" s="246" t="e">
        <f>'LICH THI'!#REF!</f>
        <v>#REF!</v>
      </c>
      <c r="P74" s="247" t="e">
        <f>_Ngay</f>
        <v>#REF!</v>
      </c>
      <c r="Q74" s="245" t="e">
        <f>'LICH THI'!#REF!</f>
        <v>#REF!</v>
      </c>
      <c r="R74" s="245"/>
      <c r="S74" s="248"/>
    </row>
    <row r="75" spans="1:19" s="225" customFormat="1" ht="17.25">
      <c r="A75" s="251" t="e">
        <f t="shared" si="0"/>
        <v>#REF!</v>
      </c>
      <c r="B75" s="252" t="e">
        <f>_Gio</f>
        <v>#REF!</v>
      </c>
      <c r="C75" s="240">
        <f t="shared" ref="C75:C104" si="3">_stt</f>
        <v>2</v>
      </c>
      <c r="D75" s="223" t="e">
        <f>'LICH THI'!#REF!</f>
        <v>#REF!</v>
      </c>
      <c r="E75" s="241" t="e">
        <f>'LICH THI'!#REF!</f>
        <v>#REF!</v>
      </c>
      <c r="F75" s="242" t="e">
        <f>'LICH THI'!#REF!</f>
        <v>#REF!</v>
      </c>
      <c r="G75" s="243" t="e">
        <f>'LICH THI'!#REF!</f>
        <v>#REF!</v>
      </c>
      <c r="H75" s="244" t="e">
        <f>'LICH THI'!#REF!</f>
        <v>#REF!</v>
      </c>
      <c r="I75" s="221" t="e">
        <f>'LICH THI'!#REF!</f>
        <v>#REF!</v>
      </c>
      <c r="J75" s="222" t="e">
        <f>_Ngay</f>
        <v>#REF!</v>
      </c>
      <c r="K75" s="223" t="e">
        <f>'LICH THI'!#REF!</f>
        <v>#REF!</v>
      </c>
      <c r="L75" s="224" t="e">
        <f>'LICH THI'!#REF!</f>
        <v>#REF!</v>
      </c>
      <c r="M75" s="253" t="e">
        <f>'LICH THI'!#REF!</f>
        <v>#REF!</v>
      </c>
      <c r="N75" s="224" t="e">
        <f>'LICH THI'!#REF!</f>
        <v>#REF!</v>
      </c>
      <c r="O75" s="246" t="e">
        <f>'LICH THI'!#REF!</f>
        <v>#REF!</v>
      </c>
      <c r="P75" s="247" t="e">
        <f>_Ngay</f>
        <v>#REF!</v>
      </c>
      <c r="Q75" s="245" t="e">
        <f>'LICH THI'!#REF!</f>
        <v>#REF!</v>
      </c>
      <c r="R75" s="245"/>
      <c r="S75" s="248"/>
    </row>
    <row r="76" spans="1:19" s="225" customFormat="1" ht="17.25">
      <c r="A76" s="251" t="e">
        <f t="shared" si="0"/>
        <v>#REF!</v>
      </c>
      <c r="B76" s="252" t="e">
        <f>_Gio</f>
        <v>#REF!</v>
      </c>
      <c r="C76" s="240">
        <f t="shared" si="3"/>
        <v>3</v>
      </c>
      <c r="D76" s="223" t="e">
        <f>'LICH THI'!#REF!</f>
        <v>#REF!</v>
      </c>
      <c r="E76" s="241" t="e">
        <f>'LICH THI'!#REF!</f>
        <v>#REF!</v>
      </c>
      <c r="F76" s="242" t="e">
        <f>'LICH THI'!#REF!</f>
        <v>#REF!</v>
      </c>
      <c r="G76" s="243" t="e">
        <f>'LICH THI'!#REF!</f>
        <v>#REF!</v>
      </c>
      <c r="H76" s="244" t="e">
        <f>'LICH THI'!#REF!</f>
        <v>#REF!</v>
      </c>
      <c r="I76" s="221" t="e">
        <f>'LICH THI'!#REF!</f>
        <v>#REF!</v>
      </c>
      <c r="J76" s="222" t="e">
        <f>_Ngay</f>
        <v>#REF!</v>
      </c>
      <c r="K76" s="223" t="e">
        <f>'LICH THI'!#REF!</f>
        <v>#REF!</v>
      </c>
      <c r="L76" s="224" t="e">
        <f>'LICH THI'!#REF!</f>
        <v>#REF!</v>
      </c>
      <c r="M76" s="253" t="e">
        <f>'LICH THI'!#REF!</f>
        <v>#REF!</v>
      </c>
      <c r="N76" s="224" t="e">
        <f>'LICH THI'!#REF!</f>
        <v>#REF!</v>
      </c>
      <c r="O76" s="246" t="e">
        <f>'LICH THI'!#REF!</f>
        <v>#REF!</v>
      </c>
      <c r="P76" s="247" t="e">
        <f>_Ngay</f>
        <v>#REF!</v>
      </c>
      <c r="Q76" s="245" t="e">
        <f>'LICH THI'!#REF!</f>
        <v>#REF!</v>
      </c>
      <c r="R76" s="245"/>
      <c r="S76" s="248"/>
    </row>
    <row r="77" spans="1:19" s="225" customFormat="1" ht="17.25">
      <c r="A77" s="251" t="e">
        <f t="shared" si="0"/>
        <v>#REF!</v>
      </c>
      <c r="B77" s="252" t="e">
        <f>_Gio</f>
        <v>#REF!</v>
      </c>
      <c r="C77" s="240">
        <f t="shared" si="3"/>
        <v>4</v>
      </c>
      <c r="D77" s="223" t="e">
        <f>'LICH THI'!#REF!</f>
        <v>#REF!</v>
      </c>
      <c r="E77" s="241" t="e">
        <f>'LICH THI'!#REF!</f>
        <v>#REF!</v>
      </c>
      <c r="F77" s="242" t="e">
        <f>'LICH THI'!#REF!</f>
        <v>#REF!</v>
      </c>
      <c r="G77" s="243" t="e">
        <f>'LICH THI'!#REF!</f>
        <v>#REF!</v>
      </c>
      <c r="H77" s="244" t="e">
        <f>'LICH THI'!#REF!</f>
        <v>#REF!</v>
      </c>
      <c r="I77" s="221" t="e">
        <f>'LICH THI'!#REF!</f>
        <v>#REF!</v>
      </c>
      <c r="J77" s="222" t="e">
        <f>_Ngay</f>
        <v>#REF!</v>
      </c>
      <c r="K77" s="223" t="e">
        <f>'LICH THI'!#REF!</f>
        <v>#REF!</v>
      </c>
      <c r="L77" s="224" t="e">
        <f>'LICH THI'!#REF!</f>
        <v>#REF!</v>
      </c>
      <c r="M77" s="253" t="e">
        <f>'LICH THI'!#REF!</f>
        <v>#REF!</v>
      </c>
      <c r="N77" s="224" t="e">
        <f>'LICH THI'!#REF!</f>
        <v>#REF!</v>
      </c>
      <c r="O77" s="246" t="e">
        <f>'LICH THI'!#REF!</f>
        <v>#REF!</v>
      </c>
      <c r="P77" s="247" t="e">
        <f>_Ngay</f>
        <v>#REF!</v>
      </c>
      <c r="Q77" s="245" t="e">
        <f>'LICH THI'!#REF!</f>
        <v>#REF!</v>
      </c>
      <c r="R77" s="245"/>
      <c r="S77" s="248"/>
    </row>
    <row r="78" spans="1:19" s="225" customFormat="1" ht="17.25">
      <c r="A78" s="251" t="e">
        <f t="shared" si="0"/>
        <v>#REF!</v>
      </c>
      <c r="B78" s="252" t="e">
        <f>_Gio</f>
        <v>#REF!</v>
      </c>
      <c r="C78" s="240">
        <f t="shared" si="3"/>
        <v>5</v>
      </c>
      <c r="D78" s="223" t="e">
        <f>'LICH THI'!#REF!</f>
        <v>#REF!</v>
      </c>
      <c r="E78" s="241" t="e">
        <f>'LICH THI'!#REF!</f>
        <v>#REF!</v>
      </c>
      <c r="F78" s="242" t="e">
        <f>'LICH THI'!#REF!</f>
        <v>#REF!</v>
      </c>
      <c r="G78" s="243" t="e">
        <f>'LICH THI'!#REF!</f>
        <v>#REF!</v>
      </c>
      <c r="H78" s="244" t="e">
        <f>'LICH THI'!#REF!</f>
        <v>#REF!</v>
      </c>
      <c r="I78" s="221" t="e">
        <f>'LICH THI'!#REF!</f>
        <v>#REF!</v>
      </c>
      <c r="J78" s="222" t="e">
        <f>_Ngay</f>
        <v>#REF!</v>
      </c>
      <c r="K78" s="223" t="e">
        <f>'LICH THI'!#REF!</f>
        <v>#REF!</v>
      </c>
      <c r="L78" s="224" t="e">
        <f>'LICH THI'!#REF!</f>
        <v>#REF!</v>
      </c>
      <c r="M78" s="253" t="e">
        <f>'LICH THI'!#REF!</f>
        <v>#REF!</v>
      </c>
      <c r="N78" s="224" t="e">
        <f>'LICH THI'!#REF!</f>
        <v>#REF!</v>
      </c>
      <c r="O78" s="246" t="e">
        <f>'LICH THI'!#REF!</f>
        <v>#REF!</v>
      </c>
      <c r="P78" s="247" t="e">
        <f>_Ngay</f>
        <v>#REF!</v>
      </c>
      <c r="Q78" s="245" t="e">
        <f>'LICH THI'!#REF!</f>
        <v>#REF!</v>
      </c>
      <c r="R78" s="245"/>
      <c r="S78" s="248"/>
    </row>
    <row r="79" spans="1:19" s="225" customFormat="1" ht="17.25">
      <c r="A79" s="251" t="e">
        <f t="shared" si="0"/>
        <v>#REF!</v>
      </c>
      <c r="B79" s="252" t="e">
        <f>_Gio</f>
        <v>#REF!</v>
      </c>
      <c r="C79" s="240">
        <f t="shared" si="3"/>
        <v>6</v>
      </c>
      <c r="D79" s="223" t="e">
        <f>'LICH THI'!#REF!</f>
        <v>#REF!</v>
      </c>
      <c r="E79" s="241" t="e">
        <f>'LICH THI'!#REF!</f>
        <v>#REF!</v>
      </c>
      <c r="F79" s="242" t="e">
        <f>'LICH THI'!#REF!</f>
        <v>#REF!</v>
      </c>
      <c r="G79" s="243" t="e">
        <f>'LICH THI'!#REF!</f>
        <v>#REF!</v>
      </c>
      <c r="H79" s="244" t="e">
        <f>'LICH THI'!#REF!</f>
        <v>#REF!</v>
      </c>
      <c r="I79" s="221" t="e">
        <f>'LICH THI'!#REF!</f>
        <v>#REF!</v>
      </c>
      <c r="J79" s="222" t="e">
        <f>_Ngay</f>
        <v>#REF!</v>
      </c>
      <c r="K79" s="223" t="e">
        <f>'LICH THI'!#REF!</f>
        <v>#REF!</v>
      </c>
      <c r="L79" s="224" t="e">
        <f>'LICH THI'!#REF!</f>
        <v>#REF!</v>
      </c>
      <c r="M79" s="253" t="e">
        <f>'LICH THI'!#REF!</f>
        <v>#REF!</v>
      </c>
      <c r="N79" s="224" t="e">
        <f>'LICH THI'!#REF!</f>
        <v>#REF!</v>
      </c>
      <c r="O79" s="246" t="e">
        <f>'LICH THI'!#REF!</f>
        <v>#REF!</v>
      </c>
      <c r="P79" s="247" t="e">
        <f>_Ngay</f>
        <v>#REF!</v>
      </c>
      <c r="Q79" s="245" t="e">
        <f>'LICH THI'!#REF!</f>
        <v>#REF!</v>
      </c>
      <c r="R79" s="245"/>
      <c r="S79" s="248"/>
    </row>
    <row r="80" spans="1:19" s="225" customFormat="1" ht="17.25">
      <c r="A80" s="251" t="e">
        <f t="shared" si="0"/>
        <v>#REF!</v>
      </c>
      <c r="B80" s="252" t="e">
        <f>_Gio</f>
        <v>#REF!</v>
      </c>
      <c r="C80" s="240">
        <f t="shared" si="3"/>
        <v>7</v>
      </c>
      <c r="D80" s="223" t="e">
        <f>'LICH THI'!#REF!</f>
        <v>#REF!</v>
      </c>
      <c r="E80" s="241" t="e">
        <f>'LICH THI'!#REF!</f>
        <v>#REF!</v>
      </c>
      <c r="F80" s="242" t="e">
        <f>'LICH THI'!#REF!</f>
        <v>#REF!</v>
      </c>
      <c r="G80" s="243" t="e">
        <f>'LICH THI'!#REF!</f>
        <v>#REF!</v>
      </c>
      <c r="H80" s="244" t="e">
        <f>'LICH THI'!#REF!</f>
        <v>#REF!</v>
      </c>
      <c r="I80" s="221" t="e">
        <f>'LICH THI'!#REF!</f>
        <v>#REF!</v>
      </c>
      <c r="J80" s="222" t="e">
        <f>_Ngay</f>
        <v>#REF!</v>
      </c>
      <c r="K80" s="223" t="e">
        <f>'LICH THI'!#REF!</f>
        <v>#REF!</v>
      </c>
      <c r="L80" s="224" t="e">
        <f>'LICH THI'!#REF!</f>
        <v>#REF!</v>
      </c>
      <c r="M80" s="253" t="e">
        <f>'LICH THI'!#REF!</f>
        <v>#REF!</v>
      </c>
      <c r="N80" s="224" t="e">
        <f>'LICH THI'!#REF!</f>
        <v>#REF!</v>
      </c>
      <c r="O80" s="246" t="e">
        <f>'LICH THI'!#REF!</f>
        <v>#REF!</v>
      </c>
      <c r="P80" s="247" t="e">
        <f>_Ngay</f>
        <v>#REF!</v>
      </c>
      <c r="Q80" s="245" t="e">
        <f>'LICH THI'!#REF!</f>
        <v>#REF!</v>
      </c>
      <c r="R80" s="245"/>
      <c r="S80" s="248"/>
    </row>
    <row r="81" spans="1:19" s="225" customFormat="1" ht="17.25">
      <c r="A81" s="251" t="e">
        <f t="shared" ref="A81:A144" si="4">_Ngay_gio</f>
        <v>#REF!</v>
      </c>
      <c r="B81" s="252" t="e">
        <f>_Gio</f>
        <v>#REF!</v>
      </c>
      <c r="C81" s="240">
        <f t="shared" si="3"/>
        <v>8</v>
      </c>
      <c r="D81" s="223" t="e">
        <f>'LICH THI'!#REF!</f>
        <v>#REF!</v>
      </c>
      <c r="E81" s="241" t="e">
        <f>'LICH THI'!#REF!</f>
        <v>#REF!</v>
      </c>
      <c r="F81" s="242" t="e">
        <f>'LICH THI'!#REF!</f>
        <v>#REF!</v>
      </c>
      <c r="G81" s="243" t="e">
        <f>'LICH THI'!#REF!</f>
        <v>#REF!</v>
      </c>
      <c r="H81" s="244" t="e">
        <f>'LICH THI'!#REF!</f>
        <v>#REF!</v>
      </c>
      <c r="I81" s="221" t="e">
        <f>'LICH THI'!#REF!</f>
        <v>#REF!</v>
      </c>
      <c r="J81" s="222" t="e">
        <f>_Ngay</f>
        <v>#REF!</v>
      </c>
      <c r="K81" s="223" t="e">
        <f>'LICH THI'!#REF!</f>
        <v>#REF!</v>
      </c>
      <c r="L81" s="224" t="e">
        <f>'LICH THI'!#REF!</f>
        <v>#REF!</v>
      </c>
      <c r="M81" s="253" t="e">
        <f>'LICH THI'!#REF!</f>
        <v>#REF!</v>
      </c>
      <c r="N81" s="224" t="e">
        <f>'LICH THI'!#REF!</f>
        <v>#REF!</v>
      </c>
      <c r="O81" s="246" t="e">
        <f>'LICH THI'!#REF!</f>
        <v>#REF!</v>
      </c>
      <c r="P81" s="247" t="e">
        <f>_Ngay</f>
        <v>#REF!</v>
      </c>
      <c r="Q81" s="245" t="e">
        <f>'LICH THI'!#REF!</f>
        <v>#REF!</v>
      </c>
      <c r="R81" s="245"/>
      <c r="S81" s="248"/>
    </row>
    <row r="82" spans="1:19" s="225" customFormat="1" ht="17.25">
      <c r="A82" s="251" t="e">
        <f t="shared" si="4"/>
        <v>#REF!</v>
      </c>
      <c r="B82" s="252" t="e">
        <f>_Gio</f>
        <v>#REF!</v>
      </c>
      <c r="C82" s="240">
        <f t="shared" si="3"/>
        <v>9</v>
      </c>
      <c r="D82" s="223" t="e">
        <f>'LICH THI'!#REF!</f>
        <v>#REF!</v>
      </c>
      <c r="E82" s="241" t="e">
        <f>'LICH THI'!#REF!</f>
        <v>#REF!</v>
      </c>
      <c r="F82" s="242" t="e">
        <f>'LICH THI'!#REF!</f>
        <v>#REF!</v>
      </c>
      <c r="G82" s="243" t="e">
        <f>'LICH THI'!#REF!</f>
        <v>#REF!</v>
      </c>
      <c r="H82" s="244" t="e">
        <f>'LICH THI'!#REF!</f>
        <v>#REF!</v>
      </c>
      <c r="I82" s="221" t="e">
        <f>'LICH THI'!#REF!</f>
        <v>#REF!</v>
      </c>
      <c r="J82" s="222" t="e">
        <f>_Ngay</f>
        <v>#REF!</v>
      </c>
      <c r="K82" s="223" t="e">
        <f>'LICH THI'!#REF!</f>
        <v>#REF!</v>
      </c>
      <c r="L82" s="224" t="e">
        <f>'LICH THI'!#REF!</f>
        <v>#REF!</v>
      </c>
      <c r="M82" s="253" t="e">
        <f>'LICH THI'!#REF!</f>
        <v>#REF!</v>
      </c>
      <c r="N82" s="224" t="e">
        <f>'LICH THI'!#REF!</f>
        <v>#REF!</v>
      </c>
      <c r="O82" s="246" t="e">
        <f>'LICH THI'!#REF!</f>
        <v>#REF!</v>
      </c>
      <c r="P82" s="247" t="e">
        <f>_Ngay</f>
        <v>#REF!</v>
      </c>
      <c r="Q82" s="245" t="e">
        <f>'LICH THI'!#REF!</f>
        <v>#REF!</v>
      </c>
      <c r="R82" s="245"/>
      <c r="S82" s="248"/>
    </row>
    <row r="83" spans="1:19" s="225" customFormat="1" ht="17.25">
      <c r="A83" s="251" t="e">
        <f t="shared" si="4"/>
        <v>#REF!</v>
      </c>
      <c r="B83" s="252" t="e">
        <f>_Gio</f>
        <v>#REF!</v>
      </c>
      <c r="C83" s="240">
        <f t="shared" si="3"/>
        <v>10</v>
      </c>
      <c r="D83" s="223" t="e">
        <f>'LICH THI'!#REF!</f>
        <v>#REF!</v>
      </c>
      <c r="E83" s="241" t="e">
        <f>'LICH THI'!#REF!</f>
        <v>#REF!</v>
      </c>
      <c r="F83" s="242" t="e">
        <f>'LICH THI'!#REF!</f>
        <v>#REF!</v>
      </c>
      <c r="G83" s="243" t="e">
        <f>'LICH THI'!#REF!</f>
        <v>#REF!</v>
      </c>
      <c r="H83" s="244" t="e">
        <f>'LICH THI'!#REF!</f>
        <v>#REF!</v>
      </c>
      <c r="I83" s="221" t="e">
        <f>'LICH THI'!#REF!</f>
        <v>#REF!</v>
      </c>
      <c r="J83" s="222" t="e">
        <f>_Ngay</f>
        <v>#REF!</v>
      </c>
      <c r="K83" s="223" t="e">
        <f>'LICH THI'!#REF!</f>
        <v>#REF!</v>
      </c>
      <c r="L83" s="224" t="e">
        <f>'LICH THI'!#REF!</f>
        <v>#REF!</v>
      </c>
      <c r="M83" s="253" t="e">
        <f>'LICH THI'!#REF!</f>
        <v>#REF!</v>
      </c>
      <c r="N83" s="224" t="e">
        <f>'LICH THI'!#REF!</f>
        <v>#REF!</v>
      </c>
      <c r="O83" s="246" t="e">
        <f>'LICH THI'!#REF!</f>
        <v>#REF!</v>
      </c>
      <c r="P83" s="247" t="e">
        <f>_Ngay</f>
        <v>#REF!</v>
      </c>
      <c r="Q83" s="245" t="e">
        <f>'LICH THI'!#REF!</f>
        <v>#REF!</v>
      </c>
      <c r="R83" s="245"/>
      <c r="S83" s="248"/>
    </row>
    <row r="84" spans="1:19" s="225" customFormat="1" ht="17.25">
      <c r="A84" s="251" t="e">
        <f t="shared" si="4"/>
        <v>#REF!</v>
      </c>
      <c r="B84" s="252" t="e">
        <f>_Gio</f>
        <v>#REF!</v>
      </c>
      <c r="C84" s="240">
        <f t="shared" si="3"/>
        <v>11</v>
      </c>
      <c r="D84" s="223" t="e">
        <f>'LICH THI'!#REF!</f>
        <v>#REF!</v>
      </c>
      <c r="E84" s="241" t="e">
        <f>'LICH THI'!#REF!</f>
        <v>#REF!</v>
      </c>
      <c r="F84" s="242" t="e">
        <f>'LICH THI'!#REF!</f>
        <v>#REF!</v>
      </c>
      <c r="G84" s="243" t="e">
        <f>'LICH THI'!#REF!</f>
        <v>#REF!</v>
      </c>
      <c r="H84" s="244" t="e">
        <f>'LICH THI'!#REF!</f>
        <v>#REF!</v>
      </c>
      <c r="I84" s="221" t="e">
        <f>'LICH THI'!#REF!</f>
        <v>#REF!</v>
      </c>
      <c r="J84" s="222" t="e">
        <f>_Ngay</f>
        <v>#REF!</v>
      </c>
      <c r="K84" s="223" t="e">
        <f>'LICH THI'!#REF!</f>
        <v>#REF!</v>
      </c>
      <c r="L84" s="224" t="e">
        <f>'LICH THI'!#REF!</f>
        <v>#REF!</v>
      </c>
      <c r="M84" s="253" t="e">
        <f>'LICH THI'!#REF!</f>
        <v>#REF!</v>
      </c>
      <c r="N84" s="224" t="e">
        <f>'LICH THI'!#REF!</f>
        <v>#REF!</v>
      </c>
      <c r="O84" s="246" t="e">
        <f>'LICH THI'!#REF!</f>
        <v>#REF!</v>
      </c>
      <c r="P84" s="247" t="e">
        <f>_Ngay</f>
        <v>#REF!</v>
      </c>
      <c r="Q84" s="245" t="e">
        <f>'LICH THI'!#REF!</f>
        <v>#REF!</v>
      </c>
      <c r="R84" s="245"/>
      <c r="S84" s="248"/>
    </row>
    <row r="85" spans="1:19" s="225" customFormat="1" ht="17.25">
      <c r="A85" s="251" t="e">
        <f t="shared" si="4"/>
        <v>#REF!</v>
      </c>
      <c r="B85" s="252" t="e">
        <f>_Gio</f>
        <v>#REF!</v>
      </c>
      <c r="C85" s="240">
        <f t="shared" si="3"/>
        <v>12</v>
      </c>
      <c r="D85" s="223" t="e">
        <f>'LICH THI'!#REF!</f>
        <v>#REF!</v>
      </c>
      <c r="E85" s="241" t="e">
        <f>'LICH THI'!#REF!</f>
        <v>#REF!</v>
      </c>
      <c r="F85" s="242" t="e">
        <f>'LICH THI'!#REF!</f>
        <v>#REF!</v>
      </c>
      <c r="G85" s="243" t="e">
        <f>'LICH THI'!#REF!</f>
        <v>#REF!</v>
      </c>
      <c r="H85" s="244" t="e">
        <f>'LICH THI'!#REF!</f>
        <v>#REF!</v>
      </c>
      <c r="I85" s="221" t="e">
        <f>'LICH THI'!#REF!</f>
        <v>#REF!</v>
      </c>
      <c r="J85" s="222" t="e">
        <f>_Ngay</f>
        <v>#REF!</v>
      </c>
      <c r="K85" s="223" t="e">
        <f>'LICH THI'!#REF!</f>
        <v>#REF!</v>
      </c>
      <c r="L85" s="224" t="e">
        <f>'LICH THI'!#REF!</f>
        <v>#REF!</v>
      </c>
      <c r="M85" s="253" t="e">
        <f>'LICH THI'!#REF!</f>
        <v>#REF!</v>
      </c>
      <c r="N85" s="224" t="e">
        <f>'LICH THI'!#REF!</f>
        <v>#REF!</v>
      </c>
      <c r="O85" s="246" t="e">
        <f>'LICH THI'!#REF!</f>
        <v>#REF!</v>
      </c>
      <c r="P85" s="247" t="e">
        <f>_Ngay</f>
        <v>#REF!</v>
      </c>
      <c r="Q85" s="245" t="e">
        <f>'LICH THI'!#REF!</f>
        <v>#REF!</v>
      </c>
      <c r="R85" s="245"/>
      <c r="S85" s="248"/>
    </row>
    <row r="86" spans="1:19" s="225" customFormat="1" ht="17.25">
      <c r="A86" s="251" t="e">
        <f t="shared" si="4"/>
        <v>#REF!</v>
      </c>
      <c r="B86" s="252" t="e">
        <f>_Gio</f>
        <v>#REF!</v>
      </c>
      <c r="C86" s="240">
        <f t="shared" si="3"/>
        <v>13</v>
      </c>
      <c r="D86" s="223" t="e">
        <f>'LICH THI'!#REF!</f>
        <v>#REF!</v>
      </c>
      <c r="E86" s="241" t="e">
        <f>'LICH THI'!#REF!</f>
        <v>#REF!</v>
      </c>
      <c r="F86" s="242" t="e">
        <f>'LICH THI'!#REF!</f>
        <v>#REF!</v>
      </c>
      <c r="G86" s="243" t="e">
        <f>'LICH THI'!#REF!</f>
        <v>#REF!</v>
      </c>
      <c r="H86" s="244" t="e">
        <f>'LICH THI'!#REF!</f>
        <v>#REF!</v>
      </c>
      <c r="I86" s="221" t="e">
        <f>'LICH THI'!#REF!</f>
        <v>#REF!</v>
      </c>
      <c r="J86" s="222" t="e">
        <f>_Ngay</f>
        <v>#REF!</v>
      </c>
      <c r="K86" s="223" t="e">
        <f>'LICH THI'!#REF!</f>
        <v>#REF!</v>
      </c>
      <c r="L86" s="224" t="e">
        <f>'LICH THI'!#REF!</f>
        <v>#REF!</v>
      </c>
      <c r="M86" s="253" t="e">
        <f>'LICH THI'!#REF!</f>
        <v>#REF!</v>
      </c>
      <c r="N86" s="224" t="e">
        <f>'LICH THI'!#REF!</f>
        <v>#REF!</v>
      </c>
      <c r="O86" s="246" t="e">
        <f>'LICH THI'!#REF!</f>
        <v>#REF!</v>
      </c>
      <c r="P86" s="247" t="e">
        <f>_Ngay</f>
        <v>#REF!</v>
      </c>
      <c r="Q86" s="245" t="e">
        <f>'LICH THI'!#REF!</f>
        <v>#REF!</v>
      </c>
      <c r="R86" s="245"/>
      <c r="S86" s="248"/>
    </row>
    <row r="87" spans="1:19" s="225" customFormat="1" ht="17.25">
      <c r="A87" s="251">
        <f t="shared" si="4"/>
        <v>42352.291666666664</v>
      </c>
      <c r="B87" s="252" t="str">
        <f>_Gio</f>
        <v>7:00</v>
      </c>
      <c r="C87" s="240">
        <f t="shared" si="3"/>
        <v>14</v>
      </c>
      <c r="D87" s="223" t="str">
        <f>'LICH THI'!E14</f>
        <v>DCK63</v>
      </c>
      <c r="E87" s="241" t="str">
        <f>'LICH THI'!F14</f>
        <v>DC3DB52</v>
      </c>
      <c r="F87" s="242" t="str">
        <f>'LICH THI'!G14</f>
        <v>Kỹ thuật thi công mặt đường</v>
      </c>
      <c r="G87" s="243">
        <f>'LICH THI'!I14</f>
        <v>3</v>
      </c>
      <c r="H87" s="244" t="str">
        <f>'LICH THI'!J14</f>
        <v>VĐ</v>
      </c>
      <c r="I87" s="221">
        <f>'LICH THI'!L14</f>
        <v>42352</v>
      </c>
      <c r="J87" s="222" t="str">
        <f>_Ngay</f>
        <v>(Thứ 2)</v>
      </c>
      <c r="K87" s="223" t="str">
        <f>'LICH THI'!N14</f>
        <v>SA</v>
      </c>
      <c r="L87" s="224">
        <f>'LICH THI'!O14</f>
        <v>50</v>
      </c>
      <c r="M87" s="253" t="str">
        <f>'LICH THI'!P14</f>
        <v/>
      </c>
      <c r="N87" s="224" t="str">
        <f>'LICH THI'!Q14</f>
        <v/>
      </c>
      <c r="O87" s="246">
        <f>'LICH THI'!AB14</f>
        <v>0</v>
      </c>
      <c r="P87" s="247" t="str">
        <f>_Ngay</f>
        <v>(Thứ 7)</v>
      </c>
      <c r="Q87" s="245">
        <f>'LICH THI'!AD14</f>
        <v>0</v>
      </c>
      <c r="R87" s="245"/>
      <c r="S87" s="248"/>
    </row>
    <row r="88" spans="1:19" s="225" customFormat="1" ht="17.25">
      <c r="A88" s="251">
        <f t="shared" si="4"/>
        <v>42354.291666666664</v>
      </c>
      <c r="B88" s="252" t="str">
        <f>_Gio</f>
        <v>7:00</v>
      </c>
      <c r="C88" s="240">
        <f t="shared" si="3"/>
        <v>15</v>
      </c>
      <c r="D88" s="223" t="str">
        <f>'LICH THI'!E15</f>
        <v>DCK63</v>
      </c>
      <c r="E88" s="241" t="str">
        <f>'LICH THI'!F15</f>
        <v>DC3CD60</v>
      </c>
      <c r="F88" s="242" t="str">
        <f>'LICH THI'!G15</f>
        <v>Tin học ứng dụng</v>
      </c>
      <c r="G88" s="243">
        <f>'LICH THI'!I15</f>
        <v>2</v>
      </c>
      <c r="H88" s="244" t="str">
        <f>'LICH THI'!J15</f>
        <v>TH</v>
      </c>
      <c r="I88" s="221">
        <f>'LICH THI'!L15</f>
        <v>42354</v>
      </c>
      <c r="J88" s="222" t="str">
        <f>_Ngay</f>
        <v>(Thứ 4)</v>
      </c>
      <c r="K88" s="223" t="str">
        <f>'LICH THI'!N15</f>
        <v>SA</v>
      </c>
      <c r="L88" s="224">
        <f>'LICH THI'!O15</f>
        <v>50</v>
      </c>
      <c r="M88" s="253" t="str">
        <f>'LICH THI'!P15</f>
        <v/>
      </c>
      <c r="N88" s="224" t="str">
        <f>'LICH THI'!Q15</f>
        <v/>
      </c>
      <c r="O88" s="246">
        <f>'LICH THI'!AB15</f>
        <v>0</v>
      </c>
      <c r="P88" s="247" t="str">
        <f>_Ngay</f>
        <v>(Thứ 7)</v>
      </c>
      <c r="Q88" s="245">
        <f>'LICH THI'!AD15</f>
        <v>0</v>
      </c>
      <c r="R88" s="245"/>
      <c r="S88" s="248"/>
    </row>
    <row r="89" spans="1:19" s="225" customFormat="1" ht="17.25">
      <c r="A89" s="251" t="e">
        <f t="shared" si="4"/>
        <v>#REF!</v>
      </c>
      <c r="B89" s="252" t="e">
        <f>_Gio</f>
        <v>#REF!</v>
      </c>
      <c r="C89" s="240">
        <f t="shared" si="3"/>
        <v>16</v>
      </c>
      <c r="D89" s="223" t="e">
        <f>'LICH THI'!#REF!</f>
        <v>#REF!</v>
      </c>
      <c r="E89" s="241" t="e">
        <f>'LICH THI'!#REF!</f>
        <v>#REF!</v>
      </c>
      <c r="F89" s="242" t="e">
        <f>'LICH THI'!#REF!</f>
        <v>#REF!</v>
      </c>
      <c r="G89" s="243" t="e">
        <f>'LICH THI'!#REF!</f>
        <v>#REF!</v>
      </c>
      <c r="H89" s="244" t="e">
        <f>'LICH THI'!#REF!</f>
        <v>#REF!</v>
      </c>
      <c r="I89" s="221" t="e">
        <f>'LICH THI'!#REF!</f>
        <v>#REF!</v>
      </c>
      <c r="J89" s="222" t="e">
        <f>_Ngay</f>
        <v>#REF!</v>
      </c>
      <c r="K89" s="223" t="e">
        <f>'LICH THI'!#REF!</f>
        <v>#REF!</v>
      </c>
      <c r="L89" s="224" t="e">
        <f>'LICH THI'!#REF!</f>
        <v>#REF!</v>
      </c>
      <c r="M89" s="253" t="e">
        <f>'LICH THI'!#REF!</f>
        <v>#REF!</v>
      </c>
      <c r="N89" s="224" t="e">
        <f>'LICH THI'!#REF!</f>
        <v>#REF!</v>
      </c>
      <c r="O89" s="246" t="e">
        <f>'LICH THI'!#REF!</f>
        <v>#REF!</v>
      </c>
      <c r="P89" s="247" t="e">
        <f>_Ngay</f>
        <v>#REF!</v>
      </c>
      <c r="Q89" s="245" t="e">
        <f>'LICH THI'!#REF!</f>
        <v>#REF!</v>
      </c>
      <c r="R89" s="245"/>
      <c r="S89" s="248"/>
    </row>
    <row r="90" spans="1:19" s="225" customFormat="1" ht="17.25">
      <c r="A90" s="251" t="e">
        <f t="shared" si="4"/>
        <v>#REF!</v>
      </c>
      <c r="B90" s="252" t="e">
        <f>_Gio</f>
        <v>#REF!</v>
      </c>
      <c r="C90" s="240">
        <f t="shared" si="3"/>
        <v>17</v>
      </c>
      <c r="D90" s="223" t="e">
        <f>'LICH THI'!#REF!</f>
        <v>#REF!</v>
      </c>
      <c r="E90" s="241" t="e">
        <f>'LICH THI'!#REF!</f>
        <v>#REF!</v>
      </c>
      <c r="F90" s="242" t="e">
        <f>'LICH THI'!#REF!</f>
        <v>#REF!</v>
      </c>
      <c r="G90" s="243" t="e">
        <f>'LICH THI'!#REF!</f>
        <v>#REF!</v>
      </c>
      <c r="H90" s="244" t="e">
        <f>'LICH THI'!#REF!</f>
        <v>#REF!</v>
      </c>
      <c r="I90" s="221" t="e">
        <f>'LICH THI'!#REF!</f>
        <v>#REF!</v>
      </c>
      <c r="J90" s="222" t="e">
        <f>_Ngay</f>
        <v>#REF!</v>
      </c>
      <c r="K90" s="223" t="e">
        <f>'LICH THI'!#REF!</f>
        <v>#REF!</v>
      </c>
      <c r="L90" s="224" t="e">
        <f>'LICH THI'!#REF!</f>
        <v>#REF!</v>
      </c>
      <c r="M90" s="253" t="e">
        <f>'LICH THI'!#REF!</f>
        <v>#REF!</v>
      </c>
      <c r="N90" s="224" t="e">
        <f>'LICH THI'!#REF!</f>
        <v>#REF!</v>
      </c>
      <c r="O90" s="246" t="e">
        <f>'LICH THI'!#REF!</f>
        <v>#REF!</v>
      </c>
      <c r="P90" s="247" t="e">
        <f>_Ngay</f>
        <v>#REF!</v>
      </c>
      <c r="Q90" s="245" t="e">
        <f>'LICH THI'!#REF!</f>
        <v>#REF!</v>
      </c>
      <c r="R90" s="245"/>
      <c r="S90" s="248"/>
    </row>
    <row r="91" spans="1:19" s="225" customFormat="1" ht="17.25">
      <c r="A91" s="251">
        <f t="shared" si="4"/>
        <v>42354.291666666664</v>
      </c>
      <c r="B91" s="252" t="str">
        <f>_Gio</f>
        <v>7:00</v>
      </c>
      <c r="C91" s="240">
        <f t="shared" si="3"/>
        <v>18</v>
      </c>
      <c r="D91" s="223" t="str">
        <f>'LICH THI'!E26</f>
        <v>DCK63</v>
      </c>
      <c r="E91" s="241" t="str">
        <f>'LICH THI'!F26</f>
        <v>DC2CK60</v>
      </c>
      <c r="F91" s="242" t="str">
        <f>'LICH THI'!G26</f>
        <v>Tin học ứng dụng</v>
      </c>
      <c r="G91" s="243">
        <f>'LICH THI'!I26</f>
        <v>2</v>
      </c>
      <c r="H91" s="244" t="str">
        <f>'LICH THI'!J26</f>
        <v>VĐ</v>
      </c>
      <c r="I91" s="221">
        <f>'LICH THI'!L26</f>
        <v>42354</v>
      </c>
      <c r="J91" s="222" t="str">
        <f>_Ngay</f>
        <v>(Thứ 4)</v>
      </c>
      <c r="K91" s="223" t="str">
        <f>'LICH THI'!N26</f>
        <v>SA</v>
      </c>
      <c r="L91" s="224">
        <f>'LICH THI'!O26</f>
        <v>17</v>
      </c>
      <c r="M91" s="253" t="str">
        <f>'LICH THI'!P26</f>
        <v/>
      </c>
      <c r="N91" s="224" t="str">
        <f>'LICH THI'!Q26</f>
        <v/>
      </c>
      <c r="O91" s="246">
        <f>'LICH THI'!AB26</f>
        <v>0</v>
      </c>
      <c r="P91" s="247" t="str">
        <f>_Ngay</f>
        <v>(Thứ 7)</v>
      </c>
      <c r="Q91" s="245">
        <f>'LICH THI'!AD26</f>
        <v>0</v>
      </c>
      <c r="R91" s="245"/>
      <c r="S91" s="248"/>
    </row>
    <row r="92" spans="1:19" s="225" customFormat="1" ht="17.25">
      <c r="A92" s="251" t="e">
        <f t="shared" si="4"/>
        <v>#REF!</v>
      </c>
      <c r="B92" s="252" t="e">
        <f>_Gio</f>
        <v>#REF!</v>
      </c>
      <c r="C92" s="240">
        <f t="shared" si="3"/>
        <v>19</v>
      </c>
      <c r="D92" s="223" t="e">
        <f>'LICH THI'!#REF!</f>
        <v>#REF!</v>
      </c>
      <c r="E92" s="241" t="e">
        <f>'LICH THI'!#REF!</f>
        <v>#REF!</v>
      </c>
      <c r="F92" s="242" t="e">
        <f>'LICH THI'!#REF!</f>
        <v>#REF!</v>
      </c>
      <c r="G92" s="243" t="e">
        <f>'LICH THI'!#REF!</f>
        <v>#REF!</v>
      </c>
      <c r="H92" s="244" t="e">
        <f>'LICH THI'!#REF!</f>
        <v>#REF!</v>
      </c>
      <c r="I92" s="221" t="e">
        <f>'LICH THI'!#REF!</f>
        <v>#REF!</v>
      </c>
      <c r="J92" s="222" t="e">
        <f>_Ngay</f>
        <v>#REF!</v>
      </c>
      <c r="K92" s="223" t="e">
        <f>'LICH THI'!#REF!</f>
        <v>#REF!</v>
      </c>
      <c r="L92" s="224" t="e">
        <f>'LICH THI'!#REF!</f>
        <v>#REF!</v>
      </c>
      <c r="M92" s="253" t="e">
        <f>'LICH THI'!#REF!</f>
        <v>#REF!</v>
      </c>
      <c r="N92" s="224" t="e">
        <f>'LICH THI'!#REF!</f>
        <v>#REF!</v>
      </c>
      <c r="O92" s="246" t="e">
        <f>'LICH THI'!#REF!</f>
        <v>#REF!</v>
      </c>
      <c r="P92" s="247" t="e">
        <f>_Ngay</f>
        <v>#REF!</v>
      </c>
      <c r="Q92" s="245" t="e">
        <f>'LICH THI'!#REF!</f>
        <v>#REF!</v>
      </c>
      <c r="R92" s="245"/>
      <c r="S92" s="248"/>
    </row>
    <row r="93" spans="1:19" s="225" customFormat="1" ht="33">
      <c r="A93" s="251">
        <f t="shared" si="4"/>
        <v>42348.291666666664</v>
      </c>
      <c r="B93" s="252" t="str">
        <f>_Gio</f>
        <v>7:00</v>
      </c>
      <c r="C93" s="240">
        <f t="shared" si="3"/>
        <v>20</v>
      </c>
      <c r="D93" s="223" t="str">
        <f>'LICH THI'!E47</f>
        <v>CCK64</v>
      </c>
      <c r="E93" s="241" t="str">
        <f>'LICH THI'!F47</f>
        <v>CC3OT36</v>
      </c>
      <c r="F93" s="242" t="str">
        <f>'LICH THI'!G47</f>
        <v>Hệ thống điều hòa và thiết bị tiện nghi trên ô tô</v>
      </c>
      <c r="G93" s="243">
        <f>'LICH THI'!I47</f>
        <v>2</v>
      </c>
      <c r="H93" s="244" t="str">
        <f>'LICH THI'!J47</f>
        <v>Viết</v>
      </c>
      <c r="I93" s="221">
        <f>'LICH THI'!L47</f>
        <v>42348</v>
      </c>
      <c r="J93" s="222" t="str">
        <f>_Ngay</f>
        <v>(Thứ 5)</v>
      </c>
      <c r="K93" s="223">
        <f>'LICH THI'!N47</f>
        <v>1</v>
      </c>
      <c r="L93" s="224">
        <f>'LICH THI'!O47</f>
        <v>26</v>
      </c>
      <c r="M93" s="253">
        <f>'LICH THI'!P47</f>
        <v>30</v>
      </c>
      <c r="N93" s="224">
        <f>'LICH THI'!Q47</f>
        <v>1</v>
      </c>
      <c r="O93" s="246">
        <f>'LICH THI'!AB47</f>
        <v>0</v>
      </c>
      <c r="P93" s="247" t="str">
        <f>_Ngay</f>
        <v>(Thứ 7)</v>
      </c>
      <c r="Q93" s="245">
        <f>'LICH THI'!AD47</f>
        <v>0</v>
      </c>
      <c r="R93" s="245"/>
      <c r="S93" s="248"/>
    </row>
    <row r="94" spans="1:19" s="225" customFormat="1" ht="17.25">
      <c r="A94" s="251" t="e">
        <f t="shared" si="4"/>
        <v>#REF!</v>
      </c>
      <c r="B94" s="252" t="e">
        <f>_Gio</f>
        <v>#REF!</v>
      </c>
      <c r="C94" s="240">
        <f t="shared" si="3"/>
        <v>21</v>
      </c>
      <c r="D94" s="223" t="e">
        <f>'LICH THI'!#REF!</f>
        <v>#REF!</v>
      </c>
      <c r="E94" s="241" t="e">
        <f>'LICH THI'!#REF!</f>
        <v>#REF!</v>
      </c>
      <c r="F94" s="242" t="e">
        <f>'LICH THI'!#REF!</f>
        <v>#REF!</v>
      </c>
      <c r="G94" s="243" t="e">
        <f>'LICH THI'!#REF!</f>
        <v>#REF!</v>
      </c>
      <c r="H94" s="244" t="e">
        <f>'LICH THI'!#REF!</f>
        <v>#REF!</v>
      </c>
      <c r="I94" s="221" t="e">
        <f>'LICH THI'!#REF!</f>
        <v>#REF!</v>
      </c>
      <c r="J94" s="222" t="e">
        <f>_Ngay</f>
        <v>#REF!</v>
      </c>
      <c r="K94" s="223" t="e">
        <f>'LICH THI'!#REF!</f>
        <v>#REF!</v>
      </c>
      <c r="L94" s="224" t="e">
        <f>'LICH THI'!#REF!</f>
        <v>#REF!</v>
      </c>
      <c r="M94" s="253" t="e">
        <f>'LICH THI'!#REF!</f>
        <v>#REF!</v>
      </c>
      <c r="N94" s="224" t="e">
        <f>'LICH THI'!#REF!</f>
        <v>#REF!</v>
      </c>
      <c r="O94" s="246" t="e">
        <f>'LICH THI'!#REF!</f>
        <v>#REF!</v>
      </c>
      <c r="P94" s="247" t="e">
        <f>_Ngay</f>
        <v>#REF!</v>
      </c>
      <c r="Q94" s="245" t="e">
        <f>'LICH THI'!#REF!</f>
        <v>#REF!</v>
      </c>
      <c r="R94" s="245"/>
      <c r="S94" s="248"/>
    </row>
    <row r="95" spans="1:19" s="225" customFormat="1" ht="17.25">
      <c r="A95" s="251" t="e">
        <f t="shared" si="4"/>
        <v>#REF!</v>
      </c>
      <c r="B95" s="252" t="e">
        <f>_Gio</f>
        <v>#REF!</v>
      </c>
      <c r="C95" s="240">
        <f t="shared" si="3"/>
        <v>22</v>
      </c>
      <c r="D95" s="223" t="e">
        <f>'LICH THI'!#REF!</f>
        <v>#REF!</v>
      </c>
      <c r="E95" s="241" t="e">
        <f>'LICH THI'!#REF!</f>
        <v>#REF!</v>
      </c>
      <c r="F95" s="242" t="e">
        <f>'LICH THI'!#REF!</f>
        <v>#REF!</v>
      </c>
      <c r="G95" s="243" t="e">
        <f>'LICH THI'!#REF!</f>
        <v>#REF!</v>
      </c>
      <c r="H95" s="244" t="e">
        <f>'LICH THI'!#REF!</f>
        <v>#REF!</v>
      </c>
      <c r="I95" s="221" t="e">
        <f>'LICH THI'!#REF!</f>
        <v>#REF!</v>
      </c>
      <c r="J95" s="222" t="e">
        <f>_Ngay</f>
        <v>#REF!</v>
      </c>
      <c r="K95" s="223" t="e">
        <f>'LICH THI'!#REF!</f>
        <v>#REF!</v>
      </c>
      <c r="L95" s="224" t="e">
        <f>'LICH THI'!#REF!</f>
        <v>#REF!</v>
      </c>
      <c r="M95" s="253" t="e">
        <f>'LICH THI'!#REF!</f>
        <v>#REF!</v>
      </c>
      <c r="N95" s="224" t="e">
        <f>'LICH THI'!#REF!</f>
        <v>#REF!</v>
      </c>
      <c r="O95" s="246" t="e">
        <f>'LICH THI'!#REF!</f>
        <v>#REF!</v>
      </c>
      <c r="P95" s="247" t="e">
        <f>_Ngay</f>
        <v>#REF!</v>
      </c>
      <c r="Q95" s="245" t="e">
        <f>'LICH THI'!#REF!</f>
        <v>#REF!</v>
      </c>
      <c r="R95" s="245"/>
      <c r="S95" s="248"/>
    </row>
    <row r="96" spans="1:19" s="225" customFormat="1" ht="17.25">
      <c r="A96" s="251" t="e">
        <f t="shared" si="4"/>
        <v>#REF!</v>
      </c>
      <c r="B96" s="252" t="e">
        <f>_Gio</f>
        <v>#REF!</v>
      </c>
      <c r="C96" s="240">
        <f t="shared" si="3"/>
        <v>23</v>
      </c>
      <c r="D96" s="223" t="e">
        <f>'LICH THI'!#REF!</f>
        <v>#REF!</v>
      </c>
      <c r="E96" s="241" t="e">
        <f>'LICH THI'!#REF!</f>
        <v>#REF!</v>
      </c>
      <c r="F96" s="242" t="e">
        <f>'LICH THI'!#REF!</f>
        <v>#REF!</v>
      </c>
      <c r="G96" s="243" t="e">
        <f>'LICH THI'!#REF!</f>
        <v>#REF!</v>
      </c>
      <c r="H96" s="244" t="e">
        <f>'LICH THI'!#REF!</f>
        <v>#REF!</v>
      </c>
      <c r="I96" s="221" t="e">
        <f>'LICH THI'!#REF!</f>
        <v>#REF!</v>
      </c>
      <c r="J96" s="222" t="e">
        <f>_Ngay</f>
        <v>#REF!</v>
      </c>
      <c r="K96" s="223" t="e">
        <f>'LICH THI'!#REF!</f>
        <v>#REF!</v>
      </c>
      <c r="L96" s="224" t="e">
        <f>'LICH THI'!#REF!</f>
        <v>#REF!</v>
      </c>
      <c r="M96" s="253" t="e">
        <f>'LICH THI'!#REF!</f>
        <v>#REF!</v>
      </c>
      <c r="N96" s="224" t="e">
        <f>'LICH THI'!#REF!</f>
        <v>#REF!</v>
      </c>
      <c r="O96" s="246" t="e">
        <f>'LICH THI'!#REF!</f>
        <v>#REF!</v>
      </c>
      <c r="P96" s="247" t="e">
        <f>_Ngay</f>
        <v>#REF!</v>
      </c>
      <c r="Q96" s="245" t="e">
        <f>'LICH THI'!#REF!</f>
        <v>#REF!</v>
      </c>
      <c r="R96" s="245"/>
      <c r="S96" s="248"/>
    </row>
    <row r="97" spans="1:19" s="225" customFormat="1" ht="17.25">
      <c r="A97" s="251">
        <f t="shared" si="4"/>
        <v>42332.291666666664</v>
      </c>
      <c r="B97" s="252" t="str">
        <f>_Gio</f>
        <v>7:00</v>
      </c>
      <c r="C97" s="240">
        <f t="shared" si="3"/>
        <v>24</v>
      </c>
      <c r="D97" s="223" t="str">
        <f>'LICH THI'!E77</f>
        <v>CCK65</v>
      </c>
      <c r="E97" s="241" t="str">
        <f>'LICH THI'!F77</f>
        <v>CC2GT51</v>
      </c>
      <c r="F97" s="242" t="str">
        <f>'LICH THI'!G77</f>
        <v>Kết cấu thép</v>
      </c>
      <c r="G97" s="243">
        <f>'LICH THI'!I77</f>
        <v>2</v>
      </c>
      <c r="H97" s="244" t="str">
        <f>'LICH THI'!J77</f>
        <v>Viết</v>
      </c>
      <c r="I97" s="221">
        <f>'LICH THI'!L77</f>
        <v>42332</v>
      </c>
      <c r="J97" s="222" t="str">
        <f>_Ngay</f>
        <v>(Thứ 3)</v>
      </c>
      <c r="K97" s="223">
        <f>'LICH THI'!N77</f>
        <v>1</v>
      </c>
      <c r="L97" s="224">
        <f>'LICH THI'!O77</f>
        <v>37</v>
      </c>
      <c r="M97" s="253">
        <f>'LICH THI'!P77</f>
        <v>30</v>
      </c>
      <c r="N97" s="224">
        <f>'LICH THI'!Q77</f>
        <v>2</v>
      </c>
      <c r="O97" s="246">
        <f>'LICH THI'!AB77</f>
        <v>0</v>
      </c>
      <c r="P97" s="247" t="str">
        <f>_Ngay</f>
        <v>(Thứ 7)</v>
      </c>
      <c r="Q97" s="245">
        <f>'LICH THI'!AD77</f>
        <v>0</v>
      </c>
      <c r="R97" s="245"/>
      <c r="S97" s="248"/>
    </row>
    <row r="98" spans="1:19" s="225" customFormat="1" ht="17.25">
      <c r="A98" s="251" t="e">
        <f t="shared" si="4"/>
        <v>#REF!</v>
      </c>
      <c r="B98" s="252" t="e">
        <f>_Gio</f>
        <v>#REF!</v>
      </c>
      <c r="C98" s="240">
        <f t="shared" si="3"/>
        <v>25</v>
      </c>
      <c r="D98" s="223" t="e">
        <f>'LICH THI'!#REF!</f>
        <v>#REF!</v>
      </c>
      <c r="E98" s="241" t="e">
        <f>'LICH THI'!#REF!</f>
        <v>#REF!</v>
      </c>
      <c r="F98" s="242" t="e">
        <f>'LICH THI'!#REF!</f>
        <v>#REF!</v>
      </c>
      <c r="G98" s="243" t="e">
        <f>'LICH THI'!#REF!</f>
        <v>#REF!</v>
      </c>
      <c r="H98" s="244" t="e">
        <f>'LICH THI'!#REF!</f>
        <v>#REF!</v>
      </c>
      <c r="I98" s="221" t="e">
        <f>'LICH THI'!#REF!</f>
        <v>#REF!</v>
      </c>
      <c r="J98" s="222" t="e">
        <f>_Ngay</f>
        <v>#REF!</v>
      </c>
      <c r="K98" s="223" t="e">
        <f>'LICH THI'!#REF!</f>
        <v>#REF!</v>
      </c>
      <c r="L98" s="224" t="e">
        <f>'LICH THI'!#REF!</f>
        <v>#REF!</v>
      </c>
      <c r="M98" s="253" t="e">
        <f>'LICH THI'!#REF!</f>
        <v>#REF!</v>
      </c>
      <c r="N98" s="224" t="e">
        <f>'LICH THI'!#REF!</f>
        <v>#REF!</v>
      </c>
      <c r="O98" s="246" t="e">
        <f>'LICH THI'!#REF!</f>
        <v>#REF!</v>
      </c>
      <c r="P98" s="247" t="e">
        <f>_Ngay</f>
        <v>#REF!</v>
      </c>
      <c r="Q98" s="245" t="e">
        <f>'LICH THI'!#REF!</f>
        <v>#REF!</v>
      </c>
      <c r="R98" s="245"/>
      <c r="S98" s="248"/>
    </row>
    <row r="99" spans="1:19" s="225" customFormat="1" ht="17.25">
      <c r="A99" s="251">
        <f t="shared" si="4"/>
        <v>42345.625</v>
      </c>
      <c r="B99" s="252" t="str">
        <f>_Gio</f>
        <v>15:00</v>
      </c>
      <c r="C99" s="240">
        <f t="shared" si="3"/>
        <v>26</v>
      </c>
      <c r="D99" s="223" t="str">
        <f>'LICH THI'!E89</f>
        <v>DCK65</v>
      </c>
      <c r="E99" s="241" t="str">
        <f>'LICH THI'!F89</f>
        <v>DC2CT16</v>
      </c>
      <c r="F99" s="242" t="str">
        <f>'LICH THI'!G89</f>
        <v>Trắc địa</v>
      </c>
      <c r="G99" s="243">
        <f>'LICH THI'!I89</f>
        <v>3</v>
      </c>
      <c r="H99" s="244" t="str">
        <f>'LICH THI'!J89</f>
        <v>Viết</v>
      </c>
      <c r="I99" s="221">
        <f>'LICH THI'!L89</f>
        <v>42345</v>
      </c>
      <c r="J99" s="222" t="str">
        <f>_Ngay</f>
        <v>(Thứ 2)</v>
      </c>
      <c r="K99" s="223">
        <f>'LICH THI'!N89</f>
        <v>4</v>
      </c>
      <c r="L99" s="224">
        <f>'LICH THI'!O89</f>
        <v>115</v>
      </c>
      <c r="M99" s="253">
        <f>'LICH THI'!P89</f>
        <v>30</v>
      </c>
      <c r="N99" s="224">
        <f>'LICH THI'!Q89</f>
        <v>4</v>
      </c>
      <c r="O99" s="246">
        <f>'LICH THI'!AB89</f>
        <v>0</v>
      </c>
      <c r="P99" s="247" t="str">
        <f>_Ngay</f>
        <v>(Thứ 7)</v>
      </c>
      <c r="Q99" s="245">
        <f>'LICH THI'!AD89</f>
        <v>0</v>
      </c>
      <c r="R99" s="245"/>
      <c r="S99" s="248"/>
    </row>
    <row r="100" spans="1:19" s="225" customFormat="1" ht="17.25">
      <c r="A100" s="251">
        <f t="shared" si="4"/>
        <v>42354.291666666664</v>
      </c>
      <c r="B100" s="252" t="str">
        <f>_Gio</f>
        <v>7:00</v>
      </c>
      <c r="C100" s="240">
        <f t="shared" si="3"/>
        <v>27</v>
      </c>
      <c r="D100" s="223" t="str">
        <f>'LICH THI'!E91</f>
        <v>DCK65</v>
      </c>
      <c r="E100" s="241" t="str">
        <f>'LICH THI'!F91</f>
        <v>DC4CT16</v>
      </c>
      <c r="F100" s="242" t="str">
        <f>'LICH THI'!G91</f>
        <v>Thực tập Thí nghiệm địa chất</v>
      </c>
      <c r="G100" s="243">
        <f>'LICH THI'!I91</f>
        <v>1</v>
      </c>
      <c r="H100" s="244" t="str">
        <f>'LICH THI'!J91</f>
        <v>TH</v>
      </c>
      <c r="I100" s="221">
        <f>'LICH THI'!L91</f>
        <v>42354</v>
      </c>
      <c r="J100" s="222" t="str">
        <f>_Ngay</f>
        <v>(Thứ 4)</v>
      </c>
      <c r="K100" s="223" t="str">
        <f>'LICH THI'!N91</f>
        <v>SA</v>
      </c>
      <c r="L100" s="224">
        <f>'LICH THI'!O91</f>
        <v>115</v>
      </c>
      <c r="M100" s="253" t="str">
        <f>'LICH THI'!P91</f>
        <v/>
      </c>
      <c r="N100" s="224" t="str">
        <f>'LICH THI'!Q91</f>
        <v/>
      </c>
      <c r="O100" s="246">
        <f>'LICH THI'!AB91</f>
        <v>0</v>
      </c>
      <c r="P100" s="247" t="str">
        <f>_Ngay</f>
        <v>(Thứ 7)</v>
      </c>
      <c r="Q100" s="245">
        <f>'LICH THI'!AD91</f>
        <v>0</v>
      </c>
      <c r="R100" s="245"/>
      <c r="S100" s="248"/>
    </row>
    <row r="101" spans="1:19" s="225" customFormat="1" ht="17.25">
      <c r="A101" s="251" t="e">
        <f t="shared" si="4"/>
        <v>#REF!</v>
      </c>
      <c r="B101" s="252" t="e">
        <f>_Gio</f>
        <v>#REF!</v>
      </c>
      <c r="C101" s="240">
        <f t="shared" si="3"/>
        <v>28</v>
      </c>
      <c r="D101" s="223" t="e">
        <f>'LICH THI'!#REF!</f>
        <v>#REF!</v>
      </c>
      <c r="E101" s="241" t="e">
        <f>'LICH THI'!#REF!</f>
        <v>#REF!</v>
      </c>
      <c r="F101" s="242" t="e">
        <f>'LICH THI'!#REF!</f>
        <v>#REF!</v>
      </c>
      <c r="G101" s="243" t="e">
        <f>'LICH THI'!#REF!</f>
        <v>#REF!</v>
      </c>
      <c r="H101" s="244" t="e">
        <f>'LICH THI'!#REF!</f>
        <v>#REF!</v>
      </c>
      <c r="I101" s="221" t="e">
        <f>'LICH THI'!#REF!</f>
        <v>#REF!</v>
      </c>
      <c r="J101" s="222" t="e">
        <f>_Ngay</f>
        <v>#REF!</v>
      </c>
      <c r="K101" s="223" t="e">
        <f>'LICH THI'!#REF!</f>
        <v>#REF!</v>
      </c>
      <c r="L101" s="224" t="e">
        <f>'LICH THI'!#REF!</f>
        <v>#REF!</v>
      </c>
      <c r="M101" s="253" t="e">
        <f>'LICH THI'!#REF!</f>
        <v>#REF!</v>
      </c>
      <c r="N101" s="224" t="e">
        <f>'LICH THI'!#REF!</f>
        <v>#REF!</v>
      </c>
      <c r="O101" s="246" t="e">
        <f>'LICH THI'!#REF!</f>
        <v>#REF!</v>
      </c>
      <c r="P101" s="247" t="e">
        <f>_Ngay</f>
        <v>#REF!</v>
      </c>
      <c r="Q101" s="245" t="e">
        <f>'LICH THI'!#REF!</f>
        <v>#REF!</v>
      </c>
      <c r="R101" s="245"/>
      <c r="S101" s="248"/>
    </row>
    <row r="102" spans="1:19" s="225" customFormat="1" ht="17.25">
      <c r="A102" s="251" t="e">
        <f t="shared" si="4"/>
        <v>#REF!</v>
      </c>
      <c r="B102" s="252" t="e">
        <f>_Gio</f>
        <v>#REF!</v>
      </c>
      <c r="C102" s="240">
        <f t="shared" si="3"/>
        <v>29</v>
      </c>
      <c r="D102" s="223" t="e">
        <f>'LICH THI'!#REF!</f>
        <v>#REF!</v>
      </c>
      <c r="E102" s="241" t="e">
        <f>'LICH THI'!#REF!</f>
        <v>#REF!</v>
      </c>
      <c r="F102" s="242" t="e">
        <f>'LICH THI'!#REF!</f>
        <v>#REF!</v>
      </c>
      <c r="G102" s="243" t="e">
        <f>'LICH THI'!#REF!</f>
        <v>#REF!</v>
      </c>
      <c r="H102" s="244" t="e">
        <f>'LICH THI'!#REF!</f>
        <v>#REF!</v>
      </c>
      <c r="I102" s="221" t="e">
        <f>'LICH THI'!#REF!</f>
        <v>#REF!</v>
      </c>
      <c r="J102" s="222" t="e">
        <f>_Ngay</f>
        <v>#REF!</v>
      </c>
      <c r="K102" s="223" t="e">
        <f>'LICH THI'!#REF!</f>
        <v>#REF!</v>
      </c>
      <c r="L102" s="224" t="e">
        <f>'LICH THI'!#REF!</f>
        <v>#REF!</v>
      </c>
      <c r="M102" s="253" t="e">
        <f>'LICH THI'!#REF!</f>
        <v>#REF!</v>
      </c>
      <c r="N102" s="224" t="e">
        <f>'LICH THI'!#REF!</f>
        <v>#REF!</v>
      </c>
      <c r="O102" s="246" t="e">
        <f>'LICH THI'!#REF!</f>
        <v>#REF!</v>
      </c>
      <c r="P102" s="247" t="e">
        <f>_Ngay</f>
        <v>#REF!</v>
      </c>
      <c r="Q102" s="245" t="e">
        <f>'LICH THI'!#REF!</f>
        <v>#REF!</v>
      </c>
      <c r="R102" s="245"/>
      <c r="S102" s="248"/>
    </row>
    <row r="103" spans="1:19" s="225" customFormat="1" ht="17.25">
      <c r="A103" s="251">
        <f t="shared" si="4"/>
        <v>42332.375</v>
      </c>
      <c r="B103" s="252" t="str">
        <f>_Gio</f>
        <v>9:00</v>
      </c>
      <c r="C103" s="240">
        <f t="shared" si="3"/>
        <v>30</v>
      </c>
      <c r="D103" s="223" t="str">
        <f>'LICH THI'!E102</f>
        <v>DCK65</v>
      </c>
      <c r="E103" s="241" t="str">
        <f>'LICH THI'!F102</f>
        <v>DC2TT21</v>
      </c>
      <c r="F103" s="242" t="str">
        <f>'LICH THI'!G102</f>
        <v>Toán học rời rạc</v>
      </c>
      <c r="G103" s="243">
        <f>'LICH THI'!I102</f>
        <v>3</v>
      </c>
      <c r="H103" s="244" t="str">
        <f>'LICH THI'!J102</f>
        <v>Viết</v>
      </c>
      <c r="I103" s="221">
        <f>'LICH THI'!L102</f>
        <v>42332</v>
      </c>
      <c r="J103" s="222" t="str">
        <f>_Ngay</f>
        <v>(Thứ 3)</v>
      </c>
      <c r="K103" s="223">
        <f>'LICH THI'!N102</f>
        <v>2</v>
      </c>
      <c r="L103" s="224">
        <f>'LICH THI'!O102</f>
        <v>19</v>
      </c>
      <c r="M103" s="253">
        <f>'LICH THI'!P102</f>
        <v>0</v>
      </c>
      <c r="N103" s="224">
        <f>'LICH THI'!Q102</f>
        <v>0</v>
      </c>
      <c r="O103" s="246">
        <f>'LICH THI'!AB102</f>
        <v>0</v>
      </c>
      <c r="P103" s="247" t="str">
        <f>_Ngay</f>
        <v>(Thứ 7)</v>
      </c>
      <c r="Q103" s="245">
        <f>'LICH THI'!AD102</f>
        <v>0</v>
      </c>
      <c r="R103" s="245"/>
      <c r="S103" s="248"/>
    </row>
    <row r="104" spans="1:19" s="225" customFormat="1" ht="17.25">
      <c r="A104" s="251">
        <f t="shared" si="4"/>
        <v>42354.375</v>
      </c>
      <c r="B104" s="252" t="str">
        <f>_Gio</f>
        <v>9:00</v>
      </c>
      <c r="C104" s="240">
        <f t="shared" si="3"/>
        <v>31</v>
      </c>
      <c r="D104" s="223" t="str">
        <f>'LICH THI'!E103</f>
        <v>DCK65</v>
      </c>
      <c r="E104" s="241" t="str">
        <f>'LICH THI'!F103</f>
        <v>DC2HT11</v>
      </c>
      <c r="F104" s="242" t="str">
        <f>'LICH THI'!G103</f>
        <v>Kiến trúc máy tính</v>
      </c>
      <c r="G104" s="243">
        <f>'LICH THI'!I103</f>
        <v>3</v>
      </c>
      <c r="H104" s="244" t="str">
        <f>'LICH THI'!J103</f>
        <v>Viết</v>
      </c>
      <c r="I104" s="221">
        <f>'LICH THI'!L103</f>
        <v>42354</v>
      </c>
      <c r="J104" s="222" t="str">
        <f>_Ngay</f>
        <v>(Thứ 4)</v>
      </c>
      <c r="K104" s="223">
        <f>'LICH THI'!N103</f>
        <v>2</v>
      </c>
      <c r="L104" s="224">
        <f>'LICH THI'!O103</f>
        <v>19</v>
      </c>
      <c r="M104" s="253">
        <f>'LICH THI'!P103</f>
        <v>0</v>
      </c>
      <c r="N104" s="224">
        <f>'LICH THI'!Q103</f>
        <v>0</v>
      </c>
      <c r="O104" s="246">
        <f>'LICH THI'!AB103</f>
        <v>0</v>
      </c>
      <c r="P104" s="247" t="str">
        <f>_Ngay</f>
        <v>(Thứ 7)</v>
      </c>
      <c r="Q104" s="245">
        <f>'LICH THI'!AD103</f>
        <v>0</v>
      </c>
      <c r="R104" s="245"/>
      <c r="S104" s="248"/>
    </row>
    <row r="105" spans="1:19" s="225" customFormat="1" ht="17.25">
      <c r="A105" s="251" t="e">
        <f t="shared" si="4"/>
        <v>#REF!</v>
      </c>
      <c r="B105" s="252" t="e">
        <f>_Gio</f>
        <v>#REF!</v>
      </c>
      <c r="C105" s="240">
        <v>1</v>
      </c>
      <c r="D105" s="223" t="e">
        <f>'LICH THI'!#REF!</f>
        <v>#REF!</v>
      </c>
      <c r="E105" s="241" t="e">
        <f>'LICH THI'!#REF!</f>
        <v>#REF!</v>
      </c>
      <c r="F105" s="242" t="e">
        <f>'LICH THI'!#REF!</f>
        <v>#REF!</v>
      </c>
      <c r="G105" s="243" t="e">
        <f>'LICH THI'!#REF!</f>
        <v>#REF!</v>
      </c>
      <c r="H105" s="244" t="e">
        <f>'LICH THI'!#REF!</f>
        <v>#REF!</v>
      </c>
      <c r="I105" s="221" t="e">
        <f>'LICH THI'!#REF!</f>
        <v>#REF!</v>
      </c>
      <c r="J105" s="222" t="e">
        <f>_Ngay</f>
        <v>#REF!</v>
      </c>
      <c r="K105" s="223" t="e">
        <f>'LICH THI'!#REF!</f>
        <v>#REF!</v>
      </c>
      <c r="L105" s="224" t="e">
        <f>'LICH THI'!#REF!</f>
        <v>#REF!</v>
      </c>
      <c r="M105" s="253" t="e">
        <f>'LICH THI'!#REF!</f>
        <v>#REF!</v>
      </c>
      <c r="N105" s="224" t="e">
        <f>'LICH THI'!#REF!</f>
        <v>#REF!</v>
      </c>
      <c r="O105" s="246" t="e">
        <f>'LICH THI'!#REF!</f>
        <v>#REF!</v>
      </c>
      <c r="P105" s="247" t="e">
        <f>_Ngay</f>
        <v>#REF!</v>
      </c>
      <c r="Q105" s="245" t="e">
        <f>'LICH THI'!#REF!</f>
        <v>#REF!</v>
      </c>
      <c r="R105" s="245"/>
      <c r="S105" s="248"/>
    </row>
    <row r="106" spans="1:19" s="225" customFormat="1" ht="17.25">
      <c r="A106" s="251" t="e">
        <f t="shared" si="4"/>
        <v>#REF!</v>
      </c>
      <c r="B106" s="252" t="e">
        <f>_Gio</f>
        <v>#REF!</v>
      </c>
      <c r="C106" s="240">
        <f t="shared" ref="C106:C117" si="5">_stt</f>
        <v>2</v>
      </c>
      <c r="D106" s="223" t="e">
        <f>'LICH THI'!#REF!</f>
        <v>#REF!</v>
      </c>
      <c r="E106" s="241" t="e">
        <f>'LICH THI'!#REF!</f>
        <v>#REF!</v>
      </c>
      <c r="F106" s="242" t="e">
        <f>'LICH THI'!#REF!</f>
        <v>#REF!</v>
      </c>
      <c r="G106" s="243" t="e">
        <f>'LICH THI'!#REF!</f>
        <v>#REF!</v>
      </c>
      <c r="H106" s="244" t="e">
        <f>'LICH THI'!#REF!</f>
        <v>#REF!</v>
      </c>
      <c r="I106" s="221" t="e">
        <f>'LICH THI'!#REF!</f>
        <v>#REF!</v>
      </c>
      <c r="J106" s="222" t="e">
        <f>_Ngay</f>
        <v>#REF!</v>
      </c>
      <c r="K106" s="223" t="e">
        <f>'LICH THI'!#REF!</f>
        <v>#REF!</v>
      </c>
      <c r="L106" s="224" t="e">
        <f>'LICH THI'!#REF!</f>
        <v>#REF!</v>
      </c>
      <c r="M106" s="253" t="e">
        <f>'LICH THI'!#REF!</f>
        <v>#REF!</v>
      </c>
      <c r="N106" s="224" t="e">
        <f>'LICH THI'!#REF!</f>
        <v>#REF!</v>
      </c>
      <c r="O106" s="246" t="e">
        <f>'LICH THI'!#REF!</f>
        <v>#REF!</v>
      </c>
      <c r="P106" s="247" t="e">
        <f>_Ngay</f>
        <v>#REF!</v>
      </c>
      <c r="Q106" s="245" t="e">
        <f>'LICH THI'!#REF!</f>
        <v>#REF!</v>
      </c>
      <c r="R106" s="245"/>
      <c r="S106" s="248"/>
    </row>
    <row r="107" spans="1:19" s="225" customFormat="1" ht="17.25">
      <c r="A107" s="251" t="e">
        <f t="shared" si="4"/>
        <v>#REF!</v>
      </c>
      <c r="B107" s="252" t="e">
        <f>_Gio</f>
        <v>#REF!</v>
      </c>
      <c r="C107" s="240">
        <f t="shared" si="5"/>
        <v>3</v>
      </c>
      <c r="D107" s="223" t="e">
        <f>'LICH THI'!#REF!</f>
        <v>#REF!</v>
      </c>
      <c r="E107" s="241" t="e">
        <f>'LICH THI'!#REF!</f>
        <v>#REF!</v>
      </c>
      <c r="F107" s="242" t="e">
        <f>'LICH THI'!#REF!</f>
        <v>#REF!</v>
      </c>
      <c r="G107" s="243" t="e">
        <f>'LICH THI'!#REF!</f>
        <v>#REF!</v>
      </c>
      <c r="H107" s="244" t="e">
        <f>'LICH THI'!#REF!</f>
        <v>#REF!</v>
      </c>
      <c r="I107" s="221" t="e">
        <f>'LICH THI'!#REF!</f>
        <v>#REF!</v>
      </c>
      <c r="J107" s="222" t="e">
        <f>_Ngay</f>
        <v>#REF!</v>
      </c>
      <c r="K107" s="223" t="e">
        <f>'LICH THI'!#REF!</f>
        <v>#REF!</v>
      </c>
      <c r="L107" s="224" t="e">
        <f>'LICH THI'!#REF!</f>
        <v>#REF!</v>
      </c>
      <c r="M107" s="253" t="e">
        <f>'LICH THI'!#REF!</f>
        <v>#REF!</v>
      </c>
      <c r="N107" s="224" t="e">
        <f>'LICH THI'!#REF!</f>
        <v>#REF!</v>
      </c>
      <c r="O107" s="246" t="e">
        <f>'LICH THI'!#REF!</f>
        <v>#REF!</v>
      </c>
      <c r="P107" s="247" t="e">
        <f>_Ngay</f>
        <v>#REF!</v>
      </c>
      <c r="Q107" s="245" t="e">
        <f>'LICH THI'!#REF!</f>
        <v>#REF!</v>
      </c>
      <c r="R107" s="245"/>
      <c r="S107" s="248"/>
    </row>
    <row r="108" spans="1:19" s="225" customFormat="1" ht="17.25">
      <c r="A108" s="251" t="e">
        <f t="shared" si="4"/>
        <v>#REF!</v>
      </c>
      <c r="B108" s="252" t="e">
        <f>_Gio</f>
        <v>#REF!</v>
      </c>
      <c r="C108" s="240">
        <f t="shared" si="5"/>
        <v>4</v>
      </c>
      <c r="D108" s="223" t="e">
        <f>'LICH THI'!#REF!</f>
        <v>#REF!</v>
      </c>
      <c r="E108" s="241" t="e">
        <f>'LICH THI'!#REF!</f>
        <v>#REF!</v>
      </c>
      <c r="F108" s="242" t="e">
        <f>'LICH THI'!#REF!</f>
        <v>#REF!</v>
      </c>
      <c r="G108" s="243" t="e">
        <f>'LICH THI'!#REF!</f>
        <v>#REF!</v>
      </c>
      <c r="H108" s="244" t="e">
        <f>'LICH THI'!#REF!</f>
        <v>#REF!</v>
      </c>
      <c r="I108" s="221" t="e">
        <f>'LICH THI'!#REF!</f>
        <v>#REF!</v>
      </c>
      <c r="J108" s="222" t="e">
        <f>_Ngay</f>
        <v>#REF!</v>
      </c>
      <c r="K108" s="223" t="e">
        <f>'LICH THI'!#REF!</f>
        <v>#REF!</v>
      </c>
      <c r="L108" s="224" t="e">
        <f>'LICH THI'!#REF!</f>
        <v>#REF!</v>
      </c>
      <c r="M108" s="253" t="e">
        <f>'LICH THI'!#REF!</f>
        <v>#REF!</v>
      </c>
      <c r="N108" s="224" t="e">
        <f>'LICH THI'!#REF!</f>
        <v>#REF!</v>
      </c>
      <c r="O108" s="246" t="e">
        <f>'LICH THI'!#REF!</f>
        <v>#REF!</v>
      </c>
      <c r="P108" s="247" t="e">
        <f>_Ngay</f>
        <v>#REF!</v>
      </c>
      <c r="Q108" s="245" t="e">
        <f>'LICH THI'!#REF!</f>
        <v>#REF!</v>
      </c>
      <c r="R108" s="245"/>
      <c r="S108" s="248"/>
    </row>
    <row r="109" spans="1:19" s="225" customFormat="1" ht="17.25">
      <c r="A109" s="251" t="e">
        <f t="shared" si="4"/>
        <v>#REF!</v>
      </c>
      <c r="B109" s="252" t="e">
        <f>_Gio</f>
        <v>#REF!</v>
      </c>
      <c r="C109" s="240">
        <f t="shared" si="5"/>
        <v>5</v>
      </c>
      <c r="D109" s="223" t="e">
        <f>'LICH THI'!#REF!</f>
        <v>#REF!</v>
      </c>
      <c r="E109" s="241" t="e">
        <f>'LICH THI'!#REF!</f>
        <v>#REF!</v>
      </c>
      <c r="F109" s="242" t="e">
        <f>'LICH THI'!#REF!</f>
        <v>#REF!</v>
      </c>
      <c r="G109" s="243" t="e">
        <f>'LICH THI'!#REF!</f>
        <v>#REF!</v>
      </c>
      <c r="H109" s="244" t="e">
        <f>'LICH THI'!#REF!</f>
        <v>#REF!</v>
      </c>
      <c r="I109" s="221" t="e">
        <f>'LICH THI'!#REF!</f>
        <v>#REF!</v>
      </c>
      <c r="J109" s="222" t="e">
        <f>_Ngay</f>
        <v>#REF!</v>
      </c>
      <c r="K109" s="223" t="e">
        <f>'LICH THI'!#REF!</f>
        <v>#REF!</v>
      </c>
      <c r="L109" s="224" t="e">
        <f>'LICH THI'!#REF!</f>
        <v>#REF!</v>
      </c>
      <c r="M109" s="253" t="e">
        <f>'LICH THI'!#REF!</f>
        <v>#REF!</v>
      </c>
      <c r="N109" s="224" t="e">
        <f>'LICH THI'!#REF!</f>
        <v>#REF!</v>
      </c>
      <c r="O109" s="246" t="e">
        <f>'LICH THI'!#REF!</f>
        <v>#REF!</v>
      </c>
      <c r="P109" s="247" t="e">
        <f>_Ngay</f>
        <v>#REF!</v>
      </c>
      <c r="Q109" s="245" t="e">
        <f>'LICH THI'!#REF!</f>
        <v>#REF!</v>
      </c>
      <c r="R109" s="245"/>
      <c r="S109" s="248"/>
    </row>
    <row r="110" spans="1:19" s="225" customFormat="1" ht="17.25">
      <c r="A110" s="251" t="e">
        <f t="shared" si="4"/>
        <v>#REF!</v>
      </c>
      <c r="B110" s="252" t="e">
        <f>_Gio</f>
        <v>#REF!</v>
      </c>
      <c r="C110" s="240">
        <f t="shared" si="5"/>
        <v>6</v>
      </c>
      <c r="D110" s="223" t="e">
        <f>'LICH THI'!#REF!</f>
        <v>#REF!</v>
      </c>
      <c r="E110" s="241" t="e">
        <f>'LICH THI'!#REF!</f>
        <v>#REF!</v>
      </c>
      <c r="F110" s="242" t="e">
        <f>'LICH THI'!#REF!</f>
        <v>#REF!</v>
      </c>
      <c r="G110" s="243" t="e">
        <f>'LICH THI'!#REF!</f>
        <v>#REF!</v>
      </c>
      <c r="H110" s="244" t="e">
        <f>'LICH THI'!#REF!</f>
        <v>#REF!</v>
      </c>
      <c r="I110" s="221" t="e">
        <f>'LICH THI'!#REF!</f>
        <v>#REF!</v>
      </c>
      <c r="J110" s="222" t="e">
        <f>_Ngay</f>
        <v>#REF!</v>
      </c>
      <c r="K110" s="223" t="e">
        <f>'LICH THI'!#REF!</f>
        <v>#REF!</v>
      </c>
      <c r="L110" s="224" t="e">
        <f>'LICH THI'!#REF!</f>
        <v>#REF!</v>
      </c>
      <c r="M110" s="253" t="e">
        <f>'LICH THI'!#REF!</f>
        <v>#REF!</v>
      </c>
      <c r="N110" s="224" t="e">
        <f>'LICH THI'!#REF!</f>
        <v>#REF!</v>
      </c>
      <c r="O110" s="246" t="e">
        <f>'LICH THI'!#REF!</f>
        <v>#REF!</v>
      </c>
      <c r="P110" s="247" t="e">
        <f>_Ngay</f>
        <v>#REF!</v>
      </c>
      <c r="Q110" s="245" t="e">
        <f>'LICH THI'!#REF!</f>
        <v>#REF!</v>
      </c>
      <c r="R110" s="245"/>
      <c r="S110" s="248"/>
    </row>
    <row r="111" spans="1:19" s="225" customFormat="1" ht="17.25">
      <c r="A111" s="251" t="e">
        <f t="shared" si="4"/>
        <v>#REF!</v>
      </c>
      <c r="B111" s="252" t="e">
        <f>_Gio</f>
        <v>#REF!</v>
      </c>
      <c r="C111" s="240">
        <f t="shared" si="5"/>
        <v>7</v>
      </c>
      <c r="D111" s="223" t="e">
        <f>'LICH THI'!#REF!</f>
        <v>#REF!</v>
      </c>
      <c r="E111" s="241" t="e">
        <f>'LICH THI'!#REF!</f>
        <v>#REF!</v>
      </c>
      <c r="F111" s="242" t="e">
        <f>'LICH THI'!#REF!</f>
        <v>#REF!</v>
      </c>
      <c r="G111" s="243" t="e">
        <f>'LICH THI'!#REF!</f>
        <v>#REF!</v>
      </c>
      <c r="H111" s="244" t="e">
        <f>'LICH THI'!#REF!</f>
        <v>#REF!</v>
      </c>
      <c r="I111" s="221" t="e">
        <f>'LICH THI'!#REF!</f>
        <v>#REF!</v>
      </c>
      <c r="J111" s="222" t="e">
        <f>_Ngay</f>
        <v>#REF!</v>
      </c>
      <c r="K111" s="223" t="e">
        <f>'LICH THI'!#REF!</f>
        <v>#REF!</v>
      </c>
      <c r="L111" s="224" t="e">
        <f>'LICH THI'!#REF!</f>
        <v>#REF!</v>
      </c>
      <c r="M111" s="253" t="e">
        <f>'LICH THI'!#REF!</f>
        <v>#REF!</v>
      </c>
      <c r="N111" s="224" t="e">
        <f>'LICH THI'!#REF!</f>
        <v>#REF!</v>
      </c>
      <c r="O111" s="246" t="e">
        <f>'LICH THI'!#REF!</f>
        <v>#REF!</v>
      </c>
      <c r="P111" s="247" t="e">
        <f>_Ngay</f>
        <v>#REF!</v>
      </c>
      <c r="Q111" s="245" t="e">
        <f>'LICH THI'!#REF!</f>
        <v>#REF!</v>
      </c>
      <c r="R111" s="245"/>
      <c r="S111" s="248"/>
    </row>
    <row r="112" spans="1:19" s="225" customFormat="1" ht="17.25">
      <c r="A112" s="251" t="e">
        <f t="shared" si="4"/>
        <v>#REF!</v>
      </c>
      <c r="B112" s="252" t="e">
        <f>_Gio</f>
        <v>#REF!</v>
      </c>
      <c r="C112" s="240">
        <f t="shared" si="5"/>
        <v>8</v>
      </c>
      <c r="D112" s="223" t="e">
        <f>'LICH THI'!#REF!</f>
        <v>#REF!</v>
      </c>
      <c r="E112" s="241" t="e">
        <f>'LICH THI'!#REF!</f>
        <v>#REF!</v>
      </c>
      <c r="F112" s="242" t="e">
        <f>'LICH THI'!#REF!</f>
        <v>#REF!</v>
      </c>
      <c r="G112" s="243" t="e">
        <f>'LICH THI'!#REF!</f>
        <v>#REF!</v>
      </c>
      <c r="H112" s="244" t="e">
        <f>'LICH THI'!#REF!</f>
        <v>#REF!</v>
      </c>
      <c r="I112" s="221" t="e">
        <f>'LICH THI'!#REF!</f>
        <v>#REF!</v>
      </c>
      <c r="J112" s="222" t="e">
        <f>_Ngay</f>
        <v>#REF!</v>
      </c>
      <c r="K112" s="223" t="e">
        <f>'LICH THI'!#REF!</f>
        <v>#REF!</v>
      </c>
      <c r="L112" s="224" t="e">
        <f>'LICH THI'!#REF!</f>
        <v>#REF!</v>
      </c>
      <c r="M112" s="253" t="e">
        <f>'LICH THI'!#REF!</f>
        <v>#REF!</v>
      </c>
      <c r="N112" s="224" t="e">
        <f>'LICH THI'!#REF!</f>
        <v>#REF!</v>
      </c>
      <c r="O112" s="246" t="e">
        <f>'LICH THI'!#REF!</f>
        <v>#REF!</v>
      </c>
      <c r="P112" s="247" t="e">
        <f>_Ngay</f>
        <v>#REF!</v>
      </c>
      <c r="Q112" s="245" t="e">
        <f>'LICH THI'!#REF!</f>
        <v>#REF!</v>
      </c>
      <c r="R112" s="245"/>
      <c r="S112" s="248"/>
    </row>
    <row r="113" spans="1:19" s="225" customFormat="1" ht="17.25">
      <c r="A113" s="251" t="e">
        <f t="shared" si="4"/>
        <v>#REF!</v>
      </c>
      <c r="B113" s="252" t="e">
        <f>_Gio</f>
        <v>#REF!</v>
      </c>
      <c r="C113" s="240">
        <f t="shared" si="5"/>
        <v>9</v>
      </c>
      <c r="D113" s="223" t="e">
        <f>'LICH THI'!#REF!</f>
        <v>#REF!</v>
      </c>
      <c r="E113" s="241" t="e">
        <f>'LICH THI'!#REF!</f>
        <v>#REF!</v>
      </c>
      <c r="F113" s="242" t="e">
        <f>'LICH THI'!#REF!</f>
        <v>#REF!</v>
      </c>
      <c r="G113" s="243" t="e">
        <f>'LICH THI'!#REF!</f>
        <v>#REF!</v>
      </c>
      <c r="H113" s="244" t="e">
        <f>'LICH THI'!#REF!</f>
        <v>#REF!</v>
      </c>
      <c r="I113" s="221" t="e">
        <f>'LICH THI'!#REF!</f>
        <v>#REF!</v>
      </c>
      <c r="J113" s="222" t="e">
        <f>_Ngay</f>
        <v>#REF!</v>
      </c>
      <c r="K113" s="223" t="e">
        <f>'LICH THI'!#REF!</f>
        <v>#REF!</v>
      </c>
      <c r="L113" s="224" t="e">
        <f>'LICH THI'!#REF!</f>
        <v>#REF!</v>
      </c>
      <c r="M113" s="253" t="e">
        <f>'LICH THI'!#REF!</f>
        <v>#REF!</v>
      </c>
      <c r="N113" s="224" t="e">
        <f>'LICH THI'!#REF!</f>
        <v>#REF!</v>
      </c>
      <c r="O113" s="246" t="e">
        <f>'LICH THI'!#REF!</f>
        <v>#REF!</v>
      </c>
      <c r="P113" s="247" t="e">
        <f>_Ngay</f>
        <v>#REF!</v>
      </c>
      <c r="Q113" s="245" t="e">
        <f>'LICH THI'!#REF!</f>
        <v>#REF!</v>
      </c>
      <c r="R113" s="245"/>
      <c r="S113" s="248"/>
    </row>
    <row r="114" spans="1:19" s="225" customFormat="1" ht="17.25">
      <c r="A114" s="251" t="e">
        <f t="shared" si="4"/>
        <v>#REF!</v>
      </c>
      <c r="B114" s="252" t="e">
        <f>_Gio</f>
        <v>#REF!</v>
      </c>
      <c r="C114" s="240">
        <f t="shared" si="5"/>
        <v>10</v>
      </c>
      <c r="D114" s="223" t="e">
        <f>'LICH THI'!#REF!</f>
        <v>#REF!</v>
      </c>
      <c r="E114" s="241" t="e">
        <f>'LICH THI'!#REF!</f>
        <v>#REF!</v>
      </c>
      <c r="F114" s="242" t="e">
        <f>'LICH THI'!#REF!</f>
        <v>#REF!</v>
      </c>
      <c r="G114" s="243" t="e">
        <f>'LICH THI'!#REF!</f>
        <v>#REF!</v>
      </c>
      <c r="H114" s="244" t="e">
        <f>'LICH THI'!#REF!</f>
        <v>#REF!</v>
      </c>
      <c r="I114" s="221" t="e">
        <f>'LICH THI'!#REF!</f>
        <v>#REF!</v>
      </c>
      <c r="J114" s="222" t="e">
        <f>_Ngay</f>
        <v>#REF!</v>
      </c>
      <c r="K114" s="223" t="e">
        <f>'LICH THI'!#REF!</f>
        <v>#REF!</v>
      </c>
      <c r="L114" s="224" t="e">
        <f>'LICH THI'!#REF!</f>
        <v>#REF!</v>
      </c>
      <c r="M114" s="253" t="e">
        <f>'LICH THI'!#REF!</f>
        <v>#REF!</v>
      </c>
      <c r="N114" s="224" t="e">
        <f>'LICH THI'!#REF!</f>
        <v>#REF!</v>
      </c>
      <c r="O114" s="246" t="e">
        <f>'LICH THI'!#REF!</f>
        <v>#REF!</v>
      </c>
      <c r="P114" s="247" t="e">
        <f>_Ngay</f>
        <v>#REF!</v>
      </c>
      <c r="Q114" s="245" t="e">
        <f>'LICH THI'!#REF!</f>
        <v>#REF!</v>
      </c>
      <c r="R114" s="245"/>
      <c r="S114" s="248"/>
    </row>
    <row r="115" spans="1:19" s="225" customFormat="1" ht="17.25">
      <c r="A115" s="251" t="e">
        <f t="shared" si="4"/>
        <v>#REF!</v>
      </c>
      <c r="B115" s="252" t="e">
        <f>_Gio</f>
        <v>#REF!</v>
      </c>
      <c r="C115" s="240">
        <f t="shared" si="5"/>
        <v>11</v>
      </c>
      <c r="D115" s="223" t="e">
        <f>'LICH THI'!#REF!</f>
        <v>#REF!</v>
      </c>
      <c r="E115" s="241" t="e">
        <f>'LICH THI'!#REF!</f>
        <v>#REF!</v>
      </c>
      <c r="F115" s="242" t="e">
        <f>'LICH THI'!#REF!</f>
        <v>#REF!</v>
      </c>
      <c r="G115" s="243" t="e">
        <f>'LICH THI'!#REF!</f>
        <v>#REF!</v>
      </c>
      <c r="H115" s="244" t="e">
        <f>'LICH THI'!#REF!</f>
        <v>#REF!</v>
      </c>
      <c r="I115" s="221" t="e">
        <f>'LICH THI'!#REF!</f>
        <v>#REF!</v>
      </c>
      <c r="J115" s="222" t="e">
        <f>_Ngay</f>
        <v>#REF!</v>
      </c>
      <c r="K115" s="223" t="e">
        <f>'LICH THI'!#REF!</f>
        <v>#REF!</v>
      </c>
      <c r="L115" s="224" t="e">
        <f>'LICH THI'!#REF!</f>
        <v>#REF!</v>
      </c>
      <c r="M115" s="253" t="e">
        <f>'LICH THI'!#REF!</f>
        <v>#REF!</v>
      </c>
      <c r="N115" s="224" t="e">
        <f>'LICH THI'!#REF!</f>
        <v>#REF!</v>
      </c>
      <c r="O115" s="246" t="e">
        <f>'LICH THI'!#REF!</f>
        <v>#REF!</v>
      </c>
      <c r="P115" s="247" t="e">
        <f>_Ngay</f>
        <v>#REF!</v>
      </c>
      <c r="Q115" s="245" t="e">
        <f>'LICH THI'!#REF!</f>
        <v>#REF!</v>
      </c>
      <c r="R115" s="245"/>
      <c r="S115" s="248"/>
    </row>
    <row r="116" spans="1:19" s="225" customFormat="1" ht="17.25">
      <c r="A116" s="251" t="e">
        <f t="shared" si="4"/>
        <v>#REF!</v>
      </c>
      <c r="B116" s="252" t="e">
        <f>_Gio</f>
        <v>#REF!</v>
      </c>
      <c r="C116" s="240">
        <f t="shared" si="5"/>
        <v>12</v>
      </c>
      <c r="D116" s="223" t="e">
        <f>'LICH THI'!#REF!</f>
        <v>#REF!</v>
      </c>
      <c r="E116" s="241" t="e">
        <f>'LICH THI'!#REF!</f>
        <v>#REF!</v>
      </c>
      <c r="F116" s="242" t="e">
        <f>'LICH THI'!#REF!</f>
        <v>#REF!</v>
      </c>
      <c r="G116" s="243" t="e">
        <f>'LICH THI'!#REF!</f>
        <v>#REF!</v>
      </c>
      <c r="H116" s="244" t="e">
        <f>'LICH THI'!#REF!</f>
        <v>#REF!</v>
      </c>
      <c r="I116" s="221" t="e">
        <f>'LICH THI'!#REF!</f>
        <v>#REF!</v>
      </c>
      <c r="J116" s="222" t="e">
        <f>_Ngay</f>
        <v>#REF!</v>
      </c>
      <c r="K116" s="223" t="e">
        <f>'LICH THI'!#REF!</f>
        <v>#REF!</v>
      </c>
      <c r="L116" s="224" t="e">
        <f>'LICH THI'!#REF!</f>
        <v>#REF!</v>
      </c>
      <c r="M116" s="253" t="e">
        <f>'LICH THI'!#REF!</f>
        <v>#REF!</v>
      </c>
      <c r="N116" s="224" t="e">
        <f>'LICH THI'!#REF!</f>
        <v>#REF!</v>
      </c>
      <c r="O116" s="246" t="e">
        <f>'LICH THI'!#REF!</f>
        <v>#REF!</v>
      </c>
      <c r="P116" s="247" t="e">
        <f>_Ngay</f>
        <v>#REF!</v>
      </c>
      <c r="Q116" s="245" t="e">
        <f>'LICH THI'!#REF!</f>
        <v>#REF!</v>
      </c>
      <c r="R116" s="245"/>
      <c r="S116" s="248"/>
    </row>
    <row r="117" spans="1:19" s="225" customFormat="1" ht="17.25">
      <c r="A117" s="251" t="e">
        <f t="shared" si="4"/>
        <v>#REF!</v>
      </c>
      <c r="B117" s="252" t="e">
        <f>_Gio</f>
        <v>#REF!</v>
      </c>
      <c r="C117" s="240">
        <f t="shared" si="5"/>
        <v>13</v>
      </c>
      <c r="D117" s="223" t="e">
        <f>'LICH THI'!#REF!</f>
        <v>#REF!</v>
      </c>
      <c r="E117" s="241" t="e">
        <f>'LICH THI'!#REF!</f>
        <v>#REF!</v>
      </c>
      <c r="F117" s="242" t="e">
        <f>'LICH THI'!#REF!</f>
        <v>#REF!</v>
      </c>
      <c r="G117" s="243" t="e">
        <f>'LICH THI'!#REF!</f>
        <v>#REF!</v>
      </c>
      <c r="H117" s="244" t="e">
        <f>'LICH THI'!#REF!</f>
        <v>#REF!</v>
      </c>
      <c r="I117" s="221" t="e">
        <f>'LICH THI'!#REF!</f>
        <v>#REF!</v>
      </c>
      <c r="J117" s="222" t="e">
        <f>_Ngay</f>
        <v>#REF!</v>
      </c>
      <c r="K117" s="223" t="e">
        <f>'LICH THI'!#REF!</f>
        <v>#REF!</v>
      </c>
      <c r="L117" s="224" t="e">
        <f>'LICH THI'!#REF!</f>
        <v>#REF!</v>
      </c>
      <c r="M117" s="253" t="e">
        <f>'LICH THI'!#REF!</f>
        <v>#REF!</v>
      </c>
      <c r="N117" s="224" t="e">
        <f>'LICH THI'!#REF!</f>
        <v>#REF!</v>
      </c>
      <c r="O117" s="246" t="e">
        <f>'LICH THI'!#REF!</f>
        <v>#REF!</v>
      </c>
      <c r="P117" s="247" t="e">
        <f>_Ngay</f>
        <v>#REF!</v>
      </c>
      <c r="Q117" s="245" t="e">
        <f>'LICH THI'!#REF!</f>
        <v>#REF!</v>
      </c>
      <c r="R117" s="245"/>
      <c r="S117" s="248"/>
    </row>
    <row r="118" spans="1:19" s="225" customFormat="1" ht="17.25">
      <c r="A118" s="251" t="e">
        <f t="shared" si="4"/>
        <v>#REF!</v>
      </c>
      <c r="B118" s="252" t="e">
        <f>_Gio</f>
        <v>#REF!</v>
      </c>
      <c r="C118" s="240">
        <v>1</v>
      </c>
      <c r="D118" s="223" t="e">
        <f>'LICH THI'!#REF!</f>
        <v>#REF!</v>
      </c>
      <c r="E118" s="241" t="e">
        <f>'LICH THI'!#REF!</f>
        <v>#REF!</v>
      </c>
      <c r="F118" s="242" t="e">
        <f>'LICH THI'!#REF!</f>
        <v>#REF!</v>
      </c>
      <c r="G118" s="243" t="e">
        <f>'LICH THI'!#REF!</f>
        <v>#REF!</v>
      </c>
      <c r="H118" s="244" t="e">
        <f>'LICH THI'!#REF!</f>
        <v>#REF!</v>
      </c>
      <c r="I118" s="221" t="e">
        <f>'LICH THI'!#REF!</f>
        <v>#REF!</v>
      </c>
      <c r="J118" s="222" t="e">
        <f>_Ngay</f>
        <v>#REF!</v>
      </c>
      <c r="K118" s="223" t="e">
        <f>'LICH THI'!#REF!</f>
        <v>#REF!</v>
      </c>
      <c r="L118" s="224" t="e">
        <f>'LICH THI'!#REF!</f>
        <v>#REF!</v>
      </c>
      <c r="M118" s="253" t="e">
        <f>'LICH THI'!#REF!</f>
        <v>#REF!</v>
      </c>
      <c r="N118" s="224" t="e">
        <f>'LICH THI'!#REF!</f>
        <v>#REF!</v>
      </c>
      <c r="O118" s="246" t="e">
        <f>'LICH THI'!#REF!</f>
        <v>#REF!</v>
      </c>
      <c r="P118" s="247" t="e">
        <f>_Ngay</f>
        <v>#REF!</v>
      </c>
      <c r="Q118" s="245" t="e">
        <f>'LICH THI'!#REF!</f>
        <v>#REF!</v>
      </c>
      <c r="R118" s="245"/>
      <c r="S118" s="248"/>
    </row>
    <row r="119" spans="1:19" s="225" customFormat="1" ht="17.25">
      <c r="A119" s="251" t="e">
        <f t="shared" si="4"/>
        <v>#REF!</v>
      </c>
      <c r="B119" s="252" t="e">
        <f>_Gio</f>
        <v>#REF!</v>
      </c>
      <c r="C119" s="240">
        <f t="shared" ref="C119:C161" si="6">_stt</f>
        <v>2</v>
      </c>
      <c r="D119" s="223" t="e">
        <f>'LICH THI'!#REF!</f>
        <v>#REF!</v>
      </c>
      <c r="E119" s="241" t="e">
        <f>'LICH THI'!#REF!</f>
        <v>#REF!</v>
      </c>
      <c r="F119" s="242" t="e">
        <f>'LICH THI'!#REF!</f>
        <v>#REF!</v>
      </c>
      <c r="G119" s="243" t="e">
        <f>'LICH THI'!#REF!</f>
        <v>#REF!</v>
      </c>
      <c r="H119" s="244" t="e">
        <f>'LICH THI'!#REF!</f>
        <v>#REF!</v>
      </c>
      <c r="I119" s="221" t="e">
        <f>'LICH THI'!#REF!</f>
        <v>#REF!</v>
      </c>
      <c r="J119" s="222" t="e">
        <f>_Ngay</f>
        <v>#REF!</v>
      </c>
      <c r="K119" s="223" t="e">
        <f>'LICH THI'!#REF!</f>
        <v>#REF!</v>
      </c>
      <c r="L119" s="224" t="e">
        <f>'LICH THI'!#REF!</f>
        <v>#REF!</v>
      </c>
      <c r="M119" s="253" t="e">
        <f>'LICH THI'!#REF!</f>
        <v>#REF!</v>
      </c>
      <c r="N119" s="224" t="e">
        <f>'LICH THI'!#REF!</f>
        <v>#REF!</v>
      </c>
      <c r="O119" s="246" t="e">
        <f>'LICH THI'!#REF!</f>
        <v>#REF!</v>
      </c>
      <c r="P119" s="247" t="e">
        <f>_Ngay</f>
        <v>#REF!</v>
      </c>
      <c r="Q119" s="245" t="e">
        <f>'LICH THI'!#REF!</f>
        <v>#REF!</v>
      </c>
      <c r="R119" s="245"/>
      <c r="S119" s="248"/>
    </row>
    <row r="120" spans="1:19" s="225" customFormat="1" ht="17.25">
      <c r="A120" s="251" t="e">
        <f t="shared" si="4"/>
        <v>#REF!</v>
      </c>
      <c r="B120" s="252" t="e">
        <f>_Gio</f>
        <v>#REF!</v>
      </c>
      <c r="C120" s="240">
        <f t="shared" si="6"/>
        <v>3</v>
      </c>
      <c r="D120" s="223" t="e">
        <f>'LICH THI'!#REF!</f>
        <v>#REF!</v>
      </c>
      <c r="E120" s="241" t="e">
        <f>'LICH THI'!#REF!</f>
        <v>#REF!</v>
      </c>
      <c r="F120" s="242" t="e">
        <f>'LICH THI'!#REF!</f>
        <v>#REF!</v>
      </c>
      <c r="G120" s="243" t="e">
        <f>'LICH THI'!#REF!</f>
        <v>#REF!</v>
      </c>
      <c r="H120" s="244" t="e">
        <f>'LICH THI'!#REF!</f>
        <v>#REF!</v>
      </c>
      <c r="I120" s="221" t="e">
        <f>'LICH THI'!#REF!</f>
        <v>#REF!</v>
      </c>
      <c r="J120" s="222" t="e">
        <f>_Ngay</f>
        <v>#REF!</v>
      </c>
      <c r="K120" s="223" t="e">
        <f>'LICH THI'!#REF!</f>
        <v>#REF!</v>
      </c>
      <c r="L120" s="224" t="e">
        <f>'LICH THI'!#REF!</f>
        <v>#REF!</v>
      </c>
      <c r="M120" s="253" t="e">
        <f>'LICH THI'!#REF!</f>
        <v>#REF!</v>
      </c>
      <c r="N120" s="224" t="e">
        <f>'LICH THI'!#REF!</f>
        <v>#REF!</v>
      </c>
      <c r="O120" s="246" t="e">
        <f>'LICH THI'!#REF!</f>
        <v>#REF!</v>
      </c>
      <c r="P120" s="247" t="e">
        <f>_Ngay</f>
        <v>#REF!</v>
      </c>
      <c r="Q120" s="245" t="e">
        <f>'LICH THI'!#REF!</f>
        <v>#REF!</v>
      </c>
      <c r="R120" s="245"/>
      <c r="S120" s="248"/>
    </row>
    <row r="121" spans="1:19" s="225" customFormat="1" ht="17.25">
      <c r="A121" s="251" t="e">
        <f t="shared" si="4"/>
        <v>#REF!</v>
      </c>
      <c r="B121" s="252" t="e">
        <f>_Gio</f>
        <v>#REF!</v>
      </c>
      <c r="C121" s="240">
        <f t="shared" si="6"/>
        <v>4</v>
      </c>
      <c r="D121" s="223" t="e">
        <f>'LICH THI'!#REF!</f>
        <v>#REF!</v>
      </c>
      <c r="E121" s="241" t="e">
        <f>'LICH THI'!#REF!</f>
        <v>#REF!</v>
      </c>
      <c r="F121" s="242" t="e">
        <f>'LICH THI'!#REF!</f>
        <v>#REF!</v>
      </c>
      <c r="G121" s="243" t="e">
        <f>'LICH THI'!#REF!</f>
        <v>#REF!</v>
      </c>
      <c r="H121" s="244" t="e">
        <f>'LICH THI'!#REF!</f>
        <v>#REF!</v>
      </c>
      <c r="I121" s="221" t="e">
        <f>'LICH THI'!#REF!</f>
        <v>#REF!</v>
      </c>
      <c r="J121" s="222" t="e">
        <f>_Ngay</f>
        <v>#REF!</v>
      </c>
      <c r="K121" s="223" t="e">
        <f>'LICH THI'!#REF!</f>
        <v>#REF!</v>
      </c>
      <c r="L121" s="224" t="e">
        <f>'LICH THI'!#REF!</f>
        <v>#REF!</v>
      </c>
      <c r="M121" s="253" t="e">
        <f>'LICH THI'!#REF!</f>
        <v>#REF!</v>
      </c>
      <c r="N121" s="224" t="e">
        <f>'LICH THI'!#REF!</f>
        <v>#REF!</v>
      </c>
      <c r="O121" s="246" t="e">
        <f>'LICH THI'!#REF!</f>
        <v>#REF!</v>
      </c>
      <c r="P121" s="247" t="e">
        <f>_Ngay</f>
        <v>#REF!</v>
      </c>
      <c r="Q121" s="245" t="e">
        <f>'LICH THI'!#REF!</f>
        <v>#REF!</v>
      </c>
      <c r="R121" s="245"/>
      <c r="S121" s="248"/>
    </row>
    <row r="122" spans="1:19" s="225" customFormat="1" ht="17.25">
      <c r="A122" s="251" t="e">
        <f t="shared" si="4"/>
        <v>#REF!</v>
      </c>
      <c r="B122" s="252" t="e">
        <f>_Gio</f>
        <v>#REF!</v>
      </c>
      <c r="C122" s="240">
        <f t="shared" si="6"/>
        <v>5</v>
      </c>
      <c r="D122" s="223" t="e">
        <f>'LICH THI'!#REF!</f>
        <v>#REF!</v>
      </c>
      <c r="E122" s="241" t="e">
        <f>'LICH THI'!#REF!</f>
        <v>#REF!</v>
      </c>
      <c r="F122" s="242" t="e">
        <f>'LICH THI'!#REF!</f>
        <v>#REF!</v>
      </c>
      <c r="G122" s="243" t="e">
        <f>'LICH THI'!#REF!</f>
        <v>#REF!</v>
      </c>
      <c r="H122" s="244" t="e">
        <f>'LICH THI'!#REF!</f>
        <v>#REF!</v>
      </c>
      <c r="I122" s="221" t="e">
        <f>'LICH THI'!#REF!</f>
        <v>#REF!</v>
      </c>
      <c r="J122" s="222" t="e">
        <f>_Ngay</f>
        <v>#REF!</v>
      </c>
      <c r="K122" s="223" t="e">
        <f>'LICH THI'!#REF!</f>
        <v>#REF!</v>
      </c>
      <c r="L122" s="224" t="e">
        <f>'LICH THI'!#REF!</f>
        <v>#REF!</v>
      </c>
      <c r="M122" s="253" t="e">
        <f>'LICH THI'!#REF!</f>
        <v>#REF!</v>
      </c>
      <c r="N122" s="224" t="e">
        <f>'LICH THI'!#REF!</f>
        <v>#REF!</v>
      </c>
      <c r="O122" s="246" t="e">
        <f>'LICH THI'!#REF!</f>
        <v>#REF!</v>
      </c>
      <c r="P122" s="247" t="e">
        <f>_Ngay</f>
        <v>#REF!</v>
      </c>
      <c r="Q122" s="245" t="e">
        <f>'LICH THI'!#REF!</f>
        <v>#REF!</v>
      </c>
      <c r="R122" s="245"/>
      <c r="S122" s="248"/>
    </row>
    <row r="123" spans="1:19" s="225" customFormat="1" ht="17.25">
      <c r="A123" s="251" t="e">
        <f t="shared" si="4"/>
        <v>#REF!</v>
      </c>
      <c r="B123" s="252" t="e">
        <f>_Gio</f>
        <v>#REF!</v>
      </c>
      <c r="C123" s="240">
        <f t="shared" si="6"/>
        <v>6</v>
      </c>
      <c r="D123" s="223" t="e">
        <f>'LICH THI'!#REF!</f>
        <v>#REF!</v>
      </c>
      <c r="E123" s="241" t="e">
        <f>'LICH THI'!#REF!</f>
        <v>#REF!</v>
      </c>
      <c r="F123" s="242" t="e">
        <f>'LICH THI'!#REF!</f>
        <v>#REF!</v>
      </c>
      <c r="G123" s="243" t="e">
        <f>'LICH THI'!#REF!</f>
        <v>#REF!</v>
      </c>
      <c r="H123" s="244" t="e">
        <f>'LICH THI'!#REF!</f>
        <v>#REF!</v>
      </c>
      <c r="I123" s="221" t="e">
        <f>'LICH THI'!#REF!</f>
        <v>#REF!</v>
      </c>
      <c r="J123" s="222" t="e">
        <f>_Ngay</f>
        <v>#REF!</v>
      </c>
      <c r="K123" s="223" t="e">
        <f>'LICH THI'!#REF!</f>
        <v>#REF!</v>
      </c>
      <c r="L123" s="224" t="e">
        <f>'LICH THI'!#REF!</f>
        <v>#REF!</v>
      </c>
      <c r="M123" s="253" t="e">
        <f>'LICH THI'!#REF!</f>
        <v>#REF!</v>
      </c>
      <c r="N123" s="224" t="e">
        <f>'LICH THI'!#REF!</f>
        <v>#REF!</v>
      </c>
      <c r="O123" s="246" t="e">
        <f>'LICH THI'!#REF!</f>
        <v>#REF!</v>
      </c>
      <c r="P123" s="247" t="e">
        <f>_Ngay</f>
        <v>#REF!</v>
      </c>
      <c r="Q123" s="245" t="e">
        <f>'LICH THI'!#REF!</f>
        <v>#REF!</v>
      </c>
      <c r="R123" s="245"/>
      <c r="S123" s="248"/>
    </row>
    <row r="124" spans="1:19" s="225" customFormat="1" ht="17.25">
      <c r="A124" s="251" t="e">
        <f t="shared" si="4"/>
        <v>#REF!</v>
      </c>
      <c r="B124" s="252" t="e">
        <f>_Gio</f>
        <v>#REF!</v>
      </c>
      <c r="C124" s="240">
        <f t="shared" si="6"/>
        <v>7</v>
      </c>
      <c r="D124" s="223" t="e">
        <f>'LICH THI'!#REF!</f>
        <v>#REF!</v>
      </c>
      <c r="E124" s="241" t="e">
        <f>'LICH THI'!#REF!</f>
        <v>#REF!</v>
      </c>
      <c r="F124" s="242" t="e">
        <f>'LICH THI'!#REF!</f>
        <v>#REF!</v>
      </c>
      <c r="G124" s="243" t="e">
        <f>'LICH THI'!#REF!</f>
        <v>#REF!</v>
      </c>
      <c r="H124" s="244" t="e">
        <f>'LICH THI'!#REF!</f>
        <v>#REF!</v>
      </c>
      <c r="I124" s="221" t="e">
        <f>'LICH THI'!#REF!</f>
        <v>#REF!</v>
      </c>
      <c r="J124" s="222" t="e">
        <f>_Ngay</f>
        <v>#REF!</v>
      </c>
      <c r="K124" s="223" t="e">
        <f>'LICH THI'!#REF!</f>
        <v>#REF!</v>
      </c>
      <c r="L124" s="224" t="e">
        <f>'LICH THI'!#REF!</f>
        <v>#REF!</v>
      </c>
      <c r="M124" s="253" t="e">
        <f>'LICH THI'!#REF!</f>
        <v>#REF!</v>
      </c>
      <c r="N124" s="224" t="e">
        <f>'LICH THI'!#REF!</f>
        <v>#REF!</v>
      </c>
      <c r="O124" s="246" t="e">
        <f>'LICH THI'!#REF!</f>
        <v>#REF!</v>
      </c>
      <c r="P124" s="247" t="e">
        <f>_Ngay</f>
        <v>#REF!</v>
      </c>
      <c r="Q124" s="245" t="e">
        <f>'LICH THI'!#REF!</f>
        <v>#REF!</v>
      </c>
      <c r="R124" s="245"/>
      <c r="S124" s="248"/>
    </row>
    <row r="125" spans="1:19" s="225" customFormat="1" ht="17.25">
      <c r="A125" s="251" t="e">
        <f t="shared" si="4"/>
        <v>#REF!</v>
      </c>
      <c r="B125" s="252" t="e">
        <f>_Gio</f>
        <v>#REF!</v>
      </c>
      <c r="C125" s="240">
        <f t="shared" si="6"/>
        <v>8</v>
      </c>
      <c r="D125" s="223" t="e">
        <f>'LICH THI'!#REF!</f>
        <v>#REF!</v>
      </c>
      <c r="E125" s="241" t="e">
        <f>'LICH THI'!#REF!</f>
        <v>#REF!</v>
      </c>
      <c r="F125" s="242" t="e">
        <f>'LICH THI'!#REF!</f>
        <v>#REF!</v>
      </c>
      <c r="G125" s="243" t="e">
        <f>'LICH THI'!#REF!</f>
        <v>#REF!</v>
      </c>
      <c r="H125" s="244" t="e">
        <f>'LICH THI'!#REF!</f>
        <v>#REF!</v>
      </c>
      <c r="I125" s="221" t="e">
        <f>'LICH THI'!#REF!</f>
        <v>#REF!</v>
      </c>
      <c r="J125" s="222" t="e">
        <f>_Ngay</f>
        <v>#REF!</v>
      </c>
      <c r="K125" s="223" t="e">
        <f>'LICH THI'!#REF!</f>
        <v>#REF!</v>
      </c>
      <c r="L125" s="224" t="e">
        <f>'LICH THI'!#REF!</f>
        <v>#REF!</v>
      </c>
      <c r="M125" s="253" t="e">
        <f>'LICH THI'!#REF!</f>
        <v>#REF!</v>
      </c>
      <c r="N125" s="224" t="e">
        <f>'LICH THI'!#REF!</f>
        <v>#REF!</v>
      </c>
      <c r="O125" s="246" t="e">
        <f>'LICH THI'!#REF!</f>
        <v>#REF!</v>
      </c>
      <c r="P125" s="247" t="e">
        <f>_Ngay</f>
        <v>#REF!</v>
      </c>
      <c r="Q125" s="245" t="e">
        <f>'LICH THI'!#REF!</f>
        <v>#REF!</v>
      </c>
      <c r="R125" s="245"/>
      <c r="S125" s="248"/>
    </row>
    <row r="126" spans="1:19" s="225" customFormat="1" ht="17.25">
      <c r="A126" s="251" t="e">
        <f t="shared" si="4"/>
        <v>#REF!</v>
      </c>
      <c r="B126" s="252" t="e">
        <f>_Gio</f>
        <v>#REF!</v>
      </c>
      <c r="C126" s="240">
        <f t="shared" si="6"/>
        <v>9</v>
      </c>
      <c r="D126" s="223" t="e">
        <f>'LICH THI'!#REF!</f>
        <v>#REF!</v>
      </c>
      <c r="E126" s="241" t="e">
        <f>'LICH THI'!#REF!</f>
        <v>#REF!</v>
      </c>
      <c r="F126" s="242" t="e">
        <f>'LICH THI'!#REF!</f>
        <v>#REF!</v>
      </c>
      <c r="G126" s="243" t="e">
        <f>'LICH THI'!#REF!</f>
        <v>#REF!</v>
      </c>
      <c r="H126" s="244" t="e">
        <f>'LICH THI'!#REF!</f>
        <v>#REF!</v>
      </c>
      <c r="I126" s="221" t="e">
        <f>'LICH THI'!#REF!</f>
        <v>#REF!</v>
      </c>
      <c r="J126" s="222" t="e">
        <f>_Ngay</f>
        <v>#REF!</v>
      </c>
      <c r="K126" s="223" t="e">
        <f>'LICH THI'!#REF!</f>
        <v>#REF!</v>
      </c>
      <c r="L126" s="224" t="e">
        <f>'LICH THI'!#REF!</f>
        <v>#REF!</v>
      </c>
      <c r="M126" s="253" t="e">
        <f>'LICH THI'!#REF!</f>
        <v>#REF!</v>
      </c>
      <c r="N126" s="224" t="e">
        <f>'LICH THI'!#REF!</f>
        <v>#REF!</v>
      </c>
      <c r="O126" s="246" t="e">
        <f>'LICH THI'!#REF!</f>
        <v>#REF!</v>
      </c>
      <c r="P126" s="247" t="e">
        <f>_Ngay</f>
        <v>#REF!</v>
      </c>
      <c r="Q126" s="245" t="e">
        <f>'LICH THI'!#REF!</f>
        <v>#REF!</v>
      </c>
      <c r="R126" s="245"/>
      <c r="S126" s="248"/>
    </row>
    <row r="127" spans="1:19" s="225" customFormat="1" ht="17.25">
      <c r="A127" s="251" t="e">
        <f t="shared" si="4"/>
        <v>#REF!</v>
      </c>
      <c r="B127" s="252" t="e">
        <f>_Gio</f>
        <v>#REF!</v>
      </c>
      <c r="C127" s="240">
        <f t="shared" si="6"/>
        <v>10</v>
      </c>
      <c r="D127" s="223" t="e">
        <f>'LICH THI'!#REF!</f>
        <v>#REF!</v>
      </c>
      <c r="E127" s="241" t="e">
        <f>'LICH THI'!#REF!</f>
        <v>#REF!</v>
      </c>
      <c r="F127" s="242" t="e">
        <f>'LICH THI'!#REF!</f>
        <v>#REF!</v>
      </c>
      <c r="G127" s="243" t="e">
        <f>'LICH THI'!#REF!</f>
        <v>#REF!</v>
      </c>
      <c r="H127" s="244" t="e">
        <f>'LICH THI'!#REF!</f>
        <v>#REF!</v>
      </c>
      <c r="I127" s="221" t="e">
        <f>'LICH THI'!#REF!</f>
        <v>#REF!</v>
      </c>
      <c r="J127" s="222" t="e">
        <f>_Ngay</f>
        <v>#REF!</v>
      </c>
      <c r="K127" s="223" t="e">
        <f>'LICH THI'!#REF!</f>
        <v>#REF!</v>
      </c>
      <c r="L127" s="224" t="e">
        <f>'LICH THI'!#REF!</f>
        <v>#REF!</v>
      </c>
      <c r="M127" s="253" t="e">
        <f>'LICH THI'!#REF!</f>
        <v>#REF!</v>
      </c>
      <c r="N127" s="224" t="e">
        <f>'LICH THI'!#REF!</f>
        <v>#REF!</v>
      </c>
      <c r="O127" s="246" t="e">
        <f>'LICH THI'!#REF!</f>
        <v>#REF!</v>
      </c>
      <c r="P127" s="247" t="e">
        <f>_Ngay</f>
        <v>#REF!</v>
      </c>
      <c r="Q127" s="245" t="e">
        <f>'LICH THI'!#REF!</f>
        <v>#REF!</v>
      </c>
      <c r="R127" s="245"/>
      <c r="S127" s="248"/>
    </row>
    <row r="128" spans="1:19" s="225" customFormat="1" ht="17.25">
      <c r="A128" s="251" t="e">
        <f t="shared" si="4"/>
        <v>#REF!</v>
      </c>
      <c r="B128" s="252" t="e">
        <f>_Gio</f>
        <v>#REF!</v>
      </c>
      <c r="C128" s="240">
        <f t="shared" si="6"/>
        <v>11</v>
      </c>
      <c r="D128" s="223" t="e">
        <f>'LICH THI'!#REF!</f>
        <v>#REF!</v>
      </c>
      <c r="E128" s="241" t="e">
        <f>'LICH THI'!#REF!</f>
        <v>#REF!</v>
      </c>
      <c r="F128" s="242" t="e">
        <f>'LICH THI'!#REF!</f>
        <v>#REF!</v>
      </c>
      <c r="G128" s="243" t="e">
        <f>'LICH THI'!#REF!</f>
        <v>#REF!</v>
      </c>
      <c r="H128" s="244" t="e">
        <f>'LICH THI'!#REF!</f>
        <v>#REF!</v>
      </c>
      <c r="I128" s="221" t="e">
        <f>'LICH THI'!#REF!</f>
        <v>#REF!</v>
      </c>
      <c r="J128" s="222" t="e">
        <f>_Ngay</f>
        <v>#REF!</v>
      </c>
      <c r="K128" s="223" t="e">
        <f>'LICH THI'!#REF!</f>
        <v>#REF!</v>
      </c>
      <c r="L128" s="224" t="e">
        <f>'LICH THI'!#REF!</f>
        <v>#REF!</v>
      </c>
      <c r="M128" s="253" t="e">
        <f>'LICH THI'!#REF!</f>
        <v>#REF!</v>
      </c>
      <c r="N128" s="224" t="e">
        <f>'LICH THI'!#REF!</f>
        <v>#REF!</v>
      </c>
      <c r="O128" s="246" t="e">
        <f>'LICH THI'!#REF!</f>
        <v>#REF!</v>
      </c>
      <c r="P128" s="247" t="e">
        <f>_Ngay</f>
        <v>#REF!</v>
      </c>
      <c r="Q128" s="245" t="e">
        <f>'LICH THI'!#REF!</f>
        <v>#REF!</v>
      </c>
      <c r="R128" s="245"/>
      <c r="S128" s="248"/>
    </row>
    <row r="129" spans="1:19" s="225" customFormat="1" ht="17.25">
      <c r="A129" s="251" t="e">
        <f t="shared" si="4"/>
        <v>#REF!</v>
      </c>
      <c r="B129" s="252" t="e">
        <f>_Gio</f>
        <v>#REF!</v>
      </c>
      <c r="C129" s="240">
        <f t="shared" si="6"/>
        <v>12</v>
      </c>
      <c r="D129" s="223" t="e">
        <f>'LICH THI'!#REF!</f>
        <v>#REF!</v>
      </c>
      <c r="E129" s="241" t="e">
        <f>'LICH THI'!#REF!</f>
        <v>#REF!</v>
      </c>
      <c r="F129" s="242" t="e">
        <f>'LICH THI'!#REF!</f>
        <v>#REF!</v>
      </c>
      <c r="G129" s="243" t="e">
        <f>'LICH THI'!#REF!</f>
        <v>#REF!</v>
      </c>
      <c r="H129" s="244" t="e">
        <f>'LICH THI'!#REF!</f>
        <v>#REF!</v>
      </c>
      <c r="I129" s="221" t="e">
        <f>'LICH THI'!#REF!</f>
        <v>#REF!</v>
      </c>
      <c r="J129" s="222" t="e">
        <f>_Ngay</f>
        <v>#REF!</v>
      </c>
      <c r="K129" s="223" t="e">
        <f>'LICH THI'!#REF!</f>
        <v>#REF!</v>
      </c>
      <c r="L129" s="224" t="e">
        <f>'LICH THI'!#REF!</f>
        <v>#REF!</v>
      </c>
      <c r="M129" s="253" t="e">
        <f>'LICH THI'!#REF!</f>
        <v>#REF!</v>
      </c>
      <c r="N129" s="224" t="e">
        <f>'LICH THI'!#REF!</f>
        <v>#REF!</v>
      </c>
      <c r="O129" s="246" t="e">
        <f>'LICH THI'!#REF!</f>
        <v>#REF!</v>
      </c>
      <c r="P129" s="247" t="e">
        <f>_Ngay</f>
        <v>#REF!</v>
      </c>
      <c r="Q129" s="245" t="e">
        <f>'LICH THI'!#REF!</f>
        <v>#REF!</v>
      </c>
      <c r="R129" s="245"/>
      <c r="S129" s="248"/>
    </row>
    <row r="130" spans="1:19" s="225" customFormat="1" ht="17.25">
      <c r="A130" s="251" t="e">
        <f t="shared" si="4"/>
        <v>#REF!</v>
      </c>
      <c r="B130" s="252" t="e">
        <f>_Gio</f>
        <v>#REF!</v>
      </c>
      <c r="C130" s="240">
        <f t="shared" si="6"/>
        <v>13</v>
      </c>
      <c r="D130" s="223" t="e">
        <f>'LICH THI'!#REF!</f>
        <v>#REF!</v>
      </c>
      <c r="E130" s="241" t="e">
        <f>'LICH THI'!#REF!</f>
        <v>#REF!</v>
      </c>
      <c r="F130" s="242" t="e">
        <f>'LICH THI'!#REF!</f>
        <v>#REF!</v>
      </c>
      <c r="G130" s="243" t="e">
        <f>'LICH THI'!#REF!</f>
        <v>#REF!</v>
      </c>
      <c r="H130" s="244" t="e">
        <f>'LICH THI'!#REF!</f>
        <v>#REF!</v>
      </c>
      <c r="I130" s="221" t="e">
        <f>'LICH THI'!#REF!</f>
        <v>#REF!</v>
      </c>
      <c r="J130" s="222" t="e">
        <f>_Ngay</f>
        <v>#REF!</v>
      </c>
      <c r="K130" s="223" t="e">
        <f>'LICH THI'!#REF!</f>
        <v>#REF!</v>
      </c>
      <c r="L130" s="224" t="e">
        <f>'LICH THI'!#REF!</f>
        <v>#REF!</v>
      </c>
      <c r="M130" s="253" t="e">
        <f>'LICH THI'!#REF!</f>
        <v>#REF!</v>
      </c>
      <c r="N130" s="224" t="e">
        <f>'LICH THI'!#REF!</f>
        <v>#REF!</v>
      </c>
      <c r="O130" s="246" t="e">
        <f>'LICH THI'!#REF!</f>
        <v>#REF!</v>
      </c>
      <c r="P130" s="247" t="e">
        <f>_Ngay</f>
        <v>#REF!</v>
      </c>
      <c r="Q130" s="245" t="e">
        <f>'LICH THI'!#REF!</f>
        <v>#REF!</v>
      </c>
      <c r="R130" s="245"/>
      <c r="S130" s="248"/>
    </row>
    <row r="131" spans="1:19" s="225" customFormat="1" ht="17.25">
      <c r="A131" s="251" t="e">
        <f t="shared" si="4"/>
        <v>#REF!</v>
      </c>
      <c r="B131" s="252" t="e">
        <f>_Gio</f>
        <v>#REF!</v>
      </c>
      <c r="C131" s="240">
        <f t="shared" si="6"/>
        <v>14</v>
      </c>
      <c r="D131" s="223" t="e">
        <f>'LICH THI'!#REF!</f>
        <v>#REF!</v>
      </c>
      <c r="E131" s="241" t="e">
        <f>'LICH THI'!#REF!</f>
        <v>#REF!</v>
      </c>
      <c r="F131" s="242" t="e">
        <f>'LICH THI'!#REF!</f>
        <v>#REF!</v>
      </c>
      <c r="G131" s="243" t="e">
        <f>'LICH THI'!#REF!</f>
        <v>#REF!</v>
      </c>
      <c r="H131" s="244" t="e">
        <f>'LICH THI'!#REF!</f>
        <v>#REF!</v>
      </c>
      <c r="I131" s="221" t="e">
        <f>'LICH THI'!#REF!</f>
        <v>#REF!</v>
      </c>
      <c r="J131" s="222" t="e">
        <f>_Ngay</f>
        <v>#REF!</v>
      </c>
      <c r="K131" s="223" t="e">
        <f>'LICH THI'!#REF!</f>
        <v>#REF!</v>
      </c>
      <c r="L131" s="224" t="e">
        <f>'LICH THI'!#REF!</f>
        <v>#REF!</v>
      </c>
      <c r="M131" s="253" t="e">
        <f>'LICH THI'!#REF!</f>
        <v>#REF!</v>
      </c>
      <c r="N131" s="224" t="e">
        <f>'LICH THI'!#REF!</f>
        <v>#REF!</v>
      </c>
      <c r="O131" s="246" t="e">
        <f>'LICH THI'!#REF!</f>
        <v>#REF!</v>
      </c>
      <c r="P131" s="247" t="e">
        <f>_Ngay</f>
        <v>#REF!</v>
      </c>
      <c r="Q131" s="245" t="e">
        <f>'LICH THI'!#REF!</f>
        <v>#REF!</v>
      </c>
      <c r="R131" s="245"/>
      <c r="S131" s="248"/>
    </row>
    <row r="132" spans="1:19" s="225" customFormat="1" ht="17.25">
      <c r="A132" s="251" t="e">
        <f t="shared" si="4"/>
        <v>#REF!</v>
      </c>
      <c r="B132" s="252" t="e">
        <f>_Gio</f>
        <v>#REF!</v>
      </c>
      <c r="C132" s="240">
        <f t="shared" si="6"/>
        <v>15</v>
      </c>
      <c r="D132" s="223" t="e">
        <f>'LICH THI'!#REF!</f>
        <v>#REF!</v>
      </c>
      <c r="E132" s="241" t="e">
        <f>'LICH THI'!#REF!</f>
        <v>#REF!</v>
      </c>
      <c r="F132" s="242" t="e">
        <f>'LICH THI'!#REF!</f>
        <v>#REF!</v>
      </c>
      <c r="G132" s="243" t="e">
        <f>'LICH THI'!#REF!</f>
        <v>#REF!</v>
      </c>
      <c r="H132" s="244" t="e">
        <f>'LICH THI'!#REF!</f>
        <v>#REF!</v>
      </c>
      <c r="I132" s="221" t="e">
        <f>'LICH THI'!#REF!</f>
        <v>#REF!</v>
      </c>
      <c r="J132" s="222" t="e">
        <f>_Ngay</f>
        <v>#REF!</v>
      </c>
      <c r="K132" s="223" t="e">
        <f>'LICH THI'!#REF!</f>
        <v>#REF!</v>
      </c>
      <c r="L132" s="224" t="e">
        <f>'LICH THI'!#REF!</f>
        <v>#REF!</v>
      </c>
      <c r="M132" s="253" t="e">
        <f>'LICH THI'!#REF!</f>
        <v>#REF!</v>
      </c>
      <c r="N132" s="224" t="e">
        <f>'LICH THI'!#REF!</f>
        <v>#REF!</v>
      </c>
      <c r="O132" s="246" t="e">
        <f>'LICH THI'!#REF!</f>
        <v>#REF!</v>
      </c>
      <c r="P132" s="247" t="e">
        <f>_Ngay</f>
        <v>#REF!</v>
      </c>
      <c r="Q132" s="245" t="e">
        <f>'LICH THI'!#REF!</f>
        <v>#REF!</v>
      </c>
      <c r="R132" s="245"/>
      <c r="S132" s="248"/>
    </row>
    <row r="133" spans="1:19" s="225" customFormat="1" ht="17.25">
      <c r="A133" s="251" t="e">
        <f t="shared" si="4"/>
        <v>#REF!</v>
      </c>
      <c r="B133" s="252" t="e">
        <f>_Gio</f>
        <v>#REF!</v>
      </c>
      <c r="C133" s="240">
        <f t="shared" si="6"/>
        <v>16</v>
      </c>
      <c r="D133" s="223" t="e">
        <f>'LICH THI'!#REF!</f>
        <v>#REF!</v>
      </c>
      <c r="E133" s="241" t="e">
        <f>'LICH THI'!#REF!</f>
        <v>#REF!</v>
      </c>
      <c r="F133" s="242" t="e">
        <f>'LICH THI'!#REF!</f>
        <v>#REF!</v>
      </c>
      <c r="G133" s="243" t="e">
        <f>'LICH THI'!#REF!</f>
        <v>#REF!</v>
      </c>
      <c r="H133" s="244" t="e">
        <f>'LICH THI'!#REF!</f>
        <v>#REF!</v>
      </c>
      <c r="I133" s="221" t="e">
        <f>'LICH THI'!#REF!</f>
        <v>#REF!</v>
      </c>
      <c r="J133" s="222" t="e">
        <f>_Ngay</f>
        <v>#REF!</v>
      </c>
      <c r="K133" s="223" t="e">
        <f>'LICH THI'!#REF!</f>
        <v>#REF!</v>
      </c>
      <c r="L133" s="224" t="e">
        <f>'LICH THI'!#REF!</f>
        <v>#REF!</v>
      </c>
      <c r="M133" s="253" t="e">
        <f>'LICH THI'!#REF!</f>
        <v>#REF!</v>
      </c>
      <c r="N133" s="224" t="e">
        <f>'LICH THI'!#REF!</f>
        <v>#REF!</v>
      </c>
      <c r="O133" s="246" t="e">
        <f>'LICH THI'!#REF!</f>
        <v>#REF!</v>
      </c>
      <c r="P133" s="247" t="e">
        <f>_Ngay</f>
        <v>#REF!</v>
      </c>
      <c r="Q133" s="245" t="e">
        <f>'LICH THI'!#REF!</f>
        <v>#REF!</v>
      </c>
      <c r="R133" s="245"/>
      <c r="S133" s="248"/>
    </row>
    <row r="134" spans="1:19" s="225" customFormat="1" ht="33">
      <c r="A134" s="251">
        <f t="shared" si="4"/>
        <v>42348.625</v>
      </c>
      <c r="B134" s="252" t="str">
        <f>_Gio</f>
        <v>15:00</v>
      </c>
      <c r="C134" s="240">
        <f t="shared" si="6"/>
        <v>17</v>
      </c>
      <c r="D134" s="223" t="str">
        <f>'LICH THI'!E13</f>
        <v>DCK63</v>
      </c>
      <c r="E134" s="241" t="str">
        <f>'LICH THI'!F13</f>
        <v>DC3CT55</v>
      </c>
      <c r="F134" s="242" t="str">
        <f>'LICH THI'!G13</f>
        <v>Quản lý dự án đầu tư xây dựng công trình</v>
      </c>
      <c r="G134" s="243">
        <f>'LICH THI'!I13</f>
        <v>3</v>
      </c>
      <c r="H134" s="244" t="str">
        <f>'LICH THI'!J13</f>
        <v>Viết</v>
      </c>
      <c r="I134" s="221">
        <f>'LICH THI'!L13</f>
        <v>42348</v>
      </c>
      <c r="J134" s="222" t="str">
        <f>_Ngay</f>
        <v>(Thứ 5)</v>
      </c>
      <c r="K134" s="223">
        <f>'LICH THI'!N13</f>
        <v>4</v>
      </c>
      <c r="L134" s="224">
        <f>'LICH THI'!O13</f>
        <v>50</v>
      </c>
      <c r="M134" s="253">
        <f>'LICH THI'!P13</f>
        <v>30</v>
      </c>
      <c r="N134" s="224">
        <f>'LICH THI'!Q13</f>
        <v>2</v>
      </c>
      <c r="O134" s="246">
        <f>'LICH THI'!AB13</f>
        <v>0</v>
      </c>
      <c r="P134" s="247" t="str">
        <f>_Ngay</f>
        <v>(Thứ 7)</v>
      </c>
      <c r="Q134" s="245">
        <f>'LICH THI'!AD13</f>
        <v>0</v>
      </c>
      <c r="R134" s="245"/>
      <c r="S134" s="248"/>
    </row>
    <row r="135" spans="1:19" s="225" customFormat="1" ht="17.25">
      <c r="A135" s="251" t="e">
        <f t="shared" si="4"/>
        <v>#REF!</v>
      </c>
      <c r="B135" s="252" t="e">
        <f>_Gio</f>
        <v>#REF!</v>
      </c>
      <c r="C135" s="240">
        <f t="shared" si="6"/>
        <v>18</v>
      </c>
      <c r="D135" s="223" t="e">
        <f>'LICH THI'!#REF!</f>
        <v>#REF!</v>
      </c>
      <c r="E135" s="241" t="e">
        <f>'LICH THI'!#REF!</f>
        <v>#REF!</v>
      </c>
      <c r="F135" s="242" t="e">
        <f>'LICH THI'!#REF!</f>
        <v>#REF!</v>
      </c>
      <c r="G135" s="243" t="e">
        <f>'LICH THI'!#REF!</f>
        <v>#REF!</v>
      </c>
      <c r="H135" s="244" t="e">
        <f>'LICH THI'!#REF!</f>
        <v>#REF!</v>
      </c>
      <c r="I135" s="221" t="e">
        <f>'LICH THI'!#REF!</f>
        <v>#REF!</v>
      </c>
      <c r="J135" s="222" t="e">
        <f>_Ngay</f>
        <v>#REF!</v>
      </c>
      <c r="K135" s="223" t="e">
        <f>'LICH THI'!#REF!</f>
        <v>#REF!</v>
      </c>
      <c r="L135" s="224" t="e">
        <f>'LICH THI'!#REF!</f>
        <v>#REF!</v>
      </c>
      <c r="M135" s="253" t="e">
        <f>'LICH THI'!#REF!</f>
        <v>#REF!</v>
      </c>
      <c r="N135" s="224" t="e">
        <f>'LICH THI'!#REF!</f>
        <v>#REF!</v>
      </c>
      <c r="O135" s="246" t="e">
        <f>'LICH THI'!#REF!</f>
        <v>#REF!</v>
      </c>
      <c r="P135" s="247" t="e">
        <f>_Ngay</f>
        <v>#REF!</v>
      </c>
      <c r="Q135" s="245" t="e">
        <f>'LICH THI'!#REF!</f>
        <v>#REF!</v>
      </c>
      <c r="R135" s="245"/>
      <c r="S135" s="248"/>
    </row>
    <row r="136" spans="1:19" s="225" customFormat="1" ht="17.25">
      <c r="A136" s="251">
        <f t="shared" si="4"/>
        <v>42333.375</v>
      </c>
      <c r="B136" s="252" t="str">
        <f>_Gio</f>
        <v>9:00</v>
      </c>
      <c r="C136" s="240">
        <f t="shared" si="6"/>
        <v>19</v>
      </c>
      <c r="D136" s="223" t="str">
        <f>'LICH THI'!E16</f>
        <v>DCK63</v>
      </c>
      <c r="E136" s="241" t="str">
        <f>'LICH THI'!F16</f>
        <v>DC3QT51</v>
      </c>
      <c r="F136" s="242" t="str">
        <f>'LICH THI'!G16</f>
        <v>Quản trị doanh nghiệp</v>
      </c>
      <c r="G136" s="243">
        <f>'LICH THI'!I16</f>
        <v>3</v>
      </c>
      <c r="H136" s="244">
        <f>'LICH THI'!J16</f>
        <v>0</v>
      </c>
      <c r="I136" s="221">
        <f>'LICH THI'!L16</f>
        <v>42333</v>
      </c>
      <c r="J136" s="222" t="str">
        <f>_Ngay</f>
        <v>(Thứ 4)</v>
      </c>
      <c r="K136" s="223">
        <f>'LICH THI'!N16</f>
        <v>2</v>
      </c>
      <c r="L136" s="224">
        <f>'LICH THI'!O16</f>
        <v>40</v>
      </c>
      <c r="M136" s="253">
        <f>'LICH THI'!P16</f>
        <v>0</v>
      </c>
      <c r="N136" s="224">
        <f>'LICH THI'!Q16</f>
        <v>0</v>
      </c>
      <c r="O136" s="246">
        <f>'LICH THI'!AB16</f>
        <v>0</v>
      </c>
      <c r="P136" s="247" t="str">
        <f>_Ngay</f>
        <v>(Thứ 7)</v>
      </c>
      <c r="Q136" s="245">
        <f>'LICH THI'!AD16</f>
        <v>0</v>
      </c>
      <c r="R136" s="245"/>
      <c r="S136" s="248"/>
    </row>
    <row r="137" spans="1:19" s="225" customFormat="1" ht="17.25">
      <c r="A137" s="251">
        <f t="shared" si="4"/>
        <v>42341.291666666664</v>
      </c>
      <c r="B137" s="252" t="str">
        <f>_Gio</f>
        <v>7:00</v>
      </c>
      <c r="C137" s="240">
        <f t="shared" si="6"/>
        <v>20</v>
      </c>
      <c r="D137" s="223" t="str">
        <f>'LICH THI'!E18</f>
        <v>DCK63</v>
      </c>
      <c r="E137" s="241" t="str">
        <f>'LICH THI'!F18</f>
        <v>DC3KT25</v>
      </c>
      <c r="F137" s="242" t="str">
        <f>'LICH THI'!G18</f>
        <v>Đồ án Kế toán</v>
      </c>
      <c r="G137" s="243">
        <f>'LICH THI'!I18</f>
        <v>2</v>
      </c>
      <c r="H137" s="244" t="str">
        <f>'LICH THI'!J18</f>
        <v>VĐ</v>
      </c>
      <c r="I137" s="221">
        <f>'LICH THI'!L18</f>
        <v>42341</v>
      </c>
      <c r="J137" s="222" t="str">
        <f>_Ngay</f>
        <v>(Thứ 5)</v>
      </c>
      <c r="K137" s="223" t="str">
        <f>'LICH THI'!N18</f>
        <v>SA</v>
      </c>
      <c r="L137" s="224">
        <f>'LICH THI'!O18</f>
        <v>40</v>
      </c>
      <c r="M137" s="253" t="str">
        <f>'LICH THI'!P18</f>
        <v/>
      </c>
      <c r="N137" s="224" t="str">
        <f>'LICH THI'!Q18</f>
        <v/>
      </c>
      <c r="O137" s="246">
        <f>'LICH THI'!AB18</f>
        <v>0</v>
      </c>
      <c r="P137" s="247" t="str">
        <f>_Ngay</f>
        <v>(Thứ 7)</v>
      </c>
      <c r="Q137" s="245">
        <f>'LICH THI'!AD18</f>
        <v>0</v>
      </c>
      <c r="R137" s="245"/>
      <c r="S137" s="248"/>
    </row>
    <row r="138" spans="1:19" s="225" customFormat="1" ht="17.25">
      <c r="A138" s="251" t="e">
        <f t="shared" si="4"/>
        <v>#REF!</v>
      </c>
      <c r="B138" s="252" t="e">
        <f>_Gio</f>
        <v>#REF!</v>
      </c>
      <c r="C138" s="240">
        <f t="shared" si="6"/>
        <v>21</v>
      </c>
      <c r="D138" s="223" t="e">
        <f>'LICH THI'!#REF!</f>
        <v>#REF!</v>
      </c>
      <c r="E138" s="241" t="e">
        <f>'LICH THI'!#REF!</f>
        <v>#REF!</v>
      </c>
      <c r="F138" s="242" t="e">
        <f>'LICH THI'!#REF!</f>
        <v>#REF!</v>
      </c>
      <c r="G138" s="243" t="e">
        <f>'LICH THI'!#REF!</f>
        <v>#REF!</v>
      </c>
      <c r="H138" s="244" t="e">
        <f>'LICH THI'!#REF!</f>
        <v>#REF!</v>
      </c>
      <c r="I138" s="221" t="e">
        <f>'LICH THI'!#REF!</f>
        <v>#REF!</v>
      </c>
      <c r="J138" s="222" t="e">
        <f>_Ngay</f>
        <v>#REF!</v>
      </c>
      <c r="K138" s="223" t="e">
        <f>'LICH THI'!#REF!</f>
        <v>#REF!</v>
      </c>
      <c r="L138" s="224" t="e">
        <f>'LICH THI'!#REF!</f>
        <v>#REF!</v>
      </c>
      <c r="M138" s="253" t="e">
        <f>'LICH THI'!#REF!</f>
        <v>#REF!</v>
      </c>
      <c r="N138" s="224" t="e">
        <f>'LICH THI'!#REF!</f>
        <v>#REF!</v>
      </c>
      <c r="O138" s="246" t="e">
        <f>'LICH THI'!#REF!</f>
        <v>#REF!</v>
      </c>
      <c r="P138" s="247" t="e">
        <f>_Ngay</f>
        <v>#REF!</v>
      </c>
      <c r="Q138" s="245" t="e">
        <f>'LICH THI'!#REF!</f>
        <v>#REF!</v>
      </c>
      <c r="R138" s="245"/>
      <c r="S138" s="248"/>
    </row>
    <row r="139" spans="1:19" s="225" customFormat="1" ht="17.25">
      <c r="A139" s="251" t="e">
        <f t="shared" si="4"/>
        <v>#REF!</v>
      </c>
      <c r="B139" s="252" t="e">
        <f>_Gio</f>
        <v>#REF!</v>
      </c>
      <c r="C139" s="240">
        <f t="shared" si="6"/>
        <v>22</v>
      </c>
      <c r="D139" s="223" t="e">
        <f>'LICH THI'!#REF!</f>
        <v>#REF!</v>
      </c>
      <c r="E139" s="241" t="e">
        <f>'LICH THI'!#REF!</f>
        <v>#REF!</v>
      </c>
      <c r="F139" s="242" t="e">
        <f>'LICH THI'!#REF!</f>
        <v>#REF!</v>
      </c>
      <c r="G139" s="243" t="e">
        <f>'LICH THI'!#REF!</f>
        <v>#REF!</v>
      </c>
      <c r="H139" s="244" t="e">
        <f>'LICH THI'!#REF!</f>
        <v>#REF!</v>
      </c>
      <c r="I139" s="221" t="e">
        <f>'LICH THI'!#REF!</f>
        <v>#REF!</v>
      </c>
      <c r="J139" s="222" t="e">
        <f>_Ngay</f>
        <v>#REF!</v>
      </c>
      <c r="K139" s="223" t="e">
        <f>'LICH THI'!#REF!</f>
        <v>#REF!</v>
      </c>
      <c r="L139" s="224" t="e">
        <f>'LICH THI'!#REF!</f>
        <v>#REF!</v>
      </c>
      <c r="M139" s="253" t="e">
        <f>'LICH THI'!#REF!</f>
        <v>#REF!</v>
      </c>
      <c r="N139" s="224" t="e">
        <f>'LICH THI'!#REF!</f>
        <v>#REF!</v>
      </c>
      <c r="O139" s="246" t="e">
        <f>'LICH THI'!#REF!</f>
        <v>#REF!</v>
      </c>
      <c r="P139" s="247" t="e">
        <f>_Ngay</f>
        <v>#REF!</v>
      </c>
      <c r="Q139" s="245" t="e">
        <f>'LICH THI'!#REF!</f>
        <v>#REF!</v>
      </c>
      <c r="R139" s="245"/>
      <c r="S139" s="248"/>
    </row>
    <row r="140" spans="1:19" s="225" customFormat="1" ht="17.25">
      <c r="A140" s="251" t="e">
        <f t="shared" si="4"/>
        <v>#REF!</v>
      </c>
      <c r="B140" s="252" t="e">
        <f>_Gio</f>
        <v>#REF!</v>
      </c>
      <c r="C140" s="240">
        <f t="shared" si="6"/>
        <v>23</v>
      </c>
      <c r="D140" s="223" t="e">
        <f>'LICH THI'!#REF!</f>
        <v>#REF!</v>
      </c>
      <c r="E140" s="241" t="e">
        <f>'LICH THI'!#REF!</f>
        <v>#REF!</v>
      </c>
      <c r="F140" s="242" t="e">
        <f>'LICH THI'!#REF!</f>
        <v>#REF!</v>
      </c>
      <c r="G140" s="243" t="e">
        <f>'LICH THI'!#REF!</f>
        <v>#REF!</v>
      </c>
      <c r="H140" s="244" t="e">
        <f>'LICH THI'!#REF!</f>
        <v>#REF!</v>
      </c>
      <c r="I140" s="221" t="e">
        <f>'LICH THI'!#REF!</f>
        <v>#REF!</v>
      </c>
      <c r="J140" s="222" t="e">
        <f>_Ngay</f>
        <v>#REF!</v>
      </c>
      <c r="K140" s="223" t="e">
        <f>'LICH THI'!#REF!</f>
        <v>#REF!</v>
      </c>
      <c r="L140" s="224" t="e">
        <f>'LICH THI'!#REF!</f>
        <v>#REF!</v>
      </c>
      <c r="M140" s="253" t="e">
        <f>'LICH THI'!#REF!</f>
        <v>#REF!</v>
      </c>
      <c r="N140" s="224" t="e">
        <f>'LICH THI'!#REF!</f>
        <v>#REF!</v>
      </c>
      <c r="O140" s="246" t="e">
        <f>'LICH THI'!#REF!</f>
        <v>#REF!</v>
      </c>
      <c r="P140" s="247" t="e">
        <f>_Ngay</f>
        <v>#REF!</v>
      </c>
      <c r="Q140" s="245" t="e">
        <f>'LICH THI'!#REF!</f>
        <v>#REF!</v>
      </c>
      <c r="R140" s="245"/>
      <c r="S140" s="248"/>
    </row>
    <row r="141" spans="1:19" s="225" customFormat="1" ht="17.25">
      <c r="A141" s="251">
        <f t="shared" si="4"/>
        <v>42332.291666666664</v>
      </c>
      <c r="B141" s="252" t="str">
        <f>_Gio</f>
        <v>7:00</v>
      </c>
      <c r="C141" s="240">
        <f t="shared" si="6"/>
        <v>24</v>
      </c>
      <c r="D141" s="223" t="str">
        <f>'LICH THI'!E43</f>
        <v>CCK64</v>
      </c>
      <c r="E141" s="241" t="str">
        <f>'LICH THI'!F43</f>
        <v>CC3CK21</v>
      </c>
      <c r="F141" s="242" t="str">
        <f>'LICH THI'!G43</f>
        <v>Nhiên liệu và vật liệu bôi trơn</v>
      </c>
      <c r="G141" s="243">
        <f>'LICH THI'!I43</f>
        <v>2</v>
      </c>
      <c r="H141" s="244" t="str">
        <f>'LICH THI'!J43</f>
        <v>Viết</v>
      </c>
      <c r="I141" s="221">
        <f>'LICH THI'!L43</f>
        <v>42332</v>
      </c>
      <c r="J141" s="222" t="str">
        <f>_Ngay</f>
        <v>(Thứ 3)</v>
      </c>
      <c r="K141" s="223">
        <f>'LICH THI'!N43</f>
        <v>1</v>
      </c>
      <c r="L141" s="224">
        <f>'LICH THI'!O43</f>
        <v>26</v>
      </c>
      <c r="M141" s="253">
        <f>'LICH THI'!P43</f>
        <v>30</v>
      </c>
      <c r="N141" s="224">
        <f>'LICH THI'!Q43</f>
        <v>1</v>
      </c>
      <c r="O141" s="246">
        <f>'LICH THI'!AB43</f>
        <v>0</v>
      </c>
      <c r="P141" s="247" t="str">
        <f>_Ngay</f>
        <v>(Thứ 7)</v>
      </c>
      <c r="Q141" s="245">
        <f>'LICH THI'!AD43</f>
        <v>0</v>
      </c>
      <c r="R141" s="245"/>
      <c r="S141" s="248"/>
    </row>
    <row r="142" spans="1:19" s="225" customFormat="1" ht="17.25">
      <c r="A142" s="251" t="e">
        <f t="shared" si="4"/>
        <v>#REF!</v>
      </c>
      <c r="B142" s="252" t="e">
        <f>_Gio</f>
        <v>#REF!</v>
      </c>
      <c r="C142" s="240">
        <f t="shared" si="6"/>
        <v>25</v>
      </c>
      <c r="D142" s="223" t="e">
        <f>'LICH THI'!#REF!</f>
        <v>#REF!</v>
      </c>
      <c r="E142" s="241" t="e">
        <f>'LICH THI'!#REF!</f>
        <v>#REF!</v>
      </c>
      <c r="F142" s="242" t="e">
        <f>'LICH THI'!#REF!</f>
        <v>#REF!</v>
      </c>
      <c r="G142" s="243" t="e">
        <f>'LICH THI'!#REF!</f>
        <v>#REF!</v>
      </c>
      <c r="H142" s="244" t="e">
        <f>'LICH THI'!#REF!</f>
        <v>#REF!</v>
      </c>
      <c r="I142" s="221" t="e">
        <f>'LICH THI'!#REF!</f>
        <v>#REF!</v>
      </c>
      <c r="J142" s="222" t="e">
        <f>_Ngay</f>
        <v>#REF!</v>
      </c>
      <c r="K142" s="223" t="e">
        <f>'LICH THI'!#REF!</f>
        <v>#REF!</v>
      </c>
      <c r="L142" s="224" t="e">
        <f>'LICH THI'!#REF!</f>
        <v>#REF!</v>
      </c>
      <c r="M142" s="253" t="e">
        <f>'LICH THI'!#REF!</f>
        <v>#REF!</v>
      </c>
      <c r="N142" s="224" t="e">
        <f>'LICH THI'!#REF!</f>
        <v>#REF!</v>
      </c>
      <c r="O142" s="246" t="e">
        <f>'LICH THI'!#REF!</f>
        <v>#REF!</v>
      </c>
      <c r="P142" s="247" t="e">
        <f>_Ngay</f>
        <v>#REF!</v>
      </c>
      <c r="Q142" s="245" t="e">
        <f>'LICH THI'!#REF!</f>
        <v>#REF!</v>
      </c>
      <c r="R142" s="245"/>
      <c r="S142" s="248"/>
    </row>
    <row r="143" spans="1:19" s="225" customFormat="1" ht="17.25">
      <c r="A143" s="251" t="e">
        <f t="shared" si="4"/>
        <v>#REF!</v>
      </c>
      <c r="B143" s="252" t="e">
        <f>_Gio</f>
        <v>#REF!</v>
      </c>
      <c r="C143" s="240">
        <f t="shared" si="6"/>
        <v>26</v>
      </c>
      <c r="D143" s="223" t="e">
        <f>'LICH THI'!#REF!</f>
        <v>#REF!</v>
      </c>
      <c r="E143" s="241" t="e">
        <f>'LICH THI'!#REF!</f>
        <v>#REF!</v>
      </c>
      <c r="F143" s="242" t="e">
        <f>'LICH THI'!#REF!</f>
        <v>#REF!</v>
      </c>
      <c r="G143" s="243" t="e">
        <f>'LICH THI'!#REF!</f>
        <v>#REF!</v>
      </c>
      <c r="H143" s="244" t="e">
        <f>'LICH THI'!#REF!</f>
        <v>#REF!</v>
      </c>
      <c r="I143" s="221" t="e">
        <f>'LICH THI'!#REF!</f>
        <v>#REF!</v>
      </c>
      <c r="J143" s="222" t="e">
        <f>_Ngay</f>
        <v>#REF!</v>
      </c>
      <c r="K143" s="223" t="e">
        <f>'LICH THI'!#REF!</f>
        <v>#REF!</v>
      </c>
      <c r="L143" s="224" t="e">
        <f>'LICH THI'!#REF!</f>
        <v>#REF!</v>
      </c>
      <c r="M143" s="253" t="e">
        <f>'LICH THI'!#REF!</f>
        <v>#REF!</v>
      </c>
      <c r="N143" s="224" t="e">
        <f>'LICH THI'!#REF!</f>
        <v>#REF!</v>
      </c>
      <c r="O143" s="246" t="e">
        <f>'LICH THI'!#REF!</f>
        <v>#REF!</v>
      </c>
      <c r="P143" s="247" t="e">
        <f>_Ngay</f>
        <v>#REF!</v>
      </c>
      <c r="Q143" s="245" t="e">
        <f>'LICH THI'!#REF!</f>
        <v>#REF!</v>
      </c>
      <c r="R143" s="245"/>
      <c r="S143" s="248"/>
    </row>
    <row r="144" spans="1:19" s="225" customFormat="1" ht="17.25">
      <c r="A144" s="251" t="e">
        <f t="shared" si="4"/>
        <v>#REF!</v>
      </c>
      <c r="B144" s="252" t="e">
        <f>_Gio</f>
        <v>#REF!</v>
      </c>
      <c r="C144" s="240">
        <f t="shared" si="6"/>
        <v>27</v>
      </c>
      <c r="D144" s="223" t="e">
        <f>'LICH THI'!#REF!</f>
        <v>#REF!</v>
      </c>
      <c r="E144" s="241" t="e">
        <f>'LICH THI'!#REF!</f>
        <v>#REF!</v>
      </c>
      <c r="F144" s="242" t="e">
        <f>'LICH THI'!#REF!</f>
        <v>#REF!</v>
      </c>
      <c r="G144" s="243" t="e">
        <f>'LICH THI'!#REF!</f>
        <v>#REF!</v>
      </c>
      <c r="H144" s="244" t="e">
        <f>'LICH THI'!#REF!</f>
        <v>#REF!</v>
      </c>
      <c r="I144" s="221" t="e">
        <f>'LICH THI'!#REF!</f>
        <v>#REF!</v>
      </c>
      <c r="J144" s="222" t="e">
        <f>_Ngay</f>
        <v>#REF!</v>
      </c>
      <c r="K144" s="223" t="e">
        <f>'LICH THI'!#REF!</f>
        <v>#REF!</v>
      </c>
      <c r="L144" s="224" t="e">
        <f>'LICH THI'!#REF!</f>
        <v>#REF!</v>
      </c>
      <c r="M144" s="253" t="e">
        <f>'LICH THI'!#REF!</f>
        <v>#REF!</v>
      </c>
      <c r="N144" s="224" t="e">
        <f>'LICH THI'!#REF!</f>
        <v>#REF!</v>
      </c>
      <c r="O144" s="246" t="e">
        <f>'LICH THI'!#REF!</f>
        <v>#REF!</v>
      </c>
      <c r="P144" s="247" t="e">
        <f>_Ngay</f>
        <v>#REF!</v>
      </c>
      <c r="Q144" s="245" t="e">
        <f>'LICH THI'!#REF!</f>
        <v>#REF!</v>
      </c>
      <c r="R144" s="245"/>
      <c r="S144" s="248"/>
    </row>
    <row r="145" spans="1:19" s="225" customFormat="1" ht="17.25">
      <c r="A145" s="251">
        <f t="shared" ref="A145:A208" si="7">_Ngay_gio</f>
        <v>42333.541666666664</v>
      </c>
      <c r="B145" s="252" t="str">
        <f>_Gio</f>
        <v>13:00</v>
      </c>
      <c r="C145" s="240">
        <f t="shared" si="6"/>
        <v>28</v>
      </c>
      <c r="D145" s="223" t="str">
        <f>'LICH THI'!E58</f>
        <v>DCK64</v>
      </c>
      <c r="E145" s="241" t="str">
        <f>'LICH THI'!F58</f>
        <v>DC1LL03</v>
      </c>
      <c r="F145" s="242" t="str">
        <f>'LICH THI'!G58</f>
        <v>Tư tưởng Hồ Chí Minh</v>
      </c>
      <c r="G145" s="243">
        <f>'LICH THI'!I58</f>
        <v>2</v>
      </c>
      <c r="H145" s="244" t="str">
        <f>'LICH THI'!J58</f>
        <v>Viết</v>
      </c>
      <c r="I145" s="221">
        <f>'LICH THI'!L58</f>
        <v>42333</v>
      </c>
      <c r="J145" s="222" t="str">
        <f>_Ngay</f>
        <v>(Thứ 4)</v>
      </c>
      <c r="K145" s="223">
        <f>'LICH THI'!N58</f>
        <v>3</v>
      </c>
      <c r="L145" s="224">
        <f>'LICH THI'!O58</f>
        <v>58</v>
      </c>
      <c r="M145" s="253">
        <f>'LICH THI'!P58</f>
        <v>30</v>
      </c>
      <c r="N145" s="224">
        <f>'LICH THI'!Q58</f>
        <v>2</v>
      </c>
      <c r="O145" s="246">
        <f>'LICH THI'!AB58</f>
        <v>0</v>
      </c>
      <c r="P145" s="247" t="str">
        <f>_Ngay</f>
        <v>(Thứ 7)</v>
      </c>
      <c r="Q145" s="245">
        <f>'LICH THI'!AD58</f>
        <v>0</v>
      </c>
      <c r="R145" s="245"/>
      <c r="S145" s="248"/>
    </row>
    <row r="146" spans="1:19" s="225" customFormat="1" ht="17.25">
      <c r="A146" s="251" t="e">
        <f t="shared" si="7"/>
        <v>#REF!</v>
      </c>
      <c r="B146" s="252" t="e">
        <f>_Gio</f>
        <v>#REF!</v>
      </c>
      <c r="C146" s="240">
        <f t="shared" si="6"/>
        <v>29</v>
      </c>
      <c r="D146" s="223" t="e">
        <f>'LICH THI'!#REF!</f>
        <v>#REF!</v>
      </c>
      <c r="E146" s="241" t="e">
        <f>'LICH THI'!#REF!</f>
        <v>#REF!</v>
      </c>
      <c r="F146" s="242" t="e">
        <f>'LICH THI'!#REF!</f>
        <v>#REF!</v>
      </c>
      <c r="G146" s="243" t="e">
        <f>'LICH THI'!#REF!</f>
        <v>#REF!</v>
      </c>
      <c r="H146" s="244" t="e">
        <f>'LICH THI'!#REF!</f>
        <v>#REF!</v>
      </c>
      <c r="I146" s="221" t="e">
        <f>'LICH THI'!#REF!</f>
        <v>#REF!</v>
      </c>
      <c r="J146" s="222" t="e">
        <f>_Ngay</f>
        <v>#REF!</v>
      </c>
      <c r="K146" s="223" t="e">
        <f>'LICH THI'!#REF!</f>
        <v>#REF!</v>
      </c>
      <c r="L146" s="224" t="e">
        <f>'LICH THI'!#REF!</f>
        <v>#REF!</v>
      </c>
      <c r="M146" s="253" t="e">
        <f>'LICH THI'!#REF!</f>
        <v>#REF!</v>
      </c>
      <c r="N146" s="224" t="e">
        <f>'LICH THI'!#REF!</f>
        <v>#REF!</v>
      </c>
      <c r="O146" s="246" t="e">
        <f>'LICH THI'!#REF!</f>
        <v>#REF!</v>
      </c>
      <c r="P146" s="247" t="e">
        <f>_Ngay</f>
        <v>#REF!</v>
      </c>
      <c r="Q146" s="245" t="e">
        <f>'LICH THI'!#REF!</f>
        <v>#REF!</v>
      </c>
      <c r="R146" s="245"/>
      <c r="S146" s="248"/>
    </row>
    <row r="147" spans="1:19" s="225" customFormat="1" ht="17.25">
      <c r="A147" s="251">
        <f t="shared" si="7"/>
        <v>42342.541666666664</v>
      </c>
      <c r="B147" s="252" t="str">
        <f>_Gio</f>
        <v>13:00</v>
      </c>
      <c r="C147" s="240">
        <f t="shared" si="6"/>
        <v>30</v>
      </c>
      <c r="D147" s="223" t="str">
        <f>'LICH THI'!E68</f>
        <v>DCK64</v>
      </c>
      <c r="E147" s="241" t="str">
        <f>'LICH THI'!F68</f>
        <v>DC3KV49</v>
      </c>
      <c r="F147" s="242" t="str">
        <f>'LICH THI'!G68</f>
        <v>Thuế</v>
      </c>
      <c r="G147" s="243">
        <f>'LICH THI'!I68</f>
        <v>2</v>
      </c>
      <c r="H147" s="244" t="str">
        <f>'LICH THI'!J68</f>
        <v>Viết</v>
      </c>
      <c r="I147" s="221">
        <f>'LICH THI'!L68</f>
        <v>42342</v>
      </c>
      <c r="J147" s="222" t="str">
        <f>_Ngay</f>
        <v>(Thứ 6)</v>
      </c>
      <c r="K147" s="223">
        <f>'LICH THI'!N68</f>
        <v>3</v>
      </c>
      <c r="L147" s="224">
        <f>'LICH THI'!O68</f>
        <v>110</v>
      </c>
      <c r="M147" s="253">
        <f>'LICH THI'!P68</f>
        <v>30</v>
      </c>
      <c r="N147" s="224">
        <f>'LICH THI'!Q68</f>
        <v>4</v>
      </c>
      <c r="O147" s="246">
        <f>'LICH THI'!AB68</f>
        <v>0</v>
      </c>
      <c r="P147" s="247" t="str">
        <f>_Ngay</f>
        <v>(Thứ 7)</v>
      </c>
      <c r="Q147" s="245">
        <f>'LICH THI'!AD68</f>
        <v>0</v>
      </c>
      <c r="R147" s="245"/>
      <c r="S147" s="248"/>
    </row>
    <row r="148" spans="1:19" s="225" customFormat="1" ht="17.25">
      <c r="A148" s="251">
        <f t="shared" si="7"/>
        <v>42345.541666666664</v>
      </c>
      <c r="B148" s="252" t="str">
        <f>_Gio</f>
        <v>13:00</v>
      </c>
      <c r="C148" s="240">
        <f t="shared" si="6"/>
        <v>31</v>
      </c>
      <c r="D148" s="223" t="str">
        <f>'LICH THI'!E69</f>
        <v>DCK64</v>
      </c>
      <c r="E148" s="241" t="str">
        <f>'LICH THI'!F69</f>
        <v>DC2KV90</v>
      </c>
      <c r="F148" s="242" t="str">
        <f>'LICH THI'!G69</f>
        <v>Thương mại điện tử</v>
      </c>
      <c r="G148" s="243">
        <f>'LICH THI'!I69</f>
        <v>2</v>
      </c>
      <c r="H148" s="244" t="str">
        <f>'LICH THI'!J69</f>
        <v>Viết</v>
      </c>
      <c r="I148" s="221">
        <f>'LICH THI'!L69</f>
        <v>42345</v>
      </c>
      <c r="J148" s="222" t="str">
        <f>_Ngay</f>
        <v>(Thứ 2)</v>
      </c>
      <c r="K148" s="223">
        <f>'LICH THI'!N69</f>
        <v>3</v>
      </c>
      <c r="L148" s="224">
        <f>'LICH THI'!O69</f>
        <v>110</v>
      </c>
      <c r="M148" s="253">
        <f>'LICH THI'!P69</f>
        <v>30</v>
      </c>
      <c r="N148" s="224">
        <f>'LICH THI'!Q69</f>
        <v>4</v>
      </c>
      <c r="O148" s="246">
        <f>'LICH THI'!AB69</f>
        <v>0</v>
      </c>
      <c r="P148" s="247" t="str">
        <f>_Ngay</f>
        <v>(Thứ 7)</v>
      </c>
      <c r="Q148" s="245">
        <f>'LICH THI'!AD69</f>
        <v>0</v>
      </c>
      <c r="R148" s="245"/>
      <c r="S148" s="248"/>
    </row>
    <row r="149" spans="1:19" s="225" customFormat="1" ht="17.25">
      <c r="A149" s="251" t="e">
        <f t="shared" si="7"/>
        <v>#REF!</v>
      </c>
      <c r="B149" s="252" t="e">
        <f>_Gio</f>
        <v>#REF!</v>
      </c>
      <c r="C149" s="240">
        <f t="shared" si="6"/>
        <v>32</v>
      </c>
      <c r="D149" s="223" t="e">
        <f>'LICH THI'!#REF!</f>
        <v>#REF!</v>
      </c>
      <c r="E149" s="241" t="e">
        <f>'LICH THI'!#REF!</f>
        <v>#REF!</v>
      </c>
      <c r="F149" s="242" t="e">
        <f>'LICH THI'!#REF!</f>
        <v>#REF!</v>
      </c>
      <c r="G149" s="243" t="e">
        <f>'LICH THI'!#REF!</f>
        <v>#REF!</v>
      </c>
      <c r="H149" s="244" t="e">
        <f>'LICH THI'!#REF!</f>
        <v>#REF!</v>
      </c>
      <c r="I149" s="221" t="e">
        <f>'LICH THI'!#REF!</f>
        <v>#REF!</v>
      </c>
      <c r="J149" s="222" t="e">
        <f>_Ngay</f>
        <v>#REF!</v>
      </c>
      <c r="K149" s="223" t="e">
        <f>'LICH THI'!#REF!</f>
        <v>#REF!</v>
      </c>
      <c r="L149" s="224" t="e">
        <f>'LICH THI'!#REF!</f>
        <v>#REF!</v>
      </c>
      <c r="M149" s="253" t="e">
        <f>'LICH THI'!#REF!</f>
        <v>#REF!</v>
      </c>
      <c r="N149" s="224" t="e">
        <f>'LICH THI'!#REF!</f>
        <v>#REF!</v>
      </c>
      <c r="O149" s="246" t="e">
        <f>'LICH THI'!#REF!</f>
        <v>#REF!</v>
      </c>
      <c r="P149" s="247" t="e">
        <f>_Ngay</f>
        <v>#REF!</v>
      </c>
      <c r="Q149" s="245" t="e">
        <f>'LICH THI'!#REF!</f>
        <v>#REF!</v>
      </c>
      <c r="R149" s="245"/>
      <c r="S149" s="248"/>
    </row>
    <row r="150" spans="1:19" s="225" customFormat="1" ht="17.25">
      <c r="A150" s="251" t="e">
        <f t="shared" si="7"/>
        <v>#REF!</v>
      </c>
      <c r="B150" s="252" t="e">
        <f>_Gio</f>
        <v>#REF!</v>
      </c>
      <c r="C150" s="240">
        <f t="shared" si="6"/>
        <v>33</v>
      </c>
      <c r="D150" s="223" t="e">
        <f>'LICH THI'!#REF!</f>
        <v>#REF!</v>
      </c>
      <c r="E150" s="241" t="e">
        <f>'LICH THI'!#REF!</f>
        <v>#REF!</v>
      </c>
      <c r="F150" s="242" t="e">
        <f>'LICH THI'!#REF!</f>
        <v>#REF!</v>
      </c>
      <c r="G150" s="243" t="e">
        <f>'LICH THI'!#REF!</f>
        <v>#REF!</v>
      </c>
      <c r="H150" s="244" t="e">
        <f>'LICH THI'!#REF!</f>
        <v>#REF!</v>
      </c>
      <c r="I150" s="221" t="e">
        <f>'LICH THI'!#REF!</f>
        <v>#REF!</v>
      </c>
      <c r="J150" s="222" t="e">
        <f>_Ngay</f>
        <v>#REF!</v>
      </c>
      <c r="K150" s="223" t="e">
        <f>'LICH THI'!#REF!</f>
        <v>#REF!</v>
      </c>
      <c r="L150" s="224" t="e">
        <f>'LICH THI'!#REF!</f>
        <v>#REF!</v>
      </c>
      <c r="M150" s="253" t="e">
        <f>'LICH THI'!#REF!</f>
        <v>#REF!</v>
      </c>
      <c r="N150" s="224" t="e">
        <f>'LICH THI'!#REF!</f>
        <v>#REF!</v>
      </c>
      <c r="O150" s="246" t="e">
        <f>'LICH THI'!#REF!</f>
        <v>#REF!</v>
      </c>
      <c r="P150" s="247" t="e">
        <f>_Ngay</f>
        <v>#REF!</v>
      </c>
      <c r="Q150" s="245" t="e">
        <f>'LICH THI'!#REF!</f>
        <v>#REF!</v>
      </c>
      <c r="R150" s="245"/>
      <c r="S150" s="248"/>
    </row>
    <row r="151" spans="1:19" s="225" customFormat="1" ht="17.25">
      <c r="A151" s="251">
        <f t="shared" si="7"/>
        <v>42348.541666666664</v>
      </c>
      <c r="B151" s="252" t="str">
        <f>_Gio</f>
        <v>13:00</v>
      </c>
      <c r="C151" s="240">
        <f t="shared" si="6"/>
        <v>34</v>
      </c>
      <c r="D151" s="223" t="str">
        <f>'LICH THI'!E70</f>
        <v>DCK64</v>
      </c>
      <c r="E151" s="241" t="str">
        <f>'LICH THI'!F70</f>
        <v>DC2KV77</v>
      </c>
      <c r="F151" s="242" t="str">
        <f>'LICH THI'!G70</f>
        <v>Pháp luật kinh tế</v>
      </c>
      <c r="G151" s="243">
        <f>'LICH THI'!I70</f>
        <v>3</v>
      </c>
      <c r="H151" s="244">
        <f>'LICH THI'!J70</f>
        <v>0</v>
      </c>
      <c r="I151" s="221">
        <f>'LICH THI'!L70</f>
        <v>42348</v>
      </c>
      <c r="J151" s="222" t="str">
        <f>_Ngay</f>
        <v>(Thứ 5)</v>
      </c>
      <c r="K151" s="223">
        <f>'LICH THI'!N70</f>
        <v>3</v>
      </c>
      <c r="L151" s="224">
        <f>'LICH THI'!O70</f>
        <v>110</v>
      </c>
      <c r="M151" s="253">
        <f>'LICH THI'!P70</f>
        <v>30</v>
      </c>
      <c r="N151" s="224">
        <f>'LICH THI'!Q70</f>
        <v>4</v>
      </c>
      <c r="O151" s="246">
        <f>'LICH THI'!AB70</f>
        <v>0</v>
      </c>
      <c r="P151" s="247" t="str">
        <f>_Ngay</f>
        <v>(Thứ 7)</v>
      </c>
      <c r="Q151" s="245">
        <f>'LICH THI'!AD70</f>
        <v>0</v>
      </c>
      <c r="R151" s="245"/>
      <c r="S151" s="248"/>
    </row>
    <row r="152" spans="1:19" s="225" customFormat="1" ht="17.25">
      <c r="A152" s="251" t="e">
        <f t="shared" si="7"/>
        <v>#REF!</v>
      </c>
      <c r="B152" s="252" t="e">
        <f>_Gio</f>
        <v>#REF!</v>
      </c>
      <c r="C152" s="240">
        <f t="shared" si="6"/>
        <v>35</v>
      </c>
      <c r="D152" s="223" t="e">
        <f>'LICH THI'!#REF!</f>
        <v>#REF!</v>
      </c>
      <c r="E152" s="241" t="e">
        <f>'LICH THI'!#REF!</f>
        <v>#REF!</v>
      </c>
      <c r="F152" s="242" t="e">
        <f>'LICH THI'!#REF!</f>
        <v>#REF!</v>
      </c>
      <c r="G152" s="243" t="e">
        <f>'LICH THI'!#REF!</f>
        <v>#REF!</v>
      </c>
      <c r="H152" s="244" t="e">
        <f>'LICH THI'!#REF!</f>
        <v>#REF!</v>
      </c>
      <c r="I152" s="221" t="e">
        <f>'LICH THI'!#REF!</f>
        <v>#REF!</v>
      </c>
      <c r="J152" s="222" t="e">
        <f>_Ngay</f>
        <v>#REF!</v>
      </c>
      <c r="K152" s="223" t="e">
        <f>'LICH THI'!#REF!</f>
        <v>#REF!</v>
      </c>
      <c r="L152" s="224" t="e">
        <f>'LICH THI'!#REF!</f>
        <v>#REF!</v>
      </c>
      <c r="M152" s="253" t="e">
        <f>'LICH THI'!#REF!</f>
        <v>#REF!</v>
      </c>
      <c r="N152" s="224" t="e">
        <f>'LICH THI'!#REF!</f>
        <v>#REF!</v>
      </c>
      <c r="O152" s="246" t="e">
        <f>'LICH THI'!#REF!</f>
        <v>#REF!</v>
      </c>
      <c r="P152" s="247" t="e">
        <f>_Ngay</f>
        <v>#REF!</v>
      </c>
      <c r="Q152" s="245" t="e">
        <f>'LICH THI'!#REF!</f>
        <v>#REF!</v>
      </c>
      <c r="R152" s="245"/>
      <c r="S152" s="248"/>
    </row>
    <row r="153" spans="1:19" s="225" customFormat="1" ht="17.25">
      <c r="A153" s="251" t="e">
        <f t="shared" si="7"/>
        <v>#REF!</v>
      </c>
      <c r="B153" s="252" t="e">
        <f>_Gio</f>
        <v>#REF!</v>
      </c>
      <c r="C153" s="240">
        <f t="shared" si="6"/>
        <v>36</v>
      </c>
      <c r="D153" s="223" t="e">
        <f>'LICH THI'!#REF!</f>
        <v>#REF!</v>
      </c>
      <c r="E153" s="241" t="e">
        <f>'LICH THI'!#REF!</f>
        <v>#REF!</v>
      </c>
      <c r="F153" s="242" t="e">
        <f>'LICH THI'!#REF!</f>
        <v>#REF!</v>
      </c>
      <c r="G153" s="243" t="e">
        <f>'LICH THI'!#REF!</f>
        <v>#REF!</v>
      </c>
      <c r="H153" s="244" t="e">
        <f>'LICH THI'!#REF!</f>
        <v>#REF!</v>
      </c>
      <c r="I153" s="221" t="e">
        <f>'LICH THI'!#REF!</f>
        <v>#REF!</v>
      </c>
      <c r="J153" s="222" t="e">
        <f>_Ngay</f>
        <v>#REF!</v>
      </c>
      <c r="K153" s="223" t="e">
        <f>'LICH THI'!#REF!</f>
        <v>#REF!</v>
      </c>
      <c r="L153" s="224" t="e">
        <f>'LICH THI'!#REF!</f>
        <v>#REF!</v>
      </c>
      <c r="M153" s="253" t="e">
        <f>'LICH THI'!#REF!</f>
        <v>#REF!</v>
      </c>
      <c r="N153" s="224" t="e">
        <f>'LICH THI'!#REF!</f>
        <v>#REF!</v>
      </c>
      <c r="O153" s="246" t="e">
        <f>'LICH THI'!#REF!</f>
        <v>#REF!</v>
      </c>
      <c r="P153" s="247" t="e">
        <f>_Ngay</f>
        <v>#REF!</v>
      </c>
      <c r="Q153" s="245" t="e">
        <f>'LICH THI'!#REF!</f>
        <v>#REF!</v>
      </c>
      <c r="R153" s="245"/>
      <c r="S153" s="248"/>
    </row>
    <row r="154" spans="1:19" s="225" customFormat="1" ht="17.25">
      <c r="A154" s="251" t="e">
        <f t="shared" si="7"/>
        <v>#REF!</v>
      </c>
      <c r="B154" s="252" t="e">
        <f>_Gio</f>
        <v>#REF!</v>
      </c>
      <c r="C154" s="240">
        <f t="shared" si="6"/>
        <v>37</v>
      </c>
      <c r="D154" s="223" t="e">
        <f>'LICH THI'!#REF!</f>
        <v>#REF!</v>
      </c>
      <c r="E154" s="241" t="e">
        <f>'LICH THI'!#REF!</f>
        <v>#REF!</v>
      </c>
      <c r="F154" s="242" t="e">
        <f>'LICH THI'!#REF!</f>
        <v>#REF!</v>
      </c>
      <c r="G154" s="243" t="e">
        <f>'LICH THI'!#REF!</f>
        <v>#REF!</v>
      </c>
      <c r="H154" s="244" t="e">
        <f>'LICH THI'!#REF!</f>
        <v>#REF!</v>
      </c>
      <c r="I154" s="221" t="e">
        <f>'LICH THI'!#REF!</f>
        <v>#REF!</v>
      </c>
      <c r="J154" s="222" t="e">
        <f>_Ngay</f>
        <v>#REF!</v>
      </c>
      <c r="K154" s="223" t="e">
        <f>'LICH THI'!#REF!</f>
        <v>#REF!</v>
      </c>
      <c r="L154" s="224" t="e">
        <f>'LICH THI'!#REF!</f>
        <v>#REF!</v>
      </c>
      <c r="M154" s="253" t="e">
        <f>'LICH THI'!#REF!</f>
        <v>#REF!</v>
      </c>
      <c r="N154" s="224" t="e">
        <f>'LICH THI'!#REF!</f>
        <v>#REF!</v>
      </c>
      <c r="O154" s="246" t="e">
        <f>'LICH THI'!#REF!</f>
        <v>#REF!</v>
      </c>
      <c r="P154" s="247" t="e">
        <f>_Ngay</f>
        <v>#REF!</v>
      </c>
      <c r="Q154" s="245" t="e">
        <f>'LICH THI'!#REF!</f>
        <v>#REF!</v>
      </c>
      <c r="R154" s="245"/>
      <c r="S154" s="248"/>
    </row>
    <row r="155" spans="1:19" s="225" customFormat="1" ht="17.25">
      <c r="A155" s="251">
        <f t="shared" si="7"/>
        <v>42350.291666666664</v>
      </c>
      <c r="B155" s="252" t="str">
        <f>_Gio</f>
        <v>7:00</v>
      </c>
      <c r="C155" s="240">
        <f t="shared" si="6"/>
        <v>38</v>
      </c>
      <c r="D155" s="223" t="str">
        <f>'LICH THI'!E83</f>
        <v>CCK65</v>
      </c>
      <c r="E155" s="241" t="str">
        <f>'LICH THI'!F83</f>
        <v>CC3DB44</v>
      </c>
      <c r="F155" s="242" t="str">
        <f>'LICH THI'!G83</f>
        <v>Đồ án Thiết kế đường</v>
      </c>
      <c r="G155" s="243">
        <f>'LICH THI'!I83</f>
        <v>1</v>
      </c>
      <c r="H155" s="244" t="str">
        <f>'LICH THI'!J83</f>
        <v>VĐ</v>
      </c>
      <c r="I155" s="221">
        <f>'LICH THI'!L83</f>
        <v>42350</v>
      </c>
      <c r="J155" s="222" t="str">
        <f>_Ngay</f>
        <v>(Thứ 7)</v>
      </c>
      <c r="K155" s="223" t="str">
        <f>'LICH THI'!N83</f>
        <v>SA</v>
      </c>
      <c r="L155" s="224">
        <f>'LICH THI'!O83</f>
        <v>37</v>
      </c>
      <c r="M155" s="253">
        <f>'LICH THI'!P83</f>
        <v>0</v>
      </c>
      <c r="N155" s="224" t="str">
        <f>'LICH THI'!Q83</f>
        <v/>
      </c>
      <c r="O155" s="246">
        <f>'LICH THI'!AB83</f>
        <v>0</v>
      </c>
      <c r="P155" s="247" t="str">
        <f>_Ngay</f>
        <v>(Thứ 7)</v>
      </c>
      <c r="Q155" s="245">
        <f>'LICH THI'!AD83</f>
        <v>0</v>
      </c>
      <c r="R155" s="245"/>
      <c r="S155" s="248"/>
    </row>
    <row r="156" spans="1:19" s="225" customFormat="1" ht="17.25">
      <c r="A156" s="251" t="e">
        <f t="shared" si="7"/>
        <v>#REF!</v>
      </c>
      <c r="B156" s="252" t="e">
        <f>_Gio</f>
        <v>#REF!</v>
      </c>
      <c r="C156" s="240">
        <f t="shared" si="6"/>
        <v>39</v>
      </c>
      <c r="D156" s="223" t="e">
        <f>'LICH THI'!#REF!</f>
        <v>#REF!</v>
      </c>
      <c r="E156" s="241" t="e">
        <f>'LICH THI'!#REF!</f>
        <v>#REF!</v>
      </c>
      <c r="F156" s="242" t="e">
        <f>'LICH THI'!#REF!</f>
        <v>#REF!</v>
      </c>
      <c r="G156" s="243" t="e">
        <f>'LICH THI'!#REF!</f>
        <v>#REF!</v>
      </c>
      <c r="H156" s="244" t="e">
        <f>'LICH THI'!#REF!</f>
        <v>#REF!</v>
      </c>
      <c r="I156" s="221" t="e">
        <f>'LICH THI'!#REF!</f>
        <v>#REF!</v>
      </c>
      <c r="J156" s="222" t="e">
        <f>_Ngay</f>
        <v>#REF!</v>
      </c>
      <c r="K156" s="223" t="e">
        <f>'LICH THI'!#REF!</f>
        <v>#REF!</v>
      </c>
      <c r="L156" s="224" t="e">
        <f>'LICH THI'!#REF!</f>
        <v>#REF!</v>
      </c>
      <c r="M156" s="253" t="e">
        <f>'LICH THI'!#REF!</f>
        <v>#REF!</v>
      </c>
      <c r="N156" s="224" t="e">
        <f>'LICH THI'!#REF!</f>
        <v>#REF!</v>
      </c>
      <c r="O156" s="246" t="e">
        <f>'LICH THI'!#REF!</f>
        <v>#REF!</v>
      </c>
      <c r="P156" s="247" t="e">
        <f>_Ngay</f>
        <v>#REF!</v>
      </c>
      <c r="Q156" s="245" t="e">
        <f>'LICH THI'!#REF!</f>
        <v>#REF!</v>
      </c>
      <c r="R156" s="245"/>
      <c r="S156" s="248"/>
    </row>
    <row r="157" spans="1:19" s="225" customFormat="1" ht="17.25">
      <c r="A157" s="251">
        <f t="shared" si="7"/>
        <v>42338.625</v>
      </c>
      <c r="B157" s="252" t="str">
        <f>_Gio</f>
        <v>15:00</v>
      </c>
      <c r="C157" s="240">
        <f t="shared" si="6"/>
        <v>40</v>
      </c>
      <c r="D157" s="223" t="str">
        <f>'LICH THI'!E88</f>
        <v>DCK65</v>
      </c>
      <c r="E157" s="241" t="str">
        <f>'LICH THI'!F88</f>
        <v>DC2CT31</v>
      </c>
      <c r="F157" s="242" t="str">
        <f>'LICH THI'!G88</f>
        <v>Địa chất công trình</v>
      </c>
      <c r="G157" s="243">
        <f>'LICH THI'!I88</f>
        <v>2</v>
      </c>
      <c r="H157" s="244" t="str">
        <f>'LICH THI'!J88</f>
        <v>Viết</v>
      </c>
      <c r="I157" s="221">
        <f>'LICH THI'!L88</f>
        <v>42338</v>
      </c>
      <c r="J157" s="222" t="str">
        <f>_Ngay</f>
        <v>(Thứ 2)</v>
      </c>
      <c r="K157" s="223">
        <f>'LICH THI'!N88</f>
        <v>4</v>
      </c>
      <c r="L157" s="224">
        <f>'LICH THI'!O88</f>
        <v>115</v>
      </c>
      <c r="M157" s="253">
        <f>'LICH THI'!P88</f>
        <v>30</v>
      </c>
      <c r="N157" s="224">
        <f>'LICH THI'!Q88</f>
        <v>4</v>
      </c>
      <c r="O157" s="246">
        <f>'LICH THI'!AB88</f>
        <v>0</v>
      </c>
      <c r="P157" s="247" t="str">
        <f>_Ngay</f>
        <v>(Thứ 7)</v>
      </c>
      <c r="Q157" s="245">
        <f>'LICH THI'!AD88</f>
        <v>0</v>
      </c>
      <c r="R157" s="245"/>
      <c r="S157" s="248"/>
    </row>
    <row r="158" spans="1:19" s="225" customFormat="1" ht="17.25">
      <c r="A158" s="251" t="e">
        <f t="shared" si="7"/>
        <v>#REF!</v>
      </c>
      <c r="B158" s="252" t="e">
        <f>_Gio</f>
        <v>#REF!</v>
      </c>
      <c r="C158" s="240">
        <f t="shared" si="6"/>
        <v>41</v>
      </c>
      <c r="D158" s="223" t="e">
        <f>'LICH THI'!#REF!</f>
        <v>#REF!</v>
      </c>
      <c r="E158" s="241" t="e">
        <f>'LICH THI'!#REF!</f>
        <v>#REF!</v>
      </c>
      <c r="F158" s="242" t="e">
        <f>'LICH THI'!#REF!</f>
        <v>#REF!</v>
      </c>
      <c r="G158" s="243" t="e">
        <f>'LICH THI'!#REF!</f>
        <v>#REF!</v>
      </c>
      <c r="H158" s="244" t="e">
        <f>'LICH THI'!#REF!</f>
        <v>#REF!</v>
      </c>
      <c r="I158" s="221" t="e">
        <f>'LICH THI'!#REF!</f>
        <v>#REF!</v>
      </c>
      <c r="J158" s="222" t="e">
        <f>_Ngay</f>
        <v>#REF!</v>
      </c>
      <c r="K158" s="223" t="e">
        <f>'LICH THI'!#REF!</f>
        <v>#REF!</v>
      </c>
      <c r="L158" s="224" t="e">
        <f>'LICH THI'!#REF!</f>
        <v>#REF!</v>
      </c>
      <c r="M158" s="253" t="e">
        <f>'LICH THI'!#REF!</f>
        <v>#REF!</v>
      </c>
      <c r="N158" s="224" t="e">
        <f>'LICH THI'!#REF!</f>
        <v>#REF!</v>
      </c>
      <c r="O158" s="246" t="e">
        <f>'LICH THI'!#REF!</f>
        <v>#REF!</v>
      </c>
      <c r="P158" s="247" t="e">
        <f>_Ngay</f>
        <v>#REF!</v>
      </c>
      <c r="Q158" s="245" t="e">
        <f>'LICH THI'!#REF!</f>
        <v>#REF!</v>
      </c>
      <c r="R158" s="245"/>
      <c r="S158" s="248"/>
    </row>
    <row r="159" spans="1:19" s="225" customFormat="1" ht="17.25">
      <c r="A159" s="251" t="e">
        <f t="shared" si="7"/>
        <v>#REF!</v>
      </c>
      <c r="B159" s="252" t="e">
        <f>_Gio</f>
        <v>#REF!</v>
      </c>
      <c r="C159" s="240">
        <f t="shared" si="6"/>
        <v>42</v>
      </c>
      <c r="D159" s="223" t="e">
        <f>'LICH THI'!#REF!</f>
        <v>#REF!</v>
      </c>
      <c r="E159" s="241" t="e">
        <f>'LICH THI'!#REF!</f>
        <v>#REF!</v>
      </c>
      <c r="F159" s="242" t="e">
        <f>'LICH THI'!#REF!</f>
        <v>#REF!</v>
      </c>
      <c r="G159" s="243" t="e">
        <f>'LICH THI'!#REF!</f>
        <v>#REF!</v>
      </c>
      <c r="H159" s="244" t="e">
        <f>'LICH THI'!#REF!</f>
        <v>#REF!</v>
      </c>
      <c r="I159" s="221" t="e">
        <f>'LICH THI'!#REF!</f>
        <v>#REF!</v>
      </c>
      <c r="J159" s="222" t="e">
        <f>_Ngay</f>
        <v>#REF!</v>
      </c>
      <c r="K159" s="223" t="e">
        <f>'LICH THI'!#REF!</f>
        <v>#REF!</v>
      </c>
      <c r="L159" s="224" t="e">
        <f>'LICH THI'!#REF!</f>
        <v>#REF!</v>
      </c>
      <c r="M159" s="253" t="e">
        <f>'LICH THI'!#REF!</f>
        <v>#REF!</v>
      </c>
      <c r="N159" s="224" t="e">
        <f>'LICH THI'!#REF!</f>
        <v>#REF!</v>
      </c>
      <c r="O159" s="246" t="e">
        <f>'LICH THI'!#REF!</f>
        <v>#REF!</v>
      </c>
      <c r="P159" s="247" t="e">
        <f>_Ngay</f>
        <v>#REF!</v>
      </c>
      <c r="Q159" s="245" t="e">
        <f>'LICH THI'!#REF!</f>
        <v>#REF!</v>
      </c>
      <c r="R159" s="245"/>
      <c r="S159" s="248"/>
    </row>
    <row r="160" spans="1:19" s="225" customFormat="1" ht="17.25">
      <c r="A160" s="251" t="e">
        <f t="shared" si="7"/>
        <v>#REF!</v>
      </c>
      <c r="B160" s="252" t="e">
        <f>_Gio</f>
        <v>#REF!</v>
      </c>
      <c r="C160" s="240">
        <f t="shared" si="6"/>
        <v>43</v>
      </c>
      <c r="D160" s="223" t="e">
        <f>'LICH THI'!#REF!</f>
        <v>#REF!</v>
      </c>
      <c r="E160" s="241" t="e">
        <f>'LICH THI'!#REF!</f>
        <v>#REF!</v>
      </c>
      <c r="F160" s="242" t="e">
        <f>'LICH THI'!#REF!</f>
        <v>#REF!</v>
      </c>
      <c r="G160" s="243" t="e">
        <f>'LICH THI'!#REF!</f>
        <v>#REF!</v>
      </c>
      <c r="H160" s="244" t="e">
        <f>'LICH THI'!#REF!</f>
        <v>#REF!</v>
      </c>
      <c r="I160" s="221" t="e">
        <f>'LICH THI'!#REF!</f>
        <v>#REF!</v>
      </c>
      <c r="J160" s="222" t="e">
        <f>_Ngay</f>
        <v>#REF!</v>
      </c>
      <c r="K160" s="223" t="e">
        <f>'LICH THI'!#REF!</f>
        <v>#REF!</v>
      </c>
      <c r="L160" s="224" t="e">
        <f>'LICH THI'!#REF!</f>
        <v>#REF!</v>
      </c>
      <c r="M160" s="253" t="e">
        <f>'LICH THI'!#REF!</f>
        <v>#REF!</v>
      </c>
      <c r="N160" s="224" t="e">
        <f>'LICH THI'!#REF!</f>
        <v>#REF!</v>
      </c>
      <c r="O160" s="246" t="e">
        <f>'LICH THI'!#REF!</f>
        <v>#REF!</v>
      </c>
      <c r="P160" s="247" t="e">
        <f>_Ngay</f>
        <v>#REF!</v>
      </c>
      <c r="Q160" s="245" t="e">
        <f>'LICH THI'!#REF!</f>
        <v>#REF!</v>
      </c>
      <c r="R160" s="245"/>
      <c r="S160" s="248"/>
    </row>
    <row r="161" spans="1:19" s="225" customFormat="1" ht="17.25">
      <c r="A161" s="251" t="e">
        <f t="shared" si="7"/>
        <v>#REF!</v>
      </c>
      <c r="B161" s="252" t="e">
        <f>_Gio</f>
        <v>#REF!</v>
      </c>
      <c r="C161" s="240">
        <f t="shared" si="6"/>
        <v>44</v>
      </c>
      <c r="D161" s="223" t="e">
        <f>'LICH THI'!#REF!</f>
        <v>#REF!</v>
      </c>
      <c r="E161" s="241" t="e">
        <f>'LICH THI'!#REF!</f>
        <v>#REF!</v>
      </c>
      <c r="F161" s="242" t="e">
        <f>'LICH THI'!#REF!</f>
        <v>#REF!</v>
      </c>
      <c r="G161" s="243" t="e">
        <f>'LICH THI'!#REF!</f>
        <v>#REF!</v>
      </c>
      <c r="H161" s="244" t="e">
        <f>'LICH THI'!#REF!</f>
        <v>#REF!</v>
      </c>
      <c r="I161" s="221" t="e">
        <f>'LICH THI'!#REF!</f>
        <v>#REF!</v>
      </c>
      <c r="J161" s="222" t="e">
        <f>_Ngay</f>
        <v>#REF!</v>
      </c>
      <c r="K161" s="223" t="e">
        <f>'LICH THI'!#REF!</f>
        <v>#REF!</v>
      </c>
      <c r="L161" s="224" t="e">
        <f>'LICH THI'!#REF!</f>
        <v>#REF!</v>
      </c>
      <c r="M161" s="253" t="e">
        <f>'LICH THI'!#REF!</f>
        <v>#REF!</v>
      </c>
      <c r="N161" s="224" t="e">
        <f>'LICH THI'!#REF!</f>
        <v>#REF!</v>
      </c>
      <c r="O161" s="246" t="e">
        <f>'LICH THI'!#REF!</f>
        <v>#REF!</v>
      </c>
      <c r="P161" s="247" t="e">
        <f>_Ngay</f>
        <v>#REF!</v>
      </c>
      <c r="Q161" s="245" t="e">
        <f>'LICH THI'!#REF!</f>
        <v>#REF!</v>
      </c>
      <c r="R161" s="245"/>
      <c r="S161" s="248"/>
    </row>
    <row r="162" spans="1:19" s="225" customFormat="1" ht="17.25">
      <c r="A162" s="251" t="e">
        <f t="shared" si="7"/>
        <v>#REF!</v>
      </c>
      <c r="B162" s="252" t="e">
        <f>_Gio</f>
        <v>#REF!</v>
      </c>
      <c r="C162" s="240">
        <v>1</v>
      </c>
      <c r="D162" s="223" t="e">
        <f>'LICH THI'!#REF!</f>
        <v>#REF!</v>
      </c>
      <c r="E162" s="241" t="e">
        <f>'LICH THI'!#REF!</f>
        <v>#REF!</v>
      </c>
      <c r="F162" s="242" t="e">
        <f>'LICH THI'!#REF!</f>
        <v>#REF!</v>
      </c>
      <c r="G162" s="243" t="e">
        <f>'LICH THI'!#REF!</f>
        <v>#REF!</v>
      </c>
      <c r="H162" s="244" t="e">
        <f>'LICH THI'!#REF!</f>
        <v>#REF!</v>
      </c>
      <c r="I162" s="221" t="e">
        <f>'LICH THI'!#REF!</f>
        <v>#REF!</v>
      </c>
      <c r="J162" s="222" t="e">
        <f>_Ngay</f>
        <v>#REF!</v>
      </c>
      <c r="K162" s="223" t="e">
        <f>'LICH THI'!#REF!</f>
        <v>#REF!</v>
      </c>
      <c r="L162" s="224" t="e">
        <f>'LICH THI'!#REF!</f>
        <v>#REF!</v>
      </c>
      <c r="M162" s="253" t="e">
        <f>'LICH THI'!#REF!</f>
        <v>#REF!</v>
      </c>
      <c r="N162" s="224" t="e">
        <f>'LICH THI'!#REF!</f>
        <v>#REF!</v>
      </c>
      <c r="O162" s="246" t="e">
        <f>'LICH THI'!#REF!</f>
        <v>#REF!</v>
      </c>
      <c r="P162" s="247" t="e">
        <f>_Ngay</f>
        <v>#REF!</v>
      </c>
      <c r="Q162" s="245" t="e">
        <f>'LICH THI'!#REF!</f>
        <v>#REF!</v>
      </c>
      <c r="R162" s="245"/>
      <c r="S162" s="248"/>
    </row>
    <row r="163" spans="1:19" s="225" customFormat="1" ht="17.25">
      <c r="A163" s="251" t="e">
        <f t="shared" si="7"/>
        <v>#REF!</v>
      </c>
      <c r="B163" s="252" t="e">
        <f>_Gio</f>
        <v>#REF!</v>
      </c>
      <c r="C163" s="240">
        <f t="shared" ref="C163:C206" si="8">_stt</f>
        <v>2</v>
      </c>
      <c r="D163" s="223" t="e">
        <f>'LICH THI'!#REF!</f>
        <v>#REF!</v>
      </c>
      <c r="E163" s="241" t="e">
        <f>'LICH THI'!#REF!</f>
        <v>#REF!</v>
      </c>
      <c r="F163" s="242" t="e">
        <f>'LICH THI'!#REF!</f>
        <v>#REF!</v>
      </c>
      <c r="G163" s="243" t="e">
        <f>'LICH THI'!#REF!</f>
        <v>#REF!</v>
      </c>
      <c r="H163" s="244" t="e">
        <f>'LICH THI'!#REF!</f>
        <v>#REF!</v>
      </c>
      <c r="I163" s="221" t="e">
        <f>'LICH THI'!#REF!</f>
        <v>#REF!</v>
      </c>
      <c r="J163" s="222" t="e">
        <f>_Ngay</f>
        <v>#REF!</v>
      </c>
      <c r="K163" s="223" t="e">
        <f>'LICH THI'!#REF!</f>
        <v>#REF!</v>
      </c>
      <c r="L163" s="224" t="e">
        <f>'LICH THI'!#REF!</f>
        <v>#REF!</v>
      </c>
      <c r="M163" s="253" t="e">
        <f>'LICH THI'!#REF!</f>
        <v>#REF!</v>
      </c>
      <c r="N163" s="224" t="e">
        <f>'LICH THI'!#REF!</f>
        <v>#REF!</v>
      </c>
      <c r="O163" s="246" t="e">
        <f>'LICH THI'!#REF!</f>
        <v>#REF!</v>
      </c>
      <c r="P163" s="247" t="e">
        <f>_Ngay</f>
        <v>#REF!</v>
      </c>
      <c r="Q163" s="245" t="e">
        <f>'LICH THI'!#REF!</f>
        <v>#REF!</v>
      </c>
      <c r="R163" s="245"/>
      <c r="S163" s="248"/>
    </row>
    <row r="164" spans="1:19" s="225" customFormat="1" ht="17.25">
      <c r="A164" s="251" t="e">
        <f t="shared" si="7"/>
        <v>#REF!</v>
      </c>
      <c r="B164" s="252" t="e">
        <f>_Gio</f>
        <v>#REF!</v>
      </c>
      <c r="C164" s="240">
        <f t="shared" si="8"/>
        <v>3</v>
      </c>
      <c r="D164" s="223" t="e">
        <f>'LICH THI'!#REF!</f>
        <v>#REF!</v>
      </c>
      <c r="E164" s="241" t="e">
        <f>'LICH THI'!#REF!</f>
        <v>#REF!</v>
      </c>
      <c r="F164" s="242" t="e">
        <f>'LICH THI'!#REF!</f>
        <v>#REF!</v>
      </c>
      <c r="G164" s="243" t="e">
        <f>'LICH THI'!#REF!</f>
        <v>#REF!</v>
      </c>
      <c r="H164" s="244" t="e">
        <f>'LICH THI'!#REF!</f>
        <v>#REF!</v>
      </c>
      <c r="I164" s="221" t="e">
        <f>'LICH THI'!#REF!</f>
        <v>#REF!</v>
      </c>
      <c r="J164" s="222" t="e">
        <f>_Ngay</f>
        <v>#REF!</v>
      </c>
      <c r="K164" s="223" t="e">
        <f>'LICH THI'!#REF!</f>
        <v>#REF!</v>
      </c>
      <c r="L164" s="224" t="e">
        <f>'LICH THI'!#REF!</f>
        <v>#REF!</v>
      </c>
      <c r="M164" s="253" t="e">
        <f>'LICH THI'!#REF!</f>
        <v>#REF!</v>
      </c>
      <c r="N164" s="224" t="e">
        <f>'LICH THI'!#REF!</f>
        <v>#REF!</v>
      </c>
      <c r="O164" s="246" t="e">
        <f>'LICH THI'!#REF!</f>
        <v>#REF!</v>
      </c>
      <c r="P164" s="247" t="e">
        <f>_Ngay</f>
        <v>#REF!</v>
      </c>
      <c r="Q164" s="245" t="e">
        <f>'LICH THI'!#REF!</f>
        <v>#REF!</v>
      </c>
      <c r="R164" s="245"/>
      <c r="S164" s="248"/>
    </row>
    <row r="165" spans="1:19" s="225" customFormat="1" ht="17.25">
      <c r="A165" s="251" t="e">
        <f t="shared" si="7"/>
        <v>#REF!</v>
      </c>
      <c r="B165" s="252" t="e">
        <f>_Gio</f>
        <v>#REF!</v>
      </c>
      <c r="C165" s="240">
        <f t="shared" si="8"/>
        <v>4</v>
      </c>
      <c r="D165" s="223" t="e">
        <f>'LICH THI'!#REF!</f>
        <v>#REF!</v>
      </c>
      <c r="E165" s="241" t="e">
        <f>'LICH THI'!#REF!</f>
        <v>#REF!</v>
      </c>
      <c r="F165" s="242" t="e">
        <f>'LICH THI'!#REF!</f>
        <v>#REF!</v>
      </c>
      <c r="G165" s="243" t="e">
        <f>'LICH THI'!#REF!</f>
        <v>#REF!</v>
      </c>
      <c r="H165" s="244" t="e">
        <f>'LICH THI'!#REF!</f>
        <v>#REF!</v>
      </c>
      <c r="I165" s="221" t="e">
        <f>'LICH THI'!#REF!</f>
        <v>#REF!</v>
      </c>
      <c r="J165" s="222" t="e">
        <f>_Ngay</f>
        <v>#REF!</v>
      </c>
      <c r="K165" s="223" t="e">
        <f>'LICH THI'!#REF!</f>
        <v>#REF!</v>
      </c>
      <c r="L165" s="224" t="e">
        <f>'LICH THI'!#REF!</f>
        <v>#REF!</v>
      </c>
      <c r="M165" s="253" t="e">
        <f>'LICH THI'!#REF!</f>
        <v>#REF!</v>
      </c>
      <c r="N165" s="224" t="e">
        <f>'LICH THI'!#REF!</f>
        <v>#REF!</v>
      </c>
      <c r="O165" s="246" t="e">
        <f>'LICH THI'!#REF!</f>
        <v>#REF!</v>
      </c>
      <c r="P165" s="247" t="e">
        <f>_Ngay</f>
        <v>#REF!</v>
      </c>
      <c r="Q165" s="245" t="e">
        <f>'LICH THI'!#REF!</f>
        <v>#REF!</v>
      </c>
      <c r="R165" s="245"/>
      <c r="S165" s="248"/>
    </row>
    <row r="166" spans="1:19" s="225" customFormat="1" ht="17.25">
      <c r="A166" s="251" t="e">
        <f t="shared" si="7"/>
        <v>#REF!</v>
      </c>
      <c r="B166" s="252" t="e">
        <f>_Gio</f>
        <v>#REF!</v>
      </c>
      <c r="C166" s="240">
        <f t="shared" si="8"/>
        <v>5</v>
      </c>
      <c r="D166" s="223" t="e">
        <f>'LICH THI'!#REF!</f>
        <v>#REF!</v>
      </c>
      <c r="E166" s="241" t="e">
        <f>'LICH THI'!#REF!</f>
        <v>#REF!</v>
      </c>
      <c r="F166" s="242" t="e">
        <f>'LICH THI'!#REF!</f>
        <v>#REF!</v>
      </c>
      <c r="G166" s="243" t="e">
        <f>'LICH THI'!#REF!</f>
        <v>#REF!</v>
      </c>
      <c r="H166" s="244" t="e">
        <f>'LICH THI'!#REF!</f>
        <v>#REF!</v>
      </c>
      <c r="I166" s="221" t="e">
        <f>'LICH THI'!#REF!</f>
        <v>#REF!</v>
      </c>
      <c r="J166" s="222" t="e">
        <f>_Ngay</f>
        <v>#REF!</v>
      </c>
      <c r="K166" s="223" t="e">
        <f>'LICH THI'!#REF!</f>
        <v>#REF!</v>
      </c>
      <c r="L166" s="224" t="e">
        <f>'LICH THI'!#REF!</f>
        <v>#REF!</v>
      </c>
      <c r="M166" s="253" t="e">
        <f>'LICH THI'!#REF!</f>
        <v>#REF!</v>
      </c>
      <c r="N166" s="224" t="e">
        <f>'LICH THI'!#REF!</f>
        <v>#REF!</v>
      </c>
      <c r="O166" s="246" t="e">
        <f>'LICH THI'!#REF!</f>
        <v>#REF!</v>
      </c>
      <c r="P166" s="247" t="e">
        <f>_Ngay</f>
        <v>#REF!</v>
      </c>
      <c r="Q166" s="245" t="e">
        <f>'LICH THI'!#REF!</f>
        <v>#REF!</v>
      </c>
      <c r="R166" s="245"/>
      <c r="S166" s="248"/>
    </row>
    <row r="167" spans="1:19" s="225" customFormat="1" ht="17.25">
      <c r="A167" s="251" t="e">
        <f t="shared" si="7"/>
        <v>#REF!</v>
      </c>
      <c r="B167" s="252" t="e">
        <f>_Gio</f>
        <v>#REF!</v>
      </c>
      <c r="C167" s="240">
        <f t="shared" si="8"/>
        <v>6</v>
      </c>
      <c r="D167" s="223" t="e">
        <f>'LICH THI'!#REF!</f>
        <v>#REF!</v>
      </c>
      <c r="E167" s="241" t="e">
        <f>'LICH THI'!#REF!</f>
        <v>#REF!</v>
      </c>
      <c r="F167" s="242" t="e">
        <f>'LICH THI'!#REF!</f>
        <v>#REF!</v>
      </c>
      <c r="G167" s="243" t="e">
        <f>'LICH THI'!#REF!</f>
        <v>#REF!</v>
      </c>
      <c r="H167" s="244" t="e">
        <f>'LICH THI'!#REF!</f>
        <v>#REF!</v>
      </c>
      <c r="I167" s="221" t="e">
        <f>'LICH THI'!#REF!</f>
        <v>#REF!</v>
      </c>
      <c r="J167" s="222" t="e">
        <f>_Ngay</f>
        <v>#REF!</v>
      </c>
      <c r="K167" s="223" t="e">
        <f>'LICH THI'!#REF!</f>
        <v>#REF!</v>
      </c>
      <c r="L167" s="224" t="e">
        <f>'LICH THI'!#REF!</f>
        <v>#REF!</v>
      </c>
      <c r="M167" s="253" t="e">
        <f>'LICH THI'!#REF!</f>
        <v>#REF!</v>
      </c>
      <c r="N167" s="224" t="e">
        <f>'LICH THI'!#REF!</f>
        <v>#REF!</v>
      </c>
      <c r="O167" s="246" t="e">
        <f>'LICH THI'!#REF!</f>
        <v>#REF!</v>
      </c>
      <c r="P167" s="247" t="e">
        <f>_Ngay</f>
        <v>#REF!</v>
      </c>
      <c r="Q167" s="245" t="e">
        <f>'LICH THI'!#REF!</f>
        <v>#REF!</v>
      </c>
      <c r="R167" s="245"/>
      <c r="S167" s="248"/>
    </row>
    <row r="168" spans="1:19" s="225" customFormat="1" ht="17.25">
      <c r="A168" s="251" t="e">
        <f t="shared" si="7"/>
        <v>#REF!</v>
      </c>
      <c r="B168" s="252" t="e">
        <f>_Gio</f>
        <v>#REF!</v>
      </c>
      <c r="C168" s="240">
        <f t="shared" si="8"/>
        <v>7</v>
      </c>
      <c r="D168" s="223" t="e">
        <f>'LICH THI'!#REF!</f>
        <v>#REF!</v>
      </c>
      <c r="E168" s="241" t="e">
        <f>'LICH THI'!#REF!</f>
        <v>#REF!</v>
      </c>
      <c r="F168" s="242" t="e">
        <f>'LICH THI'!#REF!</f>
        <v>#REF!</v>
      </c>
      <c r="G168" s="243" t="e">
        <f>'LICH THI'!#REF!</f>
        <v>#REF!</v>
      </c>
      <c r="H168" s="244" t="e">
        <f>'LICH THI'!#REF!</f>
        <v>#REF!</v>
      </c>
      <c r="I168" s="221" t="e">
        <f>'LICH THI'!#REF!</f>
        <v>#REF!</v>
      </c>
      <c r="J168" s="222" t="e">
        <f>_Ngay</f>
        <v>#REF!</v>
      </c>
      <c r="K168" s="223" t="e">
        <f>'LICH THI'!#REF!</f>
        <v>#REF!</v>
      </c>
      <c r="L168" s="224" t="e">
        <f>'LICH THI'!#REF!</f>
        <v>#REF!</v>
      </c>
      <c r="M168" s="253" t="e">
        <f>'LICH THI'!#REF!</f>
        <v>#REF!</v>
      </c>
      <c r="N168" s="224" t="e">
        <f>'LICH THI'!#REF!</f>
        <v>#REF!</v>
      </c>
      <c r="O168" s="246" t="e">
        <f>'LICH THI'!#REF!</f>
        <v>#REF!</v>
      </c>
      <c r="P168" s="247" t="e">
        <f>_Ngay</f>
        <v>#REF!</v>
      </c>
      <c r="Q168" s="245" t="e">
        <f>'LICH THI'!#REF!</f>
        <v>#REF!</v>
      </c>
      <c r="R168" s="245"/>
      <c r="S168" s="248"/>
    </row>
    <row r="169" spans="1:19" s="225" customFormat="1" ht="17.25">
      <c r="A169" s="251" t="e">
        <f t="shared" si="7"/>
        <v>#REF!</v>
      </c>
      <c r="B169" s="252" t="e">
        <f>_Gio</f>
        <v>#REF!</v>
      </c>
      <c r="C169" s="240">
        <f t="shared" si="8"/>
        <v>8</v>
      </c>
      <c r="D169" s="223" t="e">
        <f>'LICH THI'!#REF!</f>
        <v>#REF!</v>
      </c>
      <c r="E169" s="241" t="e">
        <f>'LICH THI'!#REF!</f>
        <v>#REF!</v>
      </c>
      <c r="F169" s="242" t="e">
        <f>'LICH THI'!#REF!</f>
        <v>#REF!</v>
      </c>
      <c r="G169" s="243" t="e">
        <f>'LICH THI'!#REF!</f>
        <v>#REF!</v>
      </c>
      <c r="H169" s="244" t="e">
        <f>'LICH THI'!#REF!</f>
        <v>#REF!</v>
      </c>
      <c r="I169" s="221" t="e">
        <f>'LICH THI'!#REF!</f>
        <v>#REF!</v>
      </c>
      <c r="J169" s="222" t="e">
        <f>_Ngay</f>
        <v>#REF!</v>
      </c>
      <c r="K169" s="223" t="e">
        <f>'LICH THI'!#REF!</f>
        <v>#REF!</v>
      </c>
      <c r="L169" s="224" t="e">
        <f>'LICH THI'!#REF!</f>
        <v>#REF!</v>
      </c>
      <c r="M169" s="253" t="e">
        <f>'LICH THI'!#REF!</f>
        <v>#REF!</v>
      </c>
      <c r="N169" s="224" t="e">
        <f>'LICH THI'!#REF!</f>
        <v>#REF!</v>
      </c>
      <c r="O169" s="246" t="e">
        <f>'LICH THI'!#REF!</f>
        <v>#REF!</v>
      </c>
      <c r="P169" s="247" t="e">
        <f>_Ngay</f>
        <v>#REF!</v>
      </c>
      <c r="Q169" s="245" t="e">
        <f>'LICH THI'!#REF!</f>
        <v>#REF!</v>
      </c>
      <c r="R169" s="245"/>
      <c r="S169" s="248"/>
    </row>
    <row r="170" spans="1:19" s="225" customFormat="1" ht="17.25">
      <c r="A170" s="251" t="e">
        <f t="shared" si="7"/>
        <v>#REF!</v>
      </c>
      <c r="B170" s="252" t="e">
        <f>_Gio</f>
        <v>#REF!</v>
      </c>
      <c r="C170" s="240">
        <f t="shared" si="8"/>
        <v>9</v>
      </c>
      <c r="D170" s="223" t="e">
        <f>'LICH THI'!#REF!</f>
        <v>#REF!</v>
      </c>
      <c r="E170" s="241" t="e">
        <f>'LICH THI'!#REF!</f>
        <v>#REF!</v>
      </c>
      <c r="F170" s="242" t="e">
        <f>'LICH THI'!#REF!</f>
        <v>#REF!</v>
      </c>
      <c r="G170" s="243" t="e">
        <f>'LICH THI'!#REF!</f>
        <v>#REF!</v>
      </c>
      <c r="H170" s="244" t="e">
        <f>'LICH THI'!#REF!</f>
        <v>#REF!</v>
      </c>
      <c r="I170" s="221" t="e">
        <f>'LICH THI'!#REF!</f>
        <v>#REF!</v>
      </c>
      <c r="J170" s="222" t="e">
        <f>_Ngay</f>
        <v>#REF!</v>
      </c>
      <c r="K170" s="223" t="e">
        <f>'LICH THI'!#REF!</f>
        <v>#REF!</v>
      </c>
      <c r="L170" s="224" t="e">
        <f>'LICH THI'!#REF!</f>
        <v>#REF!</v>
      </c>
      <c r="M170" s="253" t="e">
        <f>'LICH THI'!#REF!</f>
        <v>#REF!</v>
      </c>
      <c r="N170" s="224" t="e">
        <f>'LICH THI'!#REF!</f>
        <v>#REF!</v>
      </c>
      <c r="O170" s="246" t="e">
        <f>'LICH THI'!#REF!</f>
        <v>#REF!</v>
      </c>
      <c r="P170" s="247" t="e">
        <f>_Ngay</f>
        <v>#REF!</v>
      </c>
      <c r="Q170" s="245" t="e">
        <f>'LICH THI'!#REF!</f>
        <v>#REF!</v>
      </c>
      <c r="R170" s="245"/>
      <c r="S170" s="248"/>
    </row>
    <row r="171" spans="1:19" s="225" customFormat="1" ht="17.25">
      <c r="A171" s="251" t="e">
        <f t="shared" si="7"/>
        <v>#REF!</v>
      </c>
      <c r="B171" s="252" t="e">
        <f>_Gio</f>
        <v>#REF!</v>
      </c>
      <c r="C171" s="240">
        <f t="shared" si="8"/>
        <v>10</v>
      </c>
      <c r="D171" s="223" t="e">
        <f>'LICH THI'!#REF!</f>
        <v>#REF!</v>
      </c>
      <c r="E171" s="241" t="e">
        <f>'LICH THI'!#REF!</f>
        <v>#REF!</v>
      </c>
      <c r="F171" s="242" t="e">
        <f>'LICH THI'!#REF!</f>
        <v>#REF!</v>
      </c>
      <c r="G171" s="243" t="e">
        <f>'LICH THI'!#REF!</f>
        <v>#REF!</v>
      </c>
      <c r="H171" s="244" t="e">
        <f>'LICH THI'!#REF!</f>
        <v>#REF!</v>
      </c>
      <c r="I171" s="221" t="e">
        <f>'LICH THI'!#REF!</f>
        <v>#REF!</v>
      </c>
      <c r="J171" s="222" t="e">
        <f>_Ngay</f>
        <v>#REF!</v>
      </c>
      <c r="K171" s="223" t="e">
        <f>'LICH THI'!#REF!</f>
        <v>#REF!</v>
      </c>
      <c r="L171" s="224" t="e">
        <f>'LICH THI'!#REF!</f>
        <v>#REF!</v>
      </c>
      <c r="M171" s="253" t="e">
        <f>'LICH THI'!#REF!</f>
        <v>#REF!</v>
      </c>
      <c r="N171" s="224" t="e">
        <f>'LICH THI'!#REF!</f>
        <v>#REF!</v>
      </c>
      <c r="O171" s="246" t="e">
        <f>'LICH THI'!#REF!</f>
        <v>#REF!</v>
      </c>
      <c r="P171" s="247" t="e">
        <f>_Ngay</f>
        <v>#REF!</v>
      </c>
      <c r="Q171" s="245" t="e">
        <f>'LICH THI'!#REF!</f>
        <v>#REF!</v>
      </c>
      <c r="R171" s="245"/>
      <c r="S171" s="248"/>
    </row>
    <row r="172" spans="1:19" s="225" customFormat="1" ht="17.25">
      <c r="A172" s="251" t="e">
        <f t="shared" si="7"/>
        <v>#REF!</v>
      </c>
      <c r="B172" s="252" t="e">
        <f>_Gio</f>
        <v>#REF!</v>
      </c>
      <c r="C172" s="240">
        <f t="shared" si="8"/>
        <v>11</v>
      </c>
      <c r="D172" s="223" t="e">
        <f>'LICH THI'!#REF!</f>
        <v>#REF!</v>
      </c>
      <c r="E172" s="241" t="e">
        <f>'LICH THI'!#REF!</f>
        <v>#REF!</v>
      </c>
      <c r="F172" s="242" t="e">
        <f>'LICH THI'!#REF!</f>
        <v>#REF!</v>
      </c>
      <c r="G172" s="243" t="e">
        <f>'LICH THI'!#REF!</f>
        <v>#REF!</v>
      </c>
      <c r="H172" s="244" t="e">
        <f>'LICH THI'!#REF!</f>
        <v>#REF!</v>
      </c>
      <c r="I172" s="221" t="e">
        <f>'LICH THI'!#REF!</f>
        <v>#REF!</v>
      </c>
      <c r="J172" s="222" t="e">
        <f>_Ngay</f>
        <v>#REF!</v>
      </c>
      <c r="K172" s="223" t="e">
        <f>'LICH THI'!#REF!</f>
        <v>#REF!</v>
      </c>
      <c r="L172" s="224" t="e">
        <f>'LICH THI'!#REF!</f>
        <v>#REF!</v>
      </c>
      <c r="M172" s="253" t="e">
        <f>'LICH THI'!#REF!</f>
        <v>#REF!</v>
      </c>
      <c r="N172" s="224" t="e">
        <f>'LICH THI'!#REF!</f>
        <v>#REF!</v>
      </c>
      <c r="O172" s="246" t="e">
        <f>'LICH THI'!#REF!</f>
        <v>#REF!</v>
      </c>
      <c r="P172" s="247" t="e">
        <f>_Ngay</f>
        <v>#REF!</v>
      </c>
      <c r="Q172" s="245" t="e">
        <f>'LICH THI'!#REF!</f>
        <v>#REF!</v>
      </c>
      <c r="R172" s="245"/>
      <c r="S172" s="248"/>
    </row>
    <row r="173" spans="1:19" s="225" customFormat="1" ht="17.25">
      <c r="A173" s="251" t="e">
        <f t="shared" si="7"/>
        <v>#REF!</v>
      </c>
      <c r="B173" s="252" t="e">
        <f>_Gio</f>
        <v>#REF!</v>
      </c>
      <c r="C173" s="240">
        <f t="shared" si="8"/>
        <v>12</v>
      </c>
      <c r="D173" s="223" t="e">
        <f>'LICH THI'!#REF!</f>
        <v>#REF!</v>
      </c>
      <c r="E173" s="241" t="e">
        <f>'LICH THI'!#REF!</f>
        <v>#REF!</v>
      </c>
      <c r="F173" s="242" t="e">
        <f>'LICH THI'!#REF!</f>
        <v>#REF!</v>
      </c>
      <c r="G173" s="243" t="e">
        <f>'LICH THI'!#REF!</f>
        <v>#REF!</v>
      </c>
      <c r="H173" s="244" t="e">
        <f>'LICH THI'!#REF!</f>
        <v>#REF!</v>
      </c>
      <c r="I173" s="221" t="e">
        <f>'LICH THI'!#REF!</f>
        <v>#REF!</v>
      </c>
      <c r="J173" s="222" t="e">
        <f>_Ngay</f>
        <v>#REF!</v>
      </c>
      <c r="K173" s="223" t="e">
        <f>'LICH THI'!#REF!</f>
        <v>#REF!</v>
      </c>
      <c r="L173" s="224" t="e">
        <f>'LICH THI'!#REF!</f>
        <v>#REF!</v>
      </c>
      <c r="M173" s="253" t="e">
        <f>'LICH THI'!#REF!</f>
        <v>#REF!</v>
      </c>
      <c r="N173" s="224" t="e">
        <f>'LICH THI'!#REF!</f>
        <v>#REF!</v>
      </c>
      <c r="O173" s="246" t="e">
        <f>'LICH THI'!#REF!</f>
        <v>#REF!</v>
      </c>
      <c r="P173" s="247" t="e">
        <f>_Ngay</f>
        <v>#REF!</v>
      </c>
      <c r="Q173" s="245" t="e">
        <f>'LICH THI'!#REF!</f>
        <v>#REF!</v>
      </c>
      <c r="R173" s="245"/>
      <c r="S173" s="248"/>
    </row>
    <row r="174" spans="1:19" s="225" customFormat="1" ht="17.25">
      <c r="A174" s="251" t="e">
        <f t="shared" si="7"/>
        <v>#REF!</v>
      </c>
      <c r="B174" s="252" t="e">
        <f>_Gio</f>
        <v>#REF!</v>
      </c>
      <c r="C174" s="240">
        <f t="shared" si="8"/>
        <v>13</v>
      </c>
      <c r="D174" s="223" t="e">
        <f>'LICH THI'!#REF!</f>
        <v>#REF!</v>
      </c>
      <c r="E174" s="241" t="e">
        <f>'LICH THI'!#REF!</f>
        <v>#REF!</v>
      </c>
      <c r="F174" s="242" t="e">
        <f>'LICH THI'!#REF!</f>
        <v>#REF!</v>
      </c>
      <c r="G174" s="243" t="e">
        <f>'LICH THI'!#REF!</f>
        <v>#REF!</v>
      </c>
      <c r="H174" s="244" t="e">
        <f>'LICH THI'!#REF!</f>
        <v>#REF!</v>
      </c>
      <c r="I174" s="221" t="e">
        <f>'LICH THI'!#REF!</f>
        <v>#REF!</v>
      </c>
      <c r="J174" s="222" t="e">
        <f>_Ngay</f>
        <v>#REF!</v>
      </c>
      <c r="K174" s="223" t="e">
        <f>'LICH THI'!#REF!</f>
        <v>#REF!</v>
      </c>
      <c r="L174" s="224" t="e">
        <f>'LICH THI'!#REF!</f>
        <v>#REF!</v>
      </c>
      <c r="M174" s="253" t="e">
        <f>'LICH THI'!#REF!</f>
        <v>#REF!</v>
      </c>
      <c r="N174" s="224" t="e">
        <f>'LICH THI'!#REF!</f>
        <v>#REF!</v>
      </c>
      <c r="O174" s="246" t="e">
        <f>'LICH THI'!#REF!</f>
        <v>#REF!</v>
      </c>
      <c r="P174" s="247" t="e">
        <f>_Ngay</f>
        <v>#REF!</v>
      </c>
      <c r="Q174" s="245" t="e">
        <f>'LICH THI'!#REF!</f>
        <v>#REF!</v>
      </c>
      <c r="R174" s="245"/>
      <c r="S174" s="248"/>
    </row>
    <row r="175" spans="1:19" s="225" customFormat="1" ht="17.25">
      <c r="A175" s="251" t="e">
        <f t="shared" si="7"/>
        <v>#REF!</v>
      </c>
      <c r="B175" s="252" t="e">
        <f>_Gio</f>
        <v>#REF!</v>
      </c>
      <c r="C175" s="240">
        <f t="shared" si="8"/>
        <v>14</v>
      </c>
      <c r="D175" s="223" t="e">
        <f>'LICH THI'!#REF!</f>
        <v>#REF!</v>
      </c>
      <c r="E175" s="241" t="e">
        <f>'LICH THI'!#REF!</f>
        <v>#REF!</v>
      </c>
      <c r="F175" s="242" t="e">
        <f>'LICH THI'!#REF!</f>
        <v>#REF!</v>
      </c>
      <c r="G175" s="243" t="e">
        <f>'LICH THI'!#REF!</f>
        <v>#REF!</v>
      </c>
      <c r="H175" s="244" t="e">
        <f>'LICH THI'!#REF!</f>
        <v>#REF!</v>
      </c>
      <c r="I175" s="221" t="e">
        <f>'LICH THI'!#REF!</f>
        <v>#REF!</v>
      </c>
      <c r="J175" s="222" t="e">
        <f>_Ngay</f>
        <v>#REF!</v>
      </c>
      <c r="K175" s="223" t="e">
        <f>'LICH THI'!#REF!</f>
        <v>#REF!</v>
      </c>
      <c r="L175" s="224" t="e">
        <f>'LICH THI'!#REF!</f>
        <v>#REF!</v>
      </c>
      <c r="M175" s="253" t="e">
        <f>'LICH THI'!#REF!</f>
        <v>#REF!</v>
      </c>
      <c r="N175" s="224" t="e">
        <f>'LICH THI'!#REF!</f>
        <v>#REF!</v>
      </c>
      <c r="O175" s="246" t="e">
        <f>'LICH THI'!#REF!</f>
        <v>#REF!</v>
      </c>
      <c r="P175" s="247" t="e">
        <f>_Ngay</f>
        <v>#REF!</v>
      </c>
      <c r="Q175" s="245" t="e">
        <f>'LICH THI'!#REF!</f>
        <v>#REF!</v>
      </c>
      <c r="R175" s="245"/>
      <c r="S175" s="248"/>
    </row>
    <row r="176" spans="1:19" s="225" customFormat="1" ht="17.25">
      <c r="A176" s="251" t="e">
        <f t="shared" si="7"/>
        <v>#REF!</v>
      </c>
      <c r="B176" s="252" t="e">
        <f>_Gio</f>
        <v>#REF!</v>
      </c>
      <c r="C176" s="240">
        <f t="shared" si="8"/>
        <v>15</v>
      </c>
      <c r="D176" s="223" t="e">
        <f>'LICH THI'!#REF!</f>
        <v>#REF!</v>
      </c>
      <c r="E176" s="241" t="e">
        <f>'LICH THI'!#REF!</f>
        <v>#REF!</v>
      </c>
      <c r="F176" s="242" t="e">
        <f>'LICH THI'!#REF!</f>
        <v>#REF!</v>
      </c>
      <c r="G176" s="243" t="e">
        <f>'LICH THI'!#REF!</f>
        <v>#REF!</v>
      </c>
      <c r="H176" s="244" t="e">
        <f>'LICH THI'!#REF!</f>
        <v>#REF!</v>
      </c>
      <c r="I176" s="221" t="e">
        <f>'LICH THI'!#REF!</f>
        <v>#REF!</v>
      </c>
      <c r="J176" s="222" t="e">
        <f>_Ngay</f>
        <v>#REF!</v>
      </c>
      <c r="K176" s="223" t="e">
        <f>'LICH THI'!#REF!</f>
        <v>#REF!</v>
      </c>
      <c r="L176" s="224" t="e">
        <f>'LICH THI'!#REF!</f>
        <v>#REF!</v>
      </c>
      <c r="M176" s="253" t="e">
        <f>'LICH THI'!#REF!</f>
        <v>#REF!</v>
      </c>
      <c r="N176" s="224" t="e">
        <f>'LICH THI'!#REF!</f>
        <v>#REF!</v>
      </c>
      <c r="O176" s="246" t="e">
        <f>'LICH THI'!#REF!</f>
        <v>#REF!</v>
      </c>
      <c r="P176" s="247" t="e">
        <f>_Ngay</f>
        <v>#REF!</v>
      </c>
      <c r="Q176" s="245" t="e">
        <f>'LICH THI'!#REF!</f>
        <v>#REF!</v>
      </c>
      <c r="R176" s="245"/>
      <c r="S176" s="248"/>
    </row>
    <row r="177" spans="1:19" s="225" customFormat="1" ht="17.25">
      <c r="A177" s="251" t="e">
        <f t="shared" si="7"/>
        <v>#REF!</v>
      </c>
      <c r="B177" s="252" t="e">
        <f>_Gio</f>
        <v>#REF!</v>
      </c>
      <c r="C177" s="240">
        <f t="shared" si="8"/>
        <v>16</v>
      </c>
      <c r="D177" s="223" t="e">
        <f>'LICH THI'!#REF!</f>
        <v>#REF!</v>
      </c>
      <c r="E177" s="241" t="e">
        <f>'LICH THI'!#REF!</f>
        <v>#REF!</v>
      </c>
      <c r="F177" s="242" t="e">
        <f>'LICH THI'!#REF!</f>
        <v>#REF!</v>
      </c>
      <c r="G177" s="243" t="e">
        <f>'LICH THI'!#REF!</f>
        <v>#REF!</v>
      </c>
      <c r="H177" s="244" t="e">
        <f>'LICH THI'!#REF!</f>
        <v>#REF!</v>
      </c>
      <c r="I177" s="221" t="e">
        <f>'LICH THI'!#REF!</f>
        <v>#REF!</v>
      </c>
      <c r="J177" s="222" t="e">
        <f>_Ngay</f>
        <v>#REF!</v>
      </c>
      <c r="K177" s="223" t="e">
        <f>'LICH THI'!#REF!</f>
        <v>#REF!</v>
      </c>
      <c r="L177" s="224" t="e">
        <f>'LICH THI'!#REF!</f>
        <v>#REF!</v>
      </c>
      <c r="M177" s="253" t="e">
        <f>'LICH THI'!#REF!</f>
        <v>#REF!</v>
      </c>
      <c r="N177" s="224" t="e">
        <f>'LICH THI'!#REF!</f>
        <v>#REF!</v>
      </c>
      <c r="O177" s="246" t="e">
        <f>'LICH THI'!#REF!</f>
        <v>#REF!</v>
      </c>
      <c r="P177" s="247" t="e">
        <f>_Ngay</f>
        <v>#REF!</v>
      </c>
      <c r="Q177" s="245" t="e">
        <f>'LICH THI'!#REF!</f>
        <v>#REF!</v>
      </c>
      <c r="R177" s="245"/>
      <c r="S177" s="248"/>
    </row>
    <row r="178" spans="1:19" s="225" customFormat="1" ht="17.25">
      <c r="A178" s="251" t="e">
        <f t="shared" si="7"/>
        <v>#REF!</v>
      </c>
      <c r="B178" s="252" t="e">
        <f>_Gio</f>
        <v>#REF!</v>
      </c>
      <c r="C178" s="240">
        <f t="shared" si="8"/>
        <v>17</v>
      </c>
      <c r="D178" s="223" t="e">
        <f>'LICH THI'!#REF!</f>
        <v>#REF!</v>
      </c>
      <c r="E178" s="241" t="e">
        <f>'LICH THI'!#REF!</f>
        <v>#REF!</v>
      </c>
      <c r="F178" s="242" t="e">
        <f>'LICH THI'!#REF!</f>
        <v>#REF!</v>
      </c>
      <c r="G178" s="243" t="e">
        <f>'LICH THI'!#REF!</f>
        <v>#REF!</v>
      </c>
      <c r="H178" s="244" t="e">
        <f>'LICH THI'!#REF!</f>
        <v>#REF!</v>
      </c>
      <c r="I178" s="221" t="e">
        <f>'LICH THI'!#REF!</f>
        <v>#REF!</v>
      </c>
      <c r="J178" s="222" t="e">
        <f>_Ngay</f>
        <v>#REF!</v>
      </c>
      <c r="K178" s="223" t="e">
        <f>'LICH THI'!#REF!</f>
        <v>#REF!</v>
      </c>
      <c r="L178" s="224" t="e">
        <f>'LICH THI'!#REF!</f>
        <v>#REF!</v>
      </c>
      <c r="M178" s="253" t="e">
        <f>'LICH THI'!#REF!</f>
        <v>#REF!</v>
      </c>
      <c r="N178" s="224" t="e">
        <f>'LICH THI'!#REF!</f>
        <v>#REF!</v>
      </c>
      <c r="O178" s="246" t="e">
        <f>'LICH THI'!#REF!</f>
        <v>#REF!</v>
      </c>
      <c r="P178" s="247" t="e">
        <f>_Ngay</f>
        <v>#REF!</v>
      </c>
      <c r="Q178" s="245" t="e">
        <f>'LICH THI'!#REF!</f>
        <v>#REF!</v>
      </c>
      <c r="R178" s="245"/>
      <c r="S178" s="248"/>
    </row>
    <row r="179" spans="1:19" s="225" customFormat="1" ht="17.25">
      <c r="A179" s="251" t="e">
        <f t="shared" si="7"/>
        <v>#REF!</v>
      </c>
      <c r="B179" s="252" t="e">
        <f>_Gio</f>
        <v>#REF!</v>
      </c>
      <c r="C179" s="240">
        <f t="shared" si="8"/>
        <v>18</v>
      </c>
      <c r="D179" s="223" t="e">
        <f>'LICH THI'!#REF!</f>
        <v>#REF!</v>
      </c>
      <c r="E179" s="241" t="e">
        <f>'LICH THI'!#REF!</f>
        <v>#REF!</v>
      </c>
      <c r="F179" s="242" t="e">
        <f>'LICH THI'!#REF!</f>
        <v>#REF!</v>
      </c>
      <c r="G179" s="243" t="e">
        <f>'LICH THI'!#REF!</f>
        <v>#REF!</v>
      </c>
      <c r="H179" s="244" t="e">
        <f>'LICH THI'!#REF!</f>
        <v>#REF!</v>
      </c>
      <c r="I179" s="221" t="e">
        <f>'LICH THI'!#REF!</f>
        <v>#REF!</v>
      </c>
      <c r="J179" s="222" t="e">
        <f>_Ngay</f>
        <v>#REF!</v>
      </c>
      <c r="K179" s="223" t="e">
        <f>'LICH THI'!#REF!</f>
        <v>#REF!</v>
      </c>
      <c r="L179" s="224" t="e">
        <f>'LICH THI'!#REF!</f>
        <v>#REF!</v>
      </c>
      <c r="M179" s="253" t="e">
        <f>'LICH THI'!#REF!</f>
        <v>#REF!</v>
      </c>
      <c r="N179" s="224" t="e">
        <f>'LICH THI'!#REF!</f>
        <v>#REF!</v>
      </c>
      <c r="O179" s="246" t="e">
        <f>'LICH THI'!#REF!</f>
        <v>#REF!</v>
      </c>
      <c r="P179" s="247" t="e">
        <f>_Ngay</f>
        <v>#REF!</v>
      </c>
      <c r="Q179" s="245" t="e">
        <f>'LICH THI'!#REF!</f>
        <v>#REF!</v>
      </c>
      <c r="R179" s="245"/>
      <c r="S179" s="248"/>
    </row>
    <row r="180" spans="1:19" s="225" customFormat="1" ht="17.25">
      <c r="A180" s="251" t="e">
        <f t="shared" si="7"/>
        <v>#REF!</v>
      </c>
      <c r="B180" s="252" t="e">
        <f>_Gio</f>
        <v>#REF!</v>
      </c>
      <c r="C180" s="240">
        <f t="shared" si="8"/>
        <v>19</v>
      </c>
      <c r="D180" s="223" t="e">
        <f>'LICH THI'!#REF!</f>
        <v>#REF!</v>
      </c>
      <c r="E180" s="241" t="e">
        <f>'LICH THI'!#REF!</f>
        <v>#REF!</v>
      </c>
      <c r="F180" s="242" t="e">
        <f>'LICH THI'!#REF!</f>
        <v>#REF!</v>
      </c>
      <c r="G180" s="243" t="e">
        <f>'LICH THI'!#REF!</f>
        <v>#REF!</v>
      </c>
      <c r="H180" s="244" t="e">
        <f>'LICH THI'!#REF!</f>
        <v>#REF!</v>
      </c>
      <c r="I180" s="221" t="e">
        <f>'LICH THI'!#REF!</f>
        <v>#REF!</v>
      </c>
      <c r="J180" s="222" t="e">
        <f>_Ngay</f>
        <v>#REF!</v>
      </c>
      <c r="K180" s="223" t="e">
        <f>'LICH THI'!#REF!</f>
        <v>#REF!</v>
      </c>
      <c r="L180" s="224" t="e">
        <f>'LICH THI'!#REF!</f>
        <v>#REF!</v>
      </c>
      <c r="M180" s="253" t="e">
        <f>'LICH THI'!#REF!</f>
        <v>#REF!</v>
      </c>
      <c r="N180" s="224" t="e">
        <f>'LICH THI'!#REF!</f>
        <v>#REF!</v>
      </c>
      <c r="O180" s="246" t="e">
        <f>'LICH THI'!#REF!</f>
        <v>#REF!</v>
      </c>
      <c r="P180" s="247" t="e">
        <f>_Ngay</f>
        <v>#REF!</v>
      </c>
      <c r="Q180" s="245" t="e">
        <f>'LICH THI'!#REF!</f>
        <v>#REF!</v>
      </c>
      <c r="R180" s="245"/>
      <c r="S180" s="248"/>
    </row>
    <row r="181" spans="1:19" s="225" customFormat="1" ht="17.25">
      <c r="A181" s="251">
        <f t="shared" si="7"/>
        <v>42335.375</v>
      </c>
      <c r="B181" s="252" t="str">
        <f>_Gio</f>
        <v>9:00</v>
      </c>
      <c r="C181" s="240">
        <f t="shared" si="8"/>
        <v>20</v>
      </c>
      <c r="D181" s="223" t="str">
        <f>'LICH THI'!E11</f>
        <v>DCK63</v>
      </c>
      <c r="E181" s="241" t="str">
        <f>'LICH THI'!F11</f>
        <v>DC3CA52</v>
      </c>
      <c r="F181" s="242" t="str">
        <f>'LICH THI'!G11</f>
        <v>Kỹ thuật thi công cầu 2</v>
      </c>
      <c r="G181" s="243">
        <f>'LICH THI'!I11</f>
        <v>3</v>
      </c>
      <c r="H181" s="244" t="str">
        <f>'LICH THI'!J11</f>
        <v>Viết</v>
      </c>
      <c r="I181" s="221">
        <f>'LICH THI'!L11</f>
        <v>42335</v>
      </c>
      <c r="J181" s="222" t="str">
        <f>_Ngay</f>
        <v>(Thứ 6)</v>
      </c>
      <c r="K181" s="223">
        <f>'LICH THI'!N11</f>
        <v>2</v>
      </c>
      <c r="L181" s="224">
        <f>'LICH THI'!O11</f>
        <v>50</v>
      </c>
      <c r="M181" s="253">
        <f>'LICH THI'!P11</f>
        <v>30</v>
      </c>
      <c r="N181" s="224">
        <f>'LICH THI'!Q11</f>
        <v>2</v>
      </c>
      <c r="O181" s="246">
        <f>'LICH THI'!AB11</f>
        <v>0</v>
      </c>
      <c r="P181" s="247" t="str">
        <f>_Ngay</f>
        <v>(Thứ 7)</v>
      </c>
      <c r="Q181" s="245">
        <f>'LICH THI'!AD11</f>
        <v>0</v>
      </c>
      <c r="R181" s="245"/>
      <c r="S181" s="248"/>
    </row>
    <row r="182" spans="1:19" s="225" customFormat="1" ht="17.25">
      <c r="A182" s="251" t="e">
        <f t="shared" si="7"/>
        <v>#REF!</v>
      </c>
      <c r="B182" s="252" t="e">
        <f>_Gio</f>
        <v>#REF!</v>
      </c>
      <c r="C182" s="240">
        <f t="shared" si="8"/>
        <v>21</v>
      </c>
      <c r="D182" s="223" t="e">
        <f>'LICH THI'!#REF!</f>
        <v>#REF!</v>
      </c>
      <c r="E182" s="241" t="e">
        <f>'LICH THI'!#REF!</f>
        <v>#REF!</v>
      </c>
      <c r="F182" s="242" t="e">
        <f>'LICH THI'!#REF!</f>
        <v>#REF!</v>
      </c>
      <c r="G182" s="243" t="e">
        <f>'LICH THI'!#REF!</f>
        <v>#REF!</v>
      </c>
      <c r="H182" s="244" t="e">
        <f>'LICH THI'!#REF!</f>
        <v>#REF!</v>
      </c>
      <c r="I182" s="221" t="e">
        <f>'LICH THI'!#REF!</f>
        <v>#REF!</v>
      </c>
      <c r="J182" s="222" t="e">
        <f>_Ngay</f>
        <v>#REF!</v>
      </c>
      <c r="K182" s="223" t="e">
        <f>'LICH THI'!#REF!</f>
        <v>#REF!</v>
      </c>
      <c r="L182" s="224" t="e">
        <f>'LICH THI'!#REF!</f>
        <v>#REF!</v>
      </c>
      <c r="M182" s="253" t="e">
        <f>'LICH THI'!#REF!</f>
        <v>#REF!</v>
      </c>
      <c r="N182" s="224" t="e">
        <f>'LICH THI'!#REF!</f>
        <v>#REF!</v>
      </c>
      <c r="O182" s="246" t="e">
        <f>'LICH THI'!#REF!</f>
        <v>#REF!</v>
      </c>
      <c r="P182" s="247" t="e">
        <f>_Ngay</f>
        <v>#REF!</v>
      </c>
      <c r="Q182" s="245" t="e">
        <f>'LICH THI'!#REF!</f>
        <v>#REF!</v>
      </c>
      <c r="R182" s="245"/>
      <c r="S182" s="248"/>
    </row>
    <row r="183" spans="1:19" s="225" customFormat="1" ht="17.25">
      <c r="A183" s="251" t="e">
        <f t="shared" si="7"/>
        <v>#REF!</v>
      </c>
      <c r="B183" s="252" t="e">
        <f>_Gio</f>
        <v>#REF!</v>
      </c>
      <c r="C183" s="240">
        <f t="shared" si="8"/>
        <v>22</v>
      </c>
      <c r="D183" s="223" t="e">
        <f>'LICH THI'!#REF!</f>
        <v>#REF!</v>
      </c>
      <c r="E183" s="241" t="e">
        <f>'LICH THI'!#REF!</f>
        <v>#REF!</v>
      </c>
      <c r="F183" s="242" t="e">
        <f>'LICH THI'!#REF!</f>
        <v>#REF!</v>
      </c>
      <c r="G183" s="243" t="e">
        <f>'LICH THI'!#REF!</f>
        <v>#REF!</v>
      </c>
      <c r="H183" s="244" t="e">
        <f>'LICH THI'!#REF!</f>
        <v>#REF!</v>
      </c>
      <c r="I183" s="221" t="e">
        <f>'LICH THI'!#REF!</f>
        <v>#REF!</v>
      </c>
      <c r="J183" s="222" t="e">
        <f>_Ngay</f>
        <v>#REF!</v>
      </c>
      <c r="K183" s="223" t="e">
        <f>'LICH THI'!#REF!</f>
        <v>#REF!</v>
      </c>
      <c r="L183" s="224" t="e">
        <f>'LICH THI'!#REF!</f>
        <v>#REF!</v>
      </c>
      <c r="M183" s="253" t="e">
        <f>'LICH THI'!#REF!</f>
        <v>#REF!</v>
      </c>
      <c r="N183" s="224" t="e">
        <f>'LICH THI'!#REF!</f>
        <v>#REF!</v>
      </c>
      <c r="O183" s="246" t="e">
        <f>'LICH THI'!#REF!</f>
        <v>#REF!</v>
      </c>
      <c r="P183" s="247" t="e">
        <f>_Ngay</f>
        <v>#REF!</v>
      </c>
      <c r="Q183" s="245" t="e">
        <f>'LICH THI'!#REF!</f>
        <v>#REF!</v>
      </c>
      <c r="R183" s="245"/>
      <c r="S183" s="248"/>
    </row>
    <row r="184" spans="1:19" s="225" customFormat="1" ht="17.25">
      <c r="A184" s="251">
        <f t="shared" si="7"/>
        <v>42352.291666666664</v>
      </c>
      <c r="B184" s="252" t="str">
        <f>_Gio</f>
        <v>7:00</v>
      </c>
      <c r="C184" s="240">
        <f t="shared" si="8"/>
        <v>23</v>
      </c>
      <c r="D184" s="223" t="str">
        <f>'LICH THI'!E21</f>
        <v>DCK63</v>
      </c>
      <c r="E184" s="241" t="str">
        <f>'LICH THI'!F21</f>
        <v>DC3KT60</v>
      </c>
      <c r="F184" s="242" t="str">
        <f>'LICH THI'!G21</f>
        <v>Tin học kế toán</v>
      </c>
      <c r="G184" s="243">
        <f>'LICH THI'!I21</f>
        <v>2</v>
      </c>
      <c r="H184" s="244" t="str">
        <f>'LICH THI'!J21</f>
        <v>VĐ</v>
      </c>
      <c r="I184" s="221">
        <f>'LICH THI'!L21</f>
        <v>42352</v>
      </c>
      <c r="J184" s="222" t="str">
        <f>_Ngay</f>
        <v>(Thứ 2)</v>
      </c>
      <c r="K184" s="223" t="str">
        <f>'LICH THI'!N21</f>
        <v>SA</v>
      </c>
      <c r="L184" s="224">
        <f>'LICH THI'!O21</f>
        <v>40</v>
      </c>
      <c r="M184" s="253" t="str">
        <f>'LICH THI'!P21</f>
        <v/>
      </c>
      <c r="N184" s="224" t="str">
        <f>'LICH THI'!Q21</f>
        <v/>
      </c>
      <c r="O184" s="246">
        <f>'LICH THI'!AB21</f>
        <v>0</v>
      </c>
      <c r="P184" s="247" t="str">
        <f>_Ngay</f>
        <v>(Thứ 7)</v>
      </c>
      <c r="Q184" s="245">
        <f>'LICH THI'!AD21</f>
        <v>0</v>
      </c>
      <c r="R184" s="245"/>
      <c r="S184" s="248"/>
    </row>
    <row r="185" spans="1:19" s="225" customFormat="1" ht="33">
      <c r="A185" s="251">
        <f t="shared" si="7"/>
        <v>42352.291666666664</v>
      </c>
      <c r="B185" s="252" t="str">
        <f>_Gio</f>
        <v>7:00</v>
      </c>
      <c r="C185" s="240">
        <f t="shared" si="8"/>
        <v>24</v>
      </c>
      <c r="D185" s="223" t="str">
        <f>'LICH THI'!E34</f>
        <v>CCK64</v>
      </c>
      <c r="E185" s="241" t="str">
        <f>'LICH THI'!F34</f>
        <v>CC3CD61</v>
      </c>
      <c r="F185" s="242" t="str">
        <f>'LICH THI'!G34</f>
        <v>Bảo trì, khai thác và kiểm định công trình cầu đường</v>
      </c>
      <c r="G185" s="243">
        <f>'LICH THI'!I34</f>
        <v>3</v>
      </c>
      <c r="H185" s="244" t="str">
        <f>'LICH THI'!J34</f>
        <v>Viết</v>
      </c>
      <c r="I185" s="221">
        <f>'LICH THI'!L34</f>
        <v>42352</v>
      </c>
      <c r="J185" s="222" t="str">
        <f>_Ngay</f>
        <v>(Thứ 2)</v>
      </c>
      <c r="K185" s="223">
        <f>'LICH THI'!N34</f>
        <v>1</v>
      </c>
      <c r="L185" s="224">
        <f>'LICH THI'!O34</f>
        <v>75</v>
      </c>
      <c r="M185" s="253">
        <f>'LICH THI'!P34</f>
        <v>30</v>
      </c>
      <c r="N185" s="224">
        <f>'LICH THI'!Q34</f>
        <v>3</v>
      </c>
      <c r="O185" s="246">
        <f>'LICH THI'!AB34</f>
        <v>0</v>
      </c>
      <c r="P185" s="247" t="str">
        <f>_Ngay</f>
        <v>(Thứ 7)</v>
      </c>
      <c r="Q185" s="245">
        <f>'LICH THI'!AD34</f>
        <v>0</v>
      </c>
      <c r="R185" s="245"/>
      <c r="S185" s="248"/>
    </row>
    <row r="186" spans="1:19" s="225" customFormat="1" ht="17.25">
      <c r="A186" s="251" t="e">
        <f t="shared" si="7"/>
        <v>#REF!</v>
      </c>
      <c r="B186" s="252" t="e">
        <f>_Gio</f>
        <v>#REF!</v>
      </c>
      <c r="C186" s="240">
        <f t="shared" si="8"/>
        <v>25</v>
      </c>
      <c r="D186" s="223" t="e">
        <f>'LICH THI'!#REF!</f>
        <v>#REF!</v>
      </c>
      <c r="E186" s="241" t="e">
        <f>'LICH THI'!#REF!</f>
        <v>#REF!</v>
      </c>
      <c r="F186" s="242" t="e">
        <f>'LICH THI'!#REF!</f>
        <v>#REF!</v>
      </c>
      <c r="G186" s="243" t="e">
        <f>'LICH THI'!#REF!</f>
        <v>#REF!</v>
      </c>
      <c r="H186" s="244" t="e">
        <f>'LICH THI'!#REF!</f>
        <v>#REF!</v>
      </c>
      <c r="I186" s="221" t="e">
        <f>'LICH THI'!#REF!</f>
        <v>#REF!</v>
      </c>
      <c r="J186" s="222" t="e">
        <f>_Ngay</f>
        <v>#REF!</v>
      </c>
      <c r="K186" s="223" t="e">
        <f>'LICH THI'!#REF!</f>
        <v>#REF!</v>
      </c>
      <c r="L186" s="224" t="e">
        <f>'LICH THI'!#REF!</f>
        <v>#REF!</v>
      </c>
      <c r="M186" s="253" t="e">
        <f>'LICH THI'!#REF!</f>
        <v>#REF!</v>
      </c>
      <c r="N186" s="224" t="e">
        <f>'LICH THI'!#REF!</f>
        <v>#REF!</v>
      </c>
      <c r="O186" s="246" t="e">
        <f>'LICH THI'!#REF!</f>
        <v>#REF!</v>
      </c>
      <c r="P186" s="247" t="e">
        <f>_Ngay</f>
        <v>#REF!</v>
      </c>
      <c r="Q186" s="245" t="e">
        <f>'LICH THI'!#REF!</f>
        <v>#REF!</v>
      </c>
      <c r="R186" s="245"/>
      <c r="S186" s="248"/>
    </row>
    <row r="187" spans="1:19" s="225" customFormat="1" ht="17.25">
      <c r="A187" s="251" t="e">
        <f t="shared" si="7"/>
        <v>#REF!</v>
      </c>
      <c r="B187" s="252" t="e">
        <f>_Gio</f>
        <v>#REF!</v>
      </c>
      <c r="C187" s="240">
        <f t="shared" si="8"/>
        <v>26</v>
      </c>
      <c r="D187" s="223" t="e">
        <f>'LICH THI'!#REF!</f>
        <v>#REF!</v>
      </c>
      <c r="E187" s="241" t="e">
        <f>'LICH THI'!#REF!</f>
        <v>#REF!</v>
      </c>
      <c r="F187" s="242" t="e">
        <f>'LICH THI'!#REF!</f>
        <v>#REF!</v>
      </c>
      <c r="G187" s="243" t="e">
        <f>'LICH THI'!#REF!</f>
        <v>#REF!</v>
      </c>
      <c r="H187" s="244" t="e">
        <f>'LICH THI'!#REF!</f>
        <v>#REF!</v>
      </c>
      <c r="I187" s="221" t="e">
        <f>'LICH THI'!#REF!</f>
        <v>#REF!</v>
      </c>
      <c r="J187" s="222" t="e">
        <f>_Ngay</f>
        <v>#REF!</v>
      </c>
      <c r="K187" s="223" t="e">
        <f>'LICH THI'!#REF!</f>
        <v>#REF!</v>
      </c>
      <c r="L187" s="224" t="e">
        <f>'LICH THI'!#REF!</f>
        <v>#REF!</v>
      </c>
      <c r="M187" s="253" t="e">
        <f>'LICH THI'!#REF!</f>
        <v>#REF!</v>
      </c>
      <c r="N187" s="224" t="e">
        <f>'LICH THI'!#REF!</f>
        <v>#REF!</v>
      </c>
      <c r="O187" s="246" t="e">
        <f>'LICH THI'!#REF!</f>
        <v>#REF!</v>
      </c>
      <c r="P187" s="247" t="e">
        <f>_Ngay</f>
        <v>#REF!</v>
      </c>
      <c r="Q187" s="245" t="e">
        <f>'LICH THI'!#REF!</f>
        <v>#REF!</v>
      </c>
      <c r="R187" s="245"/>
      <c r="S187" s="248"/>
    </row>
    <row r="188" spans="1:19" s="225" customFormat="1" ht="17.25">
      <c r="A188" s="251">
        <f t="shared" si="7"/>
        <v>42338.291666666664</v>
      </c>
      <c r="B188" s="252" t="str">
        <f>_Gio</f>
        <v>7:00</v>
      </c>
      <c r="C188" s="240">
        <f t="shared" si="8"/>
        <v>27</v>
      </c>
      <c r="D188" s="223" t="str">
        <f>'LICH THI'!E39</f>
        <v>CCK64</v>
      </c>
      <c r="E188" s="241" t="str">
        <f>'LICH THI'!F39</f>
        <v>CC2KV81</v>
      </c>
      <c r="F188" s="242" t="str">
        <f>'LICH THI'!G39</f>
        <v>Kiểm toán căn bản</v>
      </c>
      <c r="G188" s="243">
        <f>'LICH THI'!I39</f>
        <v>3</v>
      </c>
      <c r="H188" s="244" t="str">
        <f>'LICH THI'!J39</f>
        <v>Viết</v>
      </c>
      <c r="I188" s="221">
        <f>'LICH THI'!L39</f>
        <v>42338</v>
      </c>
      <c r="J188" s="222" t="str">
        <f>_Ngay</f>
        <v>(Thứ 2)</v>
      </c>
      <c r="K188" s="223">
        <f>'LICH THI'!N39</f>
        <v>1</v>
      </c>
      <c r="L188" s="224">
        <f>'LICH THI'!O39</f>
        <v>15</v>
      </c>
      <c r="M188" s="253">
        <f>'LICH THI'!P39</f>
        <v>15</v>
      </c>
      <c r="N188" s="224">
        <f>'LICH THI'!Q39</f>
        <v>0</v>
      </c>
      <c r="O188" s="246">
        <f>'LICH THI'!AB39</f>
        <v>0</v>
      </c>
      <c r="P188" s="247" t="str">
        <f>_Ngay</f>
        <v>(Thứ 7)</v>
      </c>
      <c r="Q188" s="245">
        <f>'LICH THI'!AD39</f>
        <v>0</v>
      </c>
      <c r="R188" s="245"/>
      <c r="S188" s="248"/>
    </row>
    <row r="189" spans="1:19" s="225" customFormat="1" ht="17.25">
      <c r="A189" s="251" t="e">
        <f t="shared" si="7"/>
        <v>#REF!</v>
      </c>
      <c r="B189" s="252" t="e">
        <f>_Gio</f>
        <v>#REF!</v>
      </c>
      <c r="C189" s="240">
        <f t="shared" si="8"/>
        <v>28</v>
      </c>
      <c r="D189" s="223" t="e">
        <f>'LICH THI'!#REF!</f>
        <v>#REF!</v>
      </c>
      <c r="E189" s="241" t="e">
        <f>'LICH THI'!#REF!</f>
        <v>#REF!</v>
      </c>
      <c r="F189" s="242" t="e">
        <f>'LICH THI'!#REF!</f>
        <v>#REF!</v>
      </c>
      <c r="G189" s="243" t="e">
        <f>'LICH THI'!#REF!</f>
        <v>#REF!</v>
      </c>
      <c r="H189" s="244" t="e">
        <f>'LICH THI'!#REF!</f>
        <v>#REF!</v>
      </c>
      <c r="I189" s="221" t="e">
        <f>'LICH THI'!#REF!</f>
        <v>#REF!</v>
      </c>
      <c r="J189" s="222" t="e">
        <f>_Ngay</f>
        <v>#REF!</v>
      </c>
      <c r="K189" s="223" t="e">
        <f>'LICH THI'!#REF!</f>
        <v>#REF!</v>
      </c>
      <c r="L189" s="224" t="e">
        <f>'LICH THI'!#REF!</f>
        <v>#REF!</v>
      </c>
      <c r="M189" s="253" t="e">
        <f>'LICH THI'!#REF!</f>
        <v>#REF!</v>
      </c>
      <c r="N189" s="224" t="e">
        <f>'LICH THI'!#REF!</f>
        <v>#REF!</v>
      </c>
      <c r="O189" s="246" t="e">
        <f>'LICH THI'!#REF!</f>
        <v>#REF!</v>
      </c>
      <c r="P189" s="247" t="e">
        <f>_Ngay</f>
        <v>#REF!</v>
      </c>
      <c r="Q189" s="245" t="e">
        <f>'LICH THI'!#REF!</f>
        <v>#REF!</v>
      </c>
      <c r="R189" s="245"/>
      <c r="S189" s="248"/>
    </row>
    <row r="190" spans="1:19" s="225" customFormat="1" ht="17.25">
      <c r="A190" s="251">
        <f t="shared" si="7"/>
        <v>42342.291666666664</v>
      </c>
      <c r="B190" s="252" t="str">
        <f>_Gio</f>
        <v>7:00</v>
      </c>
      <c r="C190" s="240">
        <f t="shared" si="8"/>
        <v>29</v>
      </c>
      <c r="D190" s="223" t="str">
        <f>'LICH THI'!E40</f>
        <v>CCK64</v>
      </c>
      <c r="E190" s="241" t="str">
        <f>'LICH THI'!F40</f>
        <v>CC3KT60</v>
      </c>
      <c r="F190" s="242" t="str">
        <f>'LICH THI'!G40</f>
        <v>Tin học kế toán</v>
      </c>
      <c r="G190" s="243">
        <f>'LICH THI'!I40</f>
        <v>2</v>
      </c>
      <c r="H190" s="244" t="str">
        <f>'LICH THI'!J40</f>
        <v>VĐ</v>
      </c>
      <c r="I190" s="221">
        <f>'LICH THI'!L40</f>
        <v>42342</v>
      </c>
      <c r="J190" s="222" t="str">
        <f>_Ngay</f>
        <v>(Thứ 6)</v>
      </c>
      <c r="K190" s="223">
        <f>'LICH THI'!N40</f>
        <v>0</v>
      </c>
      <c r="L190" s="224">
        <f>'LICH THI'!O40</f>
        <v>15</v>
      </c>
      <c r="M190" s="253">
        <f>'LICH THI'!P40</f>
        <v>0</v>
      </c>
      <c r="N190" s="224">
        <f>'LICH THI'!Q40</f>
        <v>0</v>
      </c>
      <c r="O190" s="246">
        <f>'LICH THI'!AB40</f>
        <v>0</v>
      </c>
      <c r="P190" s="247" t="str">
        <f>_Ngay</f>
        <v>(Thứ 7)</v>
      </c>
      <c r="Q190" s="245">
        <f>'LICH THI'!AD40</f>
        <v>0</v>
      </c>
      <c r="R190" s="245"/>
      <c r="S190" s="248"/>
    </row>
    <row r="191" spans="1:19" s="225" customFormat="1" ht="17.25">
      <c r="A191" s="251" t="e">
        <f t="shared" si="7"/>
        <v>#REF!</v>
      </c>
      <c r="B191" s="252" t="e">
        <f>_Gio</f>
        <v>#REF!</v>
      </c>
      <c r="C191" s="240">
        <f t="shared" si="8"/>
        <v>30</v>
      </c>
      <c r="D191" s="223" t="e">
        <f>'LICH THI'!#REF!</f>
        <v>#REF!</v>
      </c>
      <c r="E191" s="241" t="e">
        <f>'LICH THI'!#REF!</f>
        <v>#REF!</v>
      </c>
      <c r="F191" s="242" t="e">
        <f>'LICH THI'!#REF!</f>
        <v>#REF!</v>
      </c>
      <c r="G191" s="243" t="e">
        <f>'LICH THI'!#REF!</f>
        <v>#REF!</v>
      </c>
      <c r="H191" s="244" t="e">
        <f>'LICH THI'!#REF!</f>
        <v>#REF!</v>
      </c>
      <c r="I191" s="221" t="e">
        <f>'LICH THI'!#REF!</f>
        <v>#REF!</v>
      </c>
      <c r="J191" s="222" t="e">
        <f>_Ngay</f>
        <v>#REF!</v>
      </c>
      <c r="K191" s="223" t="e">
        <f>'LICH THI'!#REF!</f>
        <v>#REF!</v>
      </c>
      <c r="L191" s="224" t="e">
        <f>'LICH THI'!#REF!</f>
        <v>#REF!</v>
      </c>
      <c r="M191" s="253" t="e">
        <f>'LICH THI'!#REF!</f>
        <v>#REF!</v>
      </c>
      <c r="N191" s="224" t="e">
        <f>'LICH THI'!#REF!</f>
        <v>#REF!</v>
      </c>
      <c r="O191" s="246" t="e">
        <f>'LICH THI'!#REF!</f>
        <v>#REF!</v>
      </c>
      <c r="P191" s="247" t="e">
        <f>_Ngay</f>
        <v>#REF!</v>
      </c>
      <c r="Q191" s="245" t="e">
        <f>'LICH THI'!#REF!</f>
        <v>#REF!</v>
      </c>
      <c r="R191" s="245"/>
      <c r="S191" s="248"/>
    </row>
    <row r="192" spans="1:19" s="225" customFormat="1" ht="17.25">
      <c r="A192" s="251" t="e">
        <f t="shared" si="7"/>
        <v>#REF!</v>
      </c>
      <c r="B192" s="252" t="e">
        <f>_Gio</f>
        <v>#REF!</v>
      </c>
      <c r="C192" s="240">
        <f t="shared" si="8"/>
        <v>31</v>
      </c>
      <c r="D192" s="223" t="e">
        <f>'LICH THI'!#REF!</f>
        <v>#REF!</v>
      </c>
      <c r="E192" s="241" t="e">
        <f>'LICH THI'!#REF!</f>
        <v>#REF!</v>
      </c>
      <c r="F192" s="242" t="e">
        <f>'LICH THI'!#REF!</f>
        <v>#REF!</v>
      </c>
      <c r="G192" s="243" t="e">
        <f>'LICH THI'!#REF!</f>
        <v>#REF!</v>
      </c>
      <c r="H192" s="244" t="e">
        <f>'LICH THI'!#REF!</f>
        <v>#REF!</v>
      </c>
      <c r="I192" s="221" t="e">
        <f>'LICH THI'!#REF!</f>
        <v>#REF!</v>
      </c>
      <c r="J192" s="222" t="e">
        <f>_Ngay</f>
        <v>#REF!</v>
      </c>
      <c r="K192" s="223" t="e">
        <f>'LICH THI'!#REF!</f>
        <v>#REF!</v>
      </c>
      <c r="L192" s="224" t="e">
        <f>'LICH THI'!#REF!</f>
        <v>#REF!</v>
      </c>
      <c r="M192" s="253" t="e">
        <f>'LICH THI'!#REF!</f>
        <v>#REF!</v>
      </c>
      <c r="N192" s="224" t="e">
        <f>'LICH THI'!#REF!</f>
        <v>#REF!</v>
      </c>
      <c r="O192" s="246" t="e">
        <f>'LICH THI'!#REF!</f>
        <v>#REF!</v>
      </c>
      <c r="P192" s="247" t="e">
        <f>_Ngay</f>
        <v>#REF!</v>
      </c>
      <c r="Q192" s="245" t="e">
        <f>'LICH THI'!#REF!</f>
        <v>#REF!</v>
      </c>
      <c r="R192" s="245"/>
      <c r="S192" s="248"/>
    </row>
    <row r="193" spans="1:19" s="225" customFormat="1" ht="33">
      <c r="A193" s="251">
        <f t="shared" si="7"/>
        <v>42332.541666666664</v>
      </c>
      <c r="B193" s="252" t="str">
        <f>_Gio</f>
        <v>13:00</v>
      </c>
      <c r="C193" s="240">
        <f t="shared" si="8"/>
        <v>32</v>
      </c>
      <c r="D193" s="223" t="str">
        <f>'LICH THI'!E50</f>
        <v>DCK64</v>
      </c>
      <c r="E193" s="241" t="str">
        <f>'LICH THI'!F50</f>
        <v>DC1LL04</v>
      </c>
      <c r="F193" s="242" t="str">
        <f>'LICH THI'!G50</f>
        <v>Đường lối cách mạng của Đảng cộng sản Việt Nam</v>
      </c>
      <c r="G193" s="243">
        <f>'LICH THI'!I50</f>
        <v>3</v>
      </c>
      <c r="H193" s="244" t="str">
        <f>'LICH THI'!J50</f>
        <v>Viết</v>
      </c>
      <c r="I193" s="221">
        <f>'LICH THI'!L50</f>
        <v>42332</v>
      </c>
      <c r="J193" s="222" t="str">
        <f>_Ngay</f>
        <v>(Thứ 3)</v>
      </c>
      <c r="K193" s="223">
        <f>'LICH THI'!N50</f>
        <v>3</v>
      </c>
      <c r="L193" s="224">
        <f>'LICH THI'!O50</f>
        <v>280</v>
      </c>
      <c r="M193" s="253">
        <f>'LICH THI'!P50</f>
        <v>30</v>
      </c>
      <c r="N193" s="224">
        <f>'LICH THI'!Q50</f>
        <v>10</v>
      </c>
      <c r="O193" s="246">
        <f>'LICH THI'!AB50</f>
        <v>0</v>
      </c>
      <c r="P193" s="247" t="str">
        <f>_Ngay</f>
        <v>(Thứ 7)</v>
      </c>
      <c r="Q193" s="245">
        <f>'LICH THI'!AD50</f>
        <v>0</v>
      </c>
      <c r="R193" s="245"/>
      <c r="S193" s="248"/>
    </row>
    <row r="194" spans="1:19" s="225" customFormat="1" ht="17.25">
      <c r="A194" s="251" t="e">
        <f t="shared" si="7"/>
        <v>#REF!</v>
      </c>
      <c r="B194" s="252" t="e">
        <f>_Gio</f>
        <v>#REF!</v>
      </c>
      <c r="C194" s="240">
        <f t="shared" si="8"/>
        <v>33</v>
      </c>
      <c r="D194" s="223" t="e">
        <f>'LICH THI'!#REF!</f>
        <v>#REF!</v>
      </c>
      <c r="E194" s="241" t="e">
        <f>'LICH THI'!#REF!</f>
        <v>#REF!</v>
      </c>
      <c r="F194" s="242" t="e">
        <f>'LICH THI'!#REF!</f>
        <v>#REF!</v>
      </c>
      <c r="G194" s="243" t="e">
        <f>'LICH THI'!#REF!</f>
        <v>#REF!</v>
      </c>
      <c r="H194" s="244" t="e">
        <f>'LICH THI'!#REF!</f>
        <v>#REF!</v>
      </c>
      <c r="I194" s="221" t="e">
        <f>'LICH THI'!#REF!</f>
        <v>#REF!</v>
      </c>
      <c r="J194" s="222" t="e">
        <f>_Ngay</f>
        <v>#REF!</v>
      </c>
      <c r="K194" s="223" t="e">
        <f>'LICH THI'!#REF!</f>
        <v>#REF!</v>
      </c>
      <c r="L194" s="224" t="e">
        <f>'LICH THI'!#REF!</f>
        <v>#REF!</v>
      </c>
      <c r="M194" s="253" t="e">
        <f>'LICH THI'!#REF!</f>
        <v>#REF!</v>
      </c>
      <c r="N194" s="224" t="e">
        <f>'LICH THI'!#REF!</f>
        <v>#REF!</v>
      </c>
      <c r="O194" s="246" t="e">
        <f>'LICH THI'!#REF!</f>
        <v>#REF!</v>
      </c>
      <c r="P194" s="247" t="e">
        <f>_Ngay</f>
        <v>#REF!</v>
      </c>
      <c r="Q194" s="245" t="e">
        <f>'LICH THI'!#REF!</f>
        <v>#REF!</v>
      </c>
      <c r="R194" s="245"/>
      <c r="S194" s="248"/>
    </row>
    <row r="195" spans="1:19" s="225" customFormat="1" ht="17.25">
      <c r="A195" s="251">
        <f t="shared" si="7"/>
        <v>42346.375</v>
      </c>
      <c r="B195" s="252" t="str">
        <f>_Gio</f>
        <v>9:00</v>
      </c>
      <c r="C195" s="240">
        <f t="shared" si="8"/>
        <v>34</v>
      </c>
      <c r="D195" s="223" t="str">
        <f>'LICH THI'!E62</f>
        <v>DCK64</v>
      </c>
      <c r="E195" s="241" t="str">
        <f>'LICH THI'!F62</f>
        <v>DC3DD41</v>
      </c>
      <c r="F195" s="242" t="str">
        <f>'LICH THI'!G62</f>
        <v>Kiến trúc dân dụng và công nghiệp</v>
      </c>
      <c r="G195" s="243">
        <f>'LICH THI'!I62</f>
        <v>4</v>
      </c>
      <c r="H195" s="244" t="str">
        <f>'LICH THI'!J62</f>
        <v>Viết</v>
      </c>
      <c r="I195" s="221">
        <f>'LICH THI'!L62</f>
        <v>42346</v>
      </c>
      <c r="J195" s="222" t="str">
        <f>_Ngay</f>
        <v>(Thứ 3)</v>
      </c>
      <c r="K195" s="223">
        <f>'LICH THI'!N62</f>
        <v>2</v>
      </c>
      <c r="L195" s="224">
        <f>'LICH THI'!O62</f>
        <v>58</v>
      </c>
      <c r="M195" s="253">
        <f>'LICH THI'!P62</f>
        <v>0</v>
      </c>
      <c r="N195" s="224">
        <f>'LICH THI'!Q62</f>
        <v>0</v>
      </c>
      <c r="O195" s="246">
        <f>'LICH THI'!AB62</f>
        <v>0</v>
      </c>
      <c r="P195" s="247" t="str">
        <f>_Ngay</f>
        <v>(Thứ 7)</v>
      </c>
      <c r="Q195" s="245">
        <f>'LICH THI'!AD62</f>
        <v>0</v>
      </c>
      <c r="R195" s="245"/>
      <c r="S195" s="248"/>
    </row>
    <row r="196" spans="1:19" s="225" customFormat="1" ht="17.25">
      <c r="A196" s="251" t="e">
        <f t="shared" si="7"/>
        <v>#REF!</v>
      </c>
      <c r="B196" s="252" t="e">
        <f>_Gio</f>
        <v>#REF!</v>
      </c>
      <c r="C196" s="240">
        <f t="shared" si="8"/>
        <v>35</v>
      </c>
      <c r="D196" s="223" t="e">
        <f>'LICH THI'!#REF!</f>
        <v>#REF!</v>
      </c>
      <c r="E196" s="241" t="e">
        <f>'LICH THI'!#REF!</f>
        <v>#REF!</v>
      </c>
      <c r="F196" s="242" t="e">
        <f>'LICH THI'!#REF!</f>
        <v>#REF!</v>
      </c>
      <c r="G196" s="243" t="e">
        <f>'LICH THI'!#REF!</f>
        <v>#REF!</v>
      </c>
      <c r="H196" s="244" t="e">
        <f>'LICH THI'!#REF!</f>
        <v>#REF!</v>
      </c>
      <c r="I196" s="221" t="e">
        <f>'LICH THI'!#REF!</f>
        <v>#REF!</v>
      </c>
      <c r="J196" s="222" t="e">
        <f>_Ngay</f>
        <v>#REF!</v>
      </c>
      <c r="K196" s="223" t="e">
        <f>'LICH THI'!#REF!</f>
        <v>#REF!</v>
      </c>
      <c r="L196" s="224" t="e">
        <f>'LICH THI'!#REF!</f>
        <v>#REF!</v>
      </c>
      <c r="M196" s="253" t="e">
        <f>'LICH THI'!#REF!</f>
        <v>#REF!</v>
      </c>
      <c r="N196" s="224" t="e">
        <f>'LICH THI'!#REF!</f>
        <v>#REF!</v>
      </c>
      <c r="O196" s="246" t="e">
        <f>'LICH THI'!#REF!</f>
        <v>#REF!</v>
      </c>
      <c r="P196" s="247" t="e">
        <f>_Ngay</f>
        <v>#REF!</v>
      </c>
      <c r="Q196" s="245" t="e">
        <f>'LICH THI'!#REF!</f>
        <v>#REF!</v>
      </c>
      <c r="R196" s="245"/>
      <c r="S196" s="248"/>
    </row>
    <row r="197" spans="1:19" s="225" customFormat="1" ht="17.25">
      <c r="A197" s="251">
        <f t="shared" si="7"/>
        <v>42352.375</v>
      </c>
      <c r="B197" s="252" t="str">
        <f>_Gio</f>
        <v>9:00</v>
      </c>
      <c r="C197" s="240">
        <f t="shared" si="8"/>
        <v>36</v>
      </c>
      <c r="D197" s="223" t="str">
        <f>'LICH THI'!E71</f>
        <v>DCK64</v>
      </c>
      <c r="E197" s="241" t="str">
        <f>'LICH THI'!F71</f>
        <v>DC3KT33</v>
      </c>
      <c r="F197" s="242" t="str">
        <f>'LICH THI'!G71</f>
        <v>Tiếng Anh 3</v>
      </c>
      <c r="G197" s="243">
        <f>'LICH THI'!I71</f>
        <v>3</v>
      </c>
      <c r="H197" s="244" t="str">
        <f>'LICH THI'!J71</f>
        <v>Viết</v>
      </c>
      <c r="I197" s="221">
        <f>'LICH THI'!L71</f>
        <v>42352</v>
      </c>
      <c r="J197" s="222" t="str">
        <f>_Ngay</f>
        <v>(Thứ 2)</v>
      </c>
      <c r="K197" s="223">
        <f>'LICH THI'!N71</f>
        <v>2</v>
      </c>
      <c r="L197" s="224">
        <f>'LICH THI'!O71</f>
        <v>110</v>
      </c>
      <c r="M197" s="253">
        <f>'LICH THI'!P71</f>
        <v>30</v>
      </c>
      <c r="N197" s="224">
        <f>'LICH THI'!Q71</f>
        <v>4</v>
      </c>
      <c r="O197" s="246">
        <f>'LICH THI'!AB71</f>
        <v>0</v>
      </c>
      <c r="P197" s="247" t="str">
        <f>_Ngay</f>
        <v>(Thứ 7)</v>
      </c>
      <c r="Q197" s="245">
        <f>'LICH THI'!AD71</f>
        <v>0</v>
      </c>
      <c r="R197" s="245"/>
      <c r="S197" s="248"/>
    </row>
    <row r="198" spans="1:19" s="225" customFormat="1" ht="17.25">
      <c r="A198" s="251">
        <f t="shared" si="7"/>
        <v>42348.291666666664</v>
      </c>
      <c r="B198" s="252" t="str">
        <f>_Gio</f>
        <v>7:00</v>
      </c>
      <c r="C198" s="240">
        <f t="shared" si="8"/>
        <v>37</v>
      </c>
      <c r="D198" s="223" t="str">
        <f>'LICH THI'!E82</f>
        <v>CCK65</v>
      </c>
      <c r="E198" s="241" t="str">
        <f>'LICH THI'!F82</f>
        <v>CC2GT54</v>
      </c>
      <c r="F198" s="242" t="str">
        <f>'LICH THI'!G82</f>
        <v>Đồ án Kết cấu bêtông cốt thép</v>
      </c>
      <c r="G198" s="243">
        <f>'LICH THI'!I82</f>
        <v>1</v>
      </c>
      <c r="H198" s="244" t="str">
        <f>'LICH THI'!J82</f>
        <v>VĐ</v>
      </c>
      <c r="I198" s="221">
        <f>'LICH THI'!L82</f>
        <v>42348</v>
      </c>
      <c r="J198" s="222" t="str">
        <f>_Ngay</f>
        <v>(Thứ 5)</v>
      </c>
      <c r="K198" s="223" t="str">
        <f>'LICH THI'!N82</f>
        <v>SA</v>
      </c>
      <c r="L198" s="224">
        <f>'LICH THI'!O82</f>
        <v>37</v>
      </c>
      <c r="M198" s="253">
        <f>'LICH THI'!P82</f>
        <v>0</v>
      </c>
      <c r="N198" s="224" t="str">
        <f>'LICH THI'!Q82</f>
        <v/>
      </c>
      <c r="O198" s="246">
        <f>'LICH THI'!AB82</f>
        <v>0</v>
      </c>
      <c r="P198" s="247" t="str">
        <f>_Ngay</f>
        <v>(Thứ 7)</v>
      </c>
      <c r="Q198" s="245">
        <f>'LICH THI'!AD82</f>
        <v>0</v>
      </c>
      <c r="R198" s="245"/>
      <c r="S198" s="248"/>
    </row>
    <row r="199" spans="1:19" s="225" customFormat="1" ht="17.25">
      <c r="A199" s="251" t="e">
        <f t="shared" si="7"/>
        <v>#REF!</v>
      </c>
      <c r="B199" s="252" t="e">
        <f>_Gio</f>
        <v>#REF!</v>
      </c>
      <c r="C199" s="240">
        <f t="shared" si="8"/>
        <v>38</v>
      </c>
      <c r="D199" s="223" t="e">
        <f>'LICH THI'!#REF!</f>
        <v>#REF!</v>
      </c>
      <c r="E199" s="241" t="e">
        <f>'LICH THI'!#REF!</f>
        <v>#REF!</v>
      </c>
      <c r="F199" s="242" t="e">
        <f>'LICH THI'!#REF!</f>
        <v>#REF!</v>
      </c>
      <c r="G199" s="243" t="e">
        <f>'LICH THI'!#REF!</f>
        <v>#REF!</v>
      </c>
      <c r="H199" s="244" t="e">
        <f>'LICH THI'!#REF!</f>
        <v>#REF!</v>
      </c>
      <c r="I199" s="221" t="e">
        <f>'LICH THI'!#REF!</f>
        <v>#REF!</v>
      </c>
      <c r="J199" s="222" t="e">
        <f>_Ngay</f>
        <v>#REF!</v>
      </c>
      <c r="K199" s="223" t="e">
        <f>'LICH THI'!#REF!</f>
        <v>#REF!</v>
      </c>
      <c r="L199" s="224" t="e">
        <f>'LICH THI'!#REF!</f>
        <v>#REF!</v>
      </c>
      <c r="M199" s="253" t="e">
        <f>'LICH THI'!#REF!</f>
        <v>#REF!</v>
      </c>
      <c r="N199" s="224" t="e">
        <f>'LICH THI'!#REF!</f>
        <v>#REF!</v>
      </c>
      <c r="O199" s="246" t="e">
        <f>'LICH THI'!#REF!</f>
        <v>#REF!</v>
      </c>
      <c r="P199" s="247" t="e">
        <f>_Ngay</f>
        <v>#REF!</v>
      </c>
      <c r="Q199" s="245" t="e">
        <f>'LICH THI'!#REF!</f>
        <v>#REF!</v>
      </c>
      <c r="R199" s="245"/>
      <c r="S199" s="248"/>
    </row>
    <row r="200" spans="1:19" s="225" customFormat="1" ht="17.25">
      <c r="A200" s="251" t="e">
        <f t="shared" si="7"/>
        <v>#REF!</v>
      </c>
      <c r="B200" s="252" t="e">
        <f>_Gio</f>
        <v>#REF!</v>
      </c>
      <c r="C200" s="240">
        <f t="shared" si="8"/>
        <v>39</v>
      </c>
      <c r="D200" s="223" t="e">
        <f>'LICH THI'!#REF!</f>
        <v>#REF!</v>
      </c>
      <c r="E200" s="241" t="e">
        <f>'LICH THI'!#REF!</f>
        <v>#REF!</v>
      </c>
      <c r="F200" s="242" t="e">
        <f>'LICH THI'!#REF!</f>
        <v>#REF!</v>
      </c>
      <c r="G200" s="243" t="e">
        <f>'LICH THI'!#REF!</f>
        <v>#REF!</v>
      </c>
      <c r="H200" s="244" t="e">
        <f>'LICH THI'!#REF!</f>
        <v>#REF!</v>
      </c>
      <c r="I200" s="221" t="e">
        <f>'LICH THI'!#REF!</f>
        <v>#REF!</v>
      </c>
      <c r="J200" s="222" t="e">
        <f>_Ngay</f>
        <v>#REF!</v>
      </c>
      <c r="K200" s="223" t="e">
        <f>'LICH THI'!#REF!</f>
        <v>#REF!</v>
      </c>
      <c r="L200" s="224" t="e">
        <f>'LICH THI'!#REF!</f>
        <v>#REF!</v>
      </c>
      <c r="M200" s="253" t="e">
        <f>'LICH THI'!#REF!</f>
        <v>#REF!</v>
      </c>
      <c r="N200" s="224" t="e">
        <f>'LICH THI'!#REF!</f>
        <v>#REF!</v>
      </c>
      <c r="O200" s="246" t="e">
        <f>'LICH THI'!#REF!</f>
        <v>#REF!</v>
      </c>
      <c r="P200" s="247" t="e">
        <f>_Ngay</f>
        <v>#REF!</v>
      </c>
      <c r="Q200" s="245" t="e">
        <f>'LICH THI'!#REF!</f>
        <v>#REF!</v>
      </c>
      <c r="R200" s="245"/>
      <c r="S200" s="248"/>
    </row>
    <row r="201" spans="1:19" s="225" customFormat="1" ht="17.25">
      <c r="A201" s="251">
        <f t="shared" si="7"/>
        <v>42354.291666666664</v>
      </c>
      <c r="B201" s="252" t="str">
        <f>_Gio</f>
        <v>7:00</v>
      </c>
      <c r="C201" s="240">
        <f t="shared" si="8"/>
        <v>40</v>
      </c>
      <c r="D201" s="223" t="str">
        <f>'LICH THI'!E84</f>
        <v>CCK65</v>
      </c>
      <c r="E201" s="241" t="str">
        <f>'LICH THI'!F84</f>
        <v>CC3DB41</v>
      </c>
      <c r="F201" s="242" t="str">
        <f>'LICH THI'!G84</f>
        <v>Thiết kế đường</v>
      </c>
      <c r="G201" s="243">
        <f>'LICH THI'!I84</f>
        <v>3</v>
      </c>
      <c r="H201" s="244" t="str">
        <f>'LICH THI'!J84</f>
        <v>VĐ</v>
      </c>
      <c r="I201" s="221">
        <f>'LICH THI'!L84</f>
        <v>42354</v>
      </c>
      <c r="J201" s="222" t="str">
        <f>_Ngay</f>
        <v>(Thứ 4)</v>
      </c>
      <c r="K201" s="223" t="str">
        <f>'LICH THI'!N84</f>
        <v>SA</v>
      </c>
      <c r="L201" s="224">
        <f>'LICH THI'!O84</f>
        <v>37</v>
      </c>
      <c r="M201" s="253">
        <f>'LICH THI'!P84</f>
        <v>0</v>
      </c>
      <c r="N201" s="224" t="str">
        <f>'LICH THI'!Q84</f>
        <v/>
      </c>
      <c r="O201" s="246">
        <f>'LICH THI'!AB84</f>
        <v>0</v>
      </c>
      <c r="P201" s="247" t="str">
        <f>_Ngay</f>
        <v>(Thứ 7)</v>
      </c>
      <c r="Q201" s="245">
        <f>'LICH THI'!AD84</f>
        <v>0</v>
      </c>
      <c r="R201" s="245"/>
      <c r="S201" s="248"/>
    </row>
    <row r="202" spans="1:19" s="225" customFormat="1" ht="17.25">
      <c r="A202" s="251" t="e">
        <f t="shared" si="7"/>
        <v>#REF!</v>
      </c>
      <c r="B202" s="252" t="e">
        <f>_Gio</f>
        <v>#REF!</v>
      </c>
      <c r="C202" s="240">
        <f t="shared" si="8"/>
        <v>41</v>
      </c>
      <c r="D202" s="223" t="e">
        <f>'LICH THI'!#REF!</f>
        <v>#REF!</v>
      </c>
      <c r="E202" s="241" t="e">
        <f>'LICH THI'!#REF!</f>
        <v>#REF!</v>
      </c>
      <c r="F202" s="242" t="e">
        <f>'LICH THI'!#REF!</f>
        <v>#REF!</v>
      </c>
      <c r="G202" s="243" t="e">
        <f>'LICH THI'!#REF!</f>
        <v>#REF!</v>
      </c>
      <c r="H202" s="244" t="e">
        <f>'LICH THI'!#REF!</f>
        <v>#REF!</v>
      </c>
      <c r="I202" s="221" t="e">
        <f>'LICH THI'!#REF!</f>
        <v>#REF!</v>
      </c>
      <c r="J202" s="222" t="e">
        <f>_Ngay</f>
        <v>#REF!</v>
      </c>
      <c r="K202" s="223" t="e">
        <f>'LICH THI'!#REF!</f>
        <v>#REF!</v>
      </c>
      <c r="L202" s="224" t="e">
        <f>'LICH THI'!#REF!</f>
        <v>#REF!</v>
      </c>
      <c r="M202" s="253" t="e">
        <f>'LICH THI'!#REF!</f>
        <v>#REF!</v>
      </c>
      <c r="N202" s="224" t="e">
        <f>'LICH THI'!#REF!</f>
        <v>#REF!</v>
      </c>
      <c r="O202" s="246" t="e">
        <f>'LICH THI'!#REF!</f>
        <v>#REF!</v>
      </c>
      <c r="P202" s="247" t="e">
        <f>_Ngay</f>
        <v>#REF!</v>
      </c>
      <c r="Q202" s="245" t="e">
        <f>'LICH THI'!#REF!</f>
        <v>#REF!</v>
      </c>
      <c r="R202" s="245"/>
      <c r="S202" s="248"/>
    </row>
    <row r="203" spans="1:19" s="225" customFormat="1" ht="17.25">
      <c r="A203" s="251">
        <f t="shared" si="7"/>
        <v>42352.375</v>
      </c>
      <c r="B203" s="252" t="str">
        <f>_Gio</f>
        <v>9:00</v>
      </c>
      <c r="C203" s="240">
        <f t="shared" si="8"/>
        <v>42</v>
      </c>
      <c r="D203" s="223" t="str">
        <f>'LICH THI'!E96</f>
        <v>DCK65</v>
      </c>
      <c r="E203" s="241" t="str">
        <f>'LICH THI'!F96</f>
        <v>DC2DT43</v>
      </c>
      <c r="F203" s="242" t="str">
        <f>'LICH THI'!G96</f>
        <v>Lý thuyết truyền tin</v>
      </c>
      <c r="G203" s="243">
        <f>'LICH THI'!I96</f>
        <v>3</v>
      </c>
      <c r="H203" s="244" t="str">
        <f>'LICH THI'!J96</f>
        <v>Viết</v>
      </c>
      <c r="I203" s="221">
        <f>'LICH THI'!L96</f>
        <v>42352</v>
      </c>
      <c r="J203" s="222" t="str">
        <f>_Ngay</f>
        <v>(Thứ 2)</v>
      </c>
      <c r="K203" s="223">
        <f>'LICH THI'!N96</f>
        <v>2</v>
      </c>
      <c r="L203" s="224">
        <f>'LICH THI'!O96</f>
        <v>22</v>
      </c>
      <c r="M203" s="253">
        <f>'LICH THI'!P96</f>
        <v>0</v>
      </c>
      <c r="N203" s="224">
        <f>'LICH THI'!Q96</f>
        <v>0</v>
      </c>
      <c r="O203" s="246">
        <f>'LICH THI'!AB96</f>
        <v>0</v>
      </c>
      <c r="P203" s="247" t="str">
        <f>_Ngay</f>
        <v>(Thứ 7)</v>
      </c>
      <c r="Q203" s="245">
        <f>'LICH THI'!AD96</f>
        <v>0</v>
      </c>
      <c r="R203" s="245"/>
      <c r="S203" s="248"/>
    </row>
    <row r="204" spans="1:19" s="225" customFormat="1" ht="17.25">
      <c r="A204" s="251">
        <f t="shared" si="7"/>
        <v>42342.291666666664</v>
      </c>
      <c r="B204" s="252" t="str">
        <f>_Gio</f>
        <v>7:00</v>
      </c>
      <c r="C204" s="240">
        <f t="shared" si="8"/>
        <v>43</v>
      </c>
      <c r="D204" s="223" t="str">
        <f>'LICH THI'!E97</f>
        <v>DCK65</v>
      </c>
      <c r="E204" s="241" t="str">
        <f>'LICH THI'!F97</f>
        <v>DC2DT41</v>
      </c>
      <c r="F204" s="242" t="str">
        <f>'LICH THI'!G97</f>
        <v>Linh kiện điện tử</v>
      </c>
      <c r="G204" s="243">
        <f>'LICH THI'!I97</f>
        <v>3</v>
      </c>
      <c r="H204" s="244" t="str">
        <f>'LICH THI'!J97</f>
        <v>Viết</v>
      </c>
      <c r="I204" s="221">
        <f>'LICH THI'!L97</f>
        <v>42342</v>
      </c>
      <c r="J204" s="222" t="str">
        <f>_Ngay</f>
        <v>(Thứ 6)</v>
      </c>
      <c r="K204" s="223">
        <f>'LICH THI'!N97</f>
        <v>1</v>
      </c>
      <c r="L204" s="224">
        <f>'LICH THI'!O97</f>
        <v>22</v>
      </c>
      <c r="M204" s="253">
        <f>'LICH THI'!P97</f>
        <v>30</v>
      </c>
      <c r="N204" s="224">
        <f>'LICH THI'!Q97</f>
        <v>1</v>
      </c>
      <c r="O204" s="246">
        <f>'LICH THI'!AB97</f>
        <v>0</v>
      </c>
      <c r="P204" s="247" t="str">
        <f>_Ngay</f>
        <v>(Thứ 7)</v>
      </c>
      <c r="Q204" s="245">
        <f>'LICH THI'!AD97</f>
        <v>0</v>
      </c>
      <c r="R204" s="245"/>
      <c r="S204" s="248"/>
    </row>
    <row r="205" spans="1:19" s="225" customFormat="1" ht="17.25">
      <c r="A205" s="251">
        <f t="shared" si="7"/>
        <v>42345.625</v>
      </c>
      <c r="B205" s="252" t="str">
        <f>_Gio</f>
        <v>15:00</v>
      </c>
      <c r="C205" s="240">
        <f t="shared" si="8"/>
        <v>44</v>
      </c>
      <c r="D205" s="223" t="str">
        <f>'LICH THI'!E98</f>
        <v>DCK65</v>
      </c>
      <c r="E205" s="241" t="str">
        <f>'LICH THI'!F98</f>
        <v>DC2DT44</v>
      </c>
      <c r="F205" s="242" t="str">
        <f>'LICH THI'!G98</f>
        <v>Cơ sở kỹ thuật đo lường</v>
      </c>
      <c r="G205" s="243">
        <f>'LICH THI'!I98</f>
        <v>2</v>
      </c>
      <c r="H205" s="244" t="str">
        <f>'LICH THI'!J98</f>
        <v>Viết</v>
      </c>
      <c r="I205" s="221">
        <f>'LICH THI'!L98</f>
        <v>42345</v>
      </c>
      <c r="J205" s="222" t="str">
        <f>_Ngay</f>
        <v>(Thứ 2)</v>
      </c>
      <c r="K205" s="223">
        <f>'LICH THI'!N98</f>
        <v>4</v>
      </c>
      <c r="L205" s="224">
        <f>'LICH THI'!O98</f>
        <v>22</v>
      </c>
      <c r="M205" s="253">
        <f>'LICH THI'!P98</f>
        <v>30</v>
      </c>
      <c r="N205" s="224">
        <f>'LICH THI'!Q98</f>
        <v>1</v>
      </c>
      <c r="O205" s="246">
        <f>'LICH THI'!AB98</f>
        <v>0</v>
      </c>
      <c r="P205" s="247" t="str">
        <f>_Ngay</f>
        <v>(Thứ 7)</v>
      </c>
      <c r="Q205" s="245">
        <f>'LICH THI'!AD98</f>
        <v>0</v>
      </c>
      <c r="R205" s="245"/>
      <c r="S205" s="248"/>
    </row>
    <row r="206" spans="1:19" s="225" customFormat="1" ht="17.25">
      <c r="A206" s="251" t="e">
        <f t="shared" si="7"/>
        <v>#REF!</v>
      </c>
      <c r="B206" s="252" t="e">
        <f>_Gio</f>
        <v>#REF!</v>
      </c>
      <c r="C206" s="240">
        <f t="shared" si="8"/>
        <v>45</v>
      </c>
      <c r="D206" s="223" t="e">
        <f>'LICH THI'!#REF!</f>
        <v>#REF!</v>
      </c>
      <c r="E206" s="241" t="e">
        <f>'LICH THI'!#REF!</f>
        <v>#REF!</v>
      </c>
      <c r="F206" s="242" t="e">
        <f>'LICH THI'!#REF!</f>
        <v>#REF!</v>
      </c>
      <c r="G206" s="243" t="e">
        <f>'LICH THI'!#REF!</f>
        <v>#REF!</v>
      </c>
      <c r="H206" s="244" t="e">
        <f>'LICH THI'!#REF!</f>
        <v>#REF!</v>
      </c>
      <c r="I206" s="221" t="e">
        <f>'LICH THI'!#REF!</f>
        <v>#REF!</v>
      </c>
      <c r="J206" s="222" t="e">
        <f>_Ngay</f>
        <v>#REF!</v>
      </c>
      <c r="K206" s="223" t="e">
        <f>'LICH THI'!#REF!</f>
        <v>#REF!</v>
      </c>
      <c r="L206" s="224" t="e">
        <f>'LICH THI'!#REF!</f>
        <v>#REF!</v>
      </c>
      <c r="M206" s="253" t="e">
        <f>'LICH THI'!#REF!</f>
        <v>#REF!</v>
      </c>
      <c r="N206" s="224" t="e">
        <f>'LICH THI'!#REF!</f>
        <v>#REF!</v>
      </c>
      <c r="O206" s="246" t="e">
        <f>'LICH THI'!#REF!</f>
        <v>#REF!</v>
      </c>
      <c r="P206" s="247" t="e">
        <f>_Ngay</f>
        <v>#REF!</v>
      </c>
      <c r="Q206" s="245" t="e">
        <f>'LICH THI'!#REF!</f>
        <v>#REF!</v>
      </c>
      <c r="R206" s="245"/>
      <c r="S206" s="248"/>
    </row>
    <row r="207" spans="1:19" s="225" customFormat="1" ht="17.25">
      <c r="A207" s="251" t="e">
        <f t="shared" si="7"/>
        <v>#REF!</v>
      </c>
      <c r="B207" s="252" t="e">
        <f>_Gio</f>
        <v>#REF!</v>
      </c>
      <c r="C207" s="240">
        <v>1</v>
      </c>
      <c r="D207" s="223" t="e">
        <f>'LICH THI'!#REF!</f>
        <v>#REF!</v>
      </c>
      <c r="E207" s="241" t="e">
        <f>'LICH THI'!#REF!</f>
        <v>#REF!</v>
      </c>
      <c r="F207" s="242" t="e">
        <f>'LICH THI'!#REF!</f>
        <v>#REF!</v>
      </c>
      <c r="G207" s="243" t="e">
        <f>'LICH THI'!#REF!</f>
        <v>#REF!</v>
      </c>
      <c r="H207" s="244" t="e">
        <f>'LICH THI'!#REF!</f>
        <v>#REF!</v>
      </c>
      <c r="I207" s="221" t="e">
        <f>'LICH THI'!#REF!</f>
        <v>#REF!</v>
      </c>
      <c r="J207" s="222" t="e">
        <f>_Ngay</f>
        <v>#REF!</v>
      </c>
      <c r="K207" s="223" t="e">
        <f>'LICH THI'!#REF!</f>
        <v>#REF!</v>
      </c>
      <c r="L207" s="224" t="e">
        <f>'LICH THI'!#REF!</f>
        <v>#REF!</v>
      </c>
      <c r="M207" s="253" t="e">
        <f>'LICH THI'!#REF!</f>
        <v>#REF!</v>
      </c>
      <c r="N207" s="224" t="e">
        <f>'LICH THI'!#REF!</f>
        <v>#REF!</v>
      </c>
      <c r="O207" s="246" t="e">
        <f>'LICH THI'!#REF!</f>
        <v>#REF!</v>
      </c>
      <c r="P207" s="247" t="e">
        <f>_Ngay</f>
        <v>#REF!</v>
      </c>
      <c r="Q207" s="245" t="e">
        <f>'LICH THI'!#REF!</f>
        <v>#REF!</v>
      </c>
      <c r="R207" s="245"/>
      <c r="S207" s="248"/>
    </row>
    <row r="208" spans="1:19" s="225" customFormat="1" ht="17.25">
      <c r="A208" s="251" t="e">
        <f t="shared" si="7"/>
        <v>#REF!</v>
      </c>
      <c r="B208" s="252" t="e">
        <f>_Gio</f>
        <v>#REF!</v>
      </c>
      <c r="C208" s="240">
        <f t="shared" ref="C208:C239" si="9">_stt</f>
        <v>2</v>
      </c>
      <c r="D208" s="223" t="e">
        <f>'LICH THI'!#REF!</f>
        <v>#REF!</v>
      </c>
      <c r="E208" s="241" t="e">
        <f>'LICH THI'!#REF!</f>
        <v>#REF!</v>
      </c>
      <c r="F208" s="242" t="e">
        <f>'LICH THI'!#REF!</f>
        <v>#REF!</v>
      </c>
      <c r="G208" s="243" t="e">
        <f>'LICH THI'!#REF!</f>
        <v>#REF!</v>
      </c>
      <c r="H208" s="244" t="e">
        <f>'LICH THI'!#REF!</f>
        <v>#REF!</v>
      </c>
      <c r="I208" s="221" t="e">
        <f>'LICH THI'!#REF!</f>
        <v>#REF!</v>
      </c>
      <c r="J208" s="222" t="e">
        <f>_Ngay</f>
        <v>#REF!</v>
      </c>
      <c r="K208" s="223" t="e">
        <f>'LICH THI'!#REF!</f>
        <v>#REF!</v>
      </c>
      <c r="L208" s="224" t="e">
        <f>'LICH THI'!#REF!</f>
        <v>#REF!</v>
      </c>
      <c r="M208" s="253" t="e">
        <f>'LICH THI'!#REF!</f>
        <v>#REF!</v>
      </c>
      <c r="N208" s="224" t="e">
        <f>'LICH THI'!#REF!</f>
        <v>#REF!</v>
      </c>
      <c r="O208" s="246" t="e">
        <f>'LICH THI'!#REF!</f>
        <v>#REF!</v>
      </c>
      <c r="P208" s="247" t="e">
        <f>_Ngay</f>
        <v>#REF!</v>
      </c>
      <c r="Q208" s="245" t="e">
        <f>'LICH THI'!#REF!</f>
        <v>#REF!</v>
      </c>
      <c r="R208" s="245"/>
      <c r="S208" s="248"/>
    </row>
    <row r="209" spans="1:19" s="225" customFormat="1" ht="17.25">
      <c r="A209" s="251" t="e">
        <f t="shared" ref="A209:A272" si="10">_Ngay_gio</f>
        <v>#REF!</v>
      </c>
      <c r="B209" s="252" t="e">
        <f>_Gio</f>
        <v>#REF!</v>
      </c>
      <c r="C209" s="240">
        <f t="shared" si="9"/>
        <v>3</v>
      </c>
      <c r="D209" s="223" t="e">
        <f>'LICH THI'!#REF!</f>
        <v>#REF!</v>
      </c>
      <c r="E209" s="241" t="e">
        <f>'LICH THI'!#REF!</f>
        <v>#REF!</v>
      </c>
      <c r="F209" s="242" t="e">
        <f>'LICH THI'!#REF!</f>
        <v>#REF!</v>
      </c>
      <c r="G209" s="243" t="e">
        <f>'LICH THI'!#REF!</f>
        <v>#REF!</v>
      </c>
      <c r="H209" s="244" t="e">
        <f>'LICH THI'!#REF!</f>
        <v>#REF!</v>
      </c>
      <c r="I209" s="221" t="e">
        <f>'LICH THI'!#REF!</f>
        <v>#REF!</v>
      </c>
      <c r="J209" s="222" t="e">
        <f>_Ngay</f>
        <v>#REF!</v>
      </c>
      <c r="K209" s="223" t="e">
        <f>'LICH THI'!#REF!</f>
        <v>#REF!</v>
      </c>
      <c r="L209" s="224" t="e">
        <f>'LICH THI'!#REF!</f>
        <v>#REF!</v>
      </c>
      <c r="M209" s="253" t="e">
        <f>'LICH THI'!#REF!</f>
        <v>#REF!</v>
      </c>
      <c r="N209" s="224" t="e">
        <f>'LICH THI'!#REF!</f>
        <v>#REF!</v>
      </c>
      <c r="O209" s="246" t="e">
        <f>'LICH THI'!#REF!</f>
        <v>#REF!</v>
      </c>
      <c r="P209" s="247" t="e">
        <f>_Ngay</f>
        <v>#REF!</v>
      </c>
      <c r="Q209" s="245" t="e">
        <f>'LICH THI'!#REF!</f>
        <v>#REF!</v>
      </c>
      <c r="R209" s="245"/>
      <c r="S209" s="248"/>
    </row>
    <row r="210" spans="1:19" s="225" customFormat="1" ht="17.25">
      <c r="A210" s="251" t="e">
        <f t="shared" si="10"/>
        <v>#REF!</v>
      </c>
      <c r="B210" s="252" t="e">
        <f>_Gio</f>
        <v>#REF!</v>
      </c>
      <c r="C210" s="240">
        <f t="shared" si="9"/>
        <v>4</v>
      </c>
      <c r="D210" s="223" t="e">
        <f>'LICH THI'!#REF!</f>
        <v>#REF!</v>
      </c>
      <c r="E210" s="241" t="e">
        <f>'LICH THI'!#REF!</f>
        <v>#REF!</v>
      </c>
      <c r="F210" s="242" t="e">
        <f>'LICH THI'!#REF!</f>
        <v>#REF!</v>
      </c>
      <c r="G210" s="243" t="e">
        <f>'LICH THI'!#REF!</f>
        <v>#REF!</v>
      </c>
      <c r="H210" s="244" t="e">
        <f>'LICH THI'!#REF!</f>
        <v>#REF!</v>
      </c>
      <c r="I210" s="221" t="e">
        <f>'LICH THI'!#REF!</f>
        <v>#REF!</v>
      </c>
      <c r="J210" s="222" t="e">
        <f>_Ngay</f>
        <v>#REF!</v>
      </c>
      <c r="K210" s="223" t="e">
        <f>'LICH THI'!#REF!</f>
        <v>#REF!</v>
      </c>
      <c r="L210" s="224" t="e">
        <f>'LICH THI'!#REF!</f>
        <v>#REF!</v>
      </c>
      <c r="M210" s="253" t="e">
        <f>'LICH THI'!#REF!</f>
        <v>#REF!</v>
      </c>
      <c r="N210" s="224" t="e">
        <f>'LICH THI'!#REF!</f>
        <v>#REF!</v>
      </c>
      <c r="O210" s="246" t="e">
        <f>'LICH THI'!#REF!</f>
        <v>#REF!</v>
      </c>
      <c r="P210" s="247" t="e">
        <f>_Ngay</f>
        <v>#REF!</v>
      </c>
      <c r="Q210" s="245" t="e">
        <f>'LICH THI'!#REF!</f>
        <v>#REF!</v>
      </c>
      <c r="R210" s="245"/>
      <c r="S210" s="248"/>
    </row>
    <row r="211" spans="1:19" s="225" customFormat="1" ht="17.25">
      <c r="A211" s="251" t="e">
        <f t="shared" si="10"/>
        <v>#REF!</v>
      </c>
      <c r="B211" s="252" t="e">
        <f>_Gio</f>
        <v>#REF!</v>
      </c>
      <c r="C211" s="240">
        <f t="shared" si="9"/>
        <v>5</v>
      </c>
      <c r="D211" s="223" t="e">
        <f>'LICH THI'!#REF!</f>
        <v>#REF!</v>
      </c>
      <c r="E211" s="241" t="e">
        <f>'LICH THI'!#REF!</f>
        <v>#REF!</v>
      </c>
      <c r="F211" s="242" t="e">
        <f>'LICH THI'!#REF!</f>
        <v>#REF!</v>
      </c>
      <c r="G211" s="243" t="e">
        <f>'LICH THI'!#REF!</f>
        <v>#REF!</v>
      </c>
      <c r="H211" s="244" t="e">
        <f>'LICH THI'!#REF!</f>
        <v>#REF!</v>
      </c>
      <c r="I211" s="221" t="e">
        <f>'LICH THI'!#REF!</f>
        <v>#REF!</v>
      </c>
      <c r="J211" s="222" t="e">
        <f>_Ngay</f>
        <v>#REF!</v>
      </c>
      <c r="K211" s="223" t="e">
        <f>'LICH THI'!#REF!</f>
        <v>#REF!</v>
      </c>
      <c r="L211" s="224" t="e">
        <f>'LICH THI'!#REF!</f>
        <v>#REF!</v>
      </c>
      <c r="M211" s="253" t="e">
        <f>'LICH THI'!#REF!</f>
        <v>#REF!</v>
      </c>
      <c r="N211" s="224" t="e">
        <f>'LICH THI'!#REF!</f>
        <v>#REF!</v>
      </c>
      <c r="O211" s="246" t="e">
        <f>'LICH THI'!#REF!</f>
        <v>#REF!</v>
      </c>
      <c r="P211" s="247" t="e">
        <f>_Ngay</f>
        <v>#REF!</v>
      </c>
      <c r="Q211" s="245" t="e">
        <f>'LICH THI'!#REF!</f>
        <v>#REF!</v>
      </c>
      <c r="R211" s="245"/>
      <c r="S211" s="248"/>
    </row>
    <row r="212" spans="1:19" s="225" customFormat="1" ht="17.25">
      <c r="A212" s="251" t="e">
        <f t="shared" si="10"/>
        <v>#REF!</v>
      </c>
      <c r="B212" s="252" t="e">
        <f>_Gio</f>
        <v>#REF!</v>
      </c>
      <c r="C212" s="240">
        <f t="shared" si="9"/>
        <v>6</v>
      </c>
      <c r="D212" s="223" t="e">
        <f>'LICH THI'!#REF!</f>
        <v>#REF!</v>
      </c>
      <c r="E212" s="241" t="e">
        <f>'LICH THI'!#REF!</f>
        <v>#REF!</v>
      </c>
      <c r="F212" s="242" t="e">
        <f>'LICH THI'!#REF!</f>
        <v>#REF!</v>
      </c>
      <c r="G212" s="243" t="e">
        <f>'LICH THI'!#REF!</f>
        <v>#REF!</v>
      </c>
      <c r="H212" s="244" t="e">
        <f>'LICH THI'!#REF!</f>
        <v>#REF!</v>
      </c>
      <c r="I212" s="221" t="e">
        <f>'LICH THI'!#REF!</f>
        <v>#REF!</v>
      </c>
      <c r="J212" s="222" t="e">
        <f>_Ngay</f>
        <v>#REF!</v>
      </c>
      <c r="K212" s="223" t="e">
        <f>'LICH THI'!#REF!</f>
        <v>#REF!</v>
      </c>
      <c r="L212" s="224" t="e">
        <f>'LICH THI'!#REF!</f>
        <v>#REF!</v>
      </c>
      <c r="M212" s="253" t="e">
        <f>'LICH THI'!#REF!</f>
        <v>#REF!</v>
      </c>
      <c r="N212" s="224" t="e">
        <f>'LICH THI'!#REF!</f>
        <v>#REF!</v>
      </c>
      <c r="O212" s="246" t="e">
        <f>'LICH THI'!#REF!</f>
        <v>#REF!</v>
      </c>
      <c r="P212" s="247" t="e">
        <f>_Ngay</f>
        <v>#REF!</v>
      </c>
      <c r="Q212" s="245" t="e">
        <f>'LICH THI'!#REF!</f>
        <v>#REF!</v>
      </c>
      <c r="R212" s="245"/>
      <c r="S212" s="248"/>
    </row>
    <row r="213" spans="1:19" s="225" customFormat="1" ht="17.25">
      <c r="A213" s="251" t="e">
        <f t="shared" si="10"/>
        <v>#REF!</v>
      </c>
      <c r="B213" s="252" t="e">
        <f>_Gio</f>
        <v>#REF!</v>
      </c>
      <c r="C213" s="240">
        <f t="shared" si="9"/>
        <v>7</v>
      </c>
      <c r="D213" s="223" t="e">
        <f>'LICH THI'!#REF!</f>
        <v>#REF!</v>
      </c>
      <c r="E213" s="241" t="e">
        <f>'LICH THI'!#REF!</f>
        <v>#REF!</v>
      </c>
      <c r="F213" s="242" t="e">
        <f>'LICH THI'!#REF!</f>
        <v>#REF!</v>
      </c>
      <c r="G213" s="243" t="e">
        <f>'LICH THI'!#REF!</f>
        <v>#REF!</v>
      </c>
      <c r="H213" s="244" t="e">
        <f>'LICH THI'!#REF!</f>
        <v>#REF!</v>
      </c>
      <c r="I213" s="221" t="e">
        <f>'LICH THI'!#REF!</f>
        <v>#REF!</v>
      </c>
      <c r="J213" s="222" t="e">
        <f>_Ngay</f>
        <v>#REF!</v>
      </c>
      <c r="K213" s="223" t="e">
        <f>'LICH THI'!#REF!</f>
        <v>#REF!</v>
      </c>
      <c r="L213" s="224" t="e">
        <f>'LICH THI'!#REF!</f>
        <v>#REF!</v>
      </c>
      <c r="M213" s="253" t="e">
        <f>'LICH THI'!#REF!</f>
        <v>#REF!</v>
      </c>
      <c r="N213" s="224" t="e">
        <f>'LICH THI'!#REF!</f>
        <v>#REF!</v>
      </c>
      <c r="O213" s="246" t="e">
        <f>'LICH THI'!#REF!</f>
        <v>#REF!</v>
      </c>
      <c r="P213" s="247" t="e">
        <f>_Ngay</f>
        <v>#REF!</v>
      </c>
      <c r="Q213" s="245" t="e">
        <f>'LICH THI'!#REF!</f>
        <v>#REF!</v>
      </c>
      <c r="R213" s="245"/>
      <c r="S213" s="248"/>
    </row>
    <row r="214" spans="1:19" s="225" customFormat="1" ht="17.25">
      <c r="A214" s="251" t="e">
        <f t="shared" si="10"/>
        <v>#REF!</v>
      </c>
      <c r="B214" s="252" t="e">
        <f>_Gio</f>
        <v>#REF!</v>
      </c>
      <c r="C214" s="240">
        <f t="shared" si="9"/>
        <v>8</v>
      </c>
      <c r="D214" s="223" t="e">
        <f>'LICH THI'!#REF!</f>
        <v>#REF!</v>
      </c>
      <c r="E214" s="241" t="e">
        <f>'LICH THI'!#REF!</f>
        <v>#REF!</v>
      </c>
      <c r="F214" s="242" t="e">
        <f>'LICH THI'!#REF!</f>
        <v>#REF!</v>
      </c>
      <c r="G214" s="243" t="e">
        <f>'LICH THI'!#REF!</f>
        <v>#REF!</v>
      </c>
      <c r="H214" s="244" t="e">
        <f>'LICH THI'!#REF!</f>
        <v>#REF!</v>
      </c>
      <c r="I214" s="221" t="e">
        <f>'LICH THI'!#REF!</f>
        <v>#REF!</v>
      </c>
      <c r="J214" s="222" t="e">
        <f>_Ngay</f>
        <v>#REF!</v>
      </c>
      <c r="K214" s="223" t="e">
        <f>'LICH THI'!#REF!</f>
        <v>#REF!</v>
      </c>
      <c r="L214" s="224" t="e">
        <f>'LICH THI'!#REF!</f>
        <v>#REF!</v>
      </c>
      <c r="M214" s="253" t="e">
        <f>'LICH THI'!#REF!</f>
        <v>#REF!</v>
      </c>
      <c r="N214" s="224" t="e">
        <f>'LICH THI'!#REF!</f>
        <v>#REF!</v>
      </c>
      <c r="O214" s="246" t="e">
        <f>'LICH THI'!#REF!</f>
        <v>#REF!</v>
      </c>
      <c r="P214" s="247" t="e">
        <f>_Ngay</f>
        <v>#REF!</v>
      </c>
      <c r="Q214" s="245" t="e">
        <f>'LICH THI'!#REF!</f>
        <v>#REF!</v>
      </c>
      <c r="R214" s="245"/>
      <c r="S214" s="248"/>
    </row>
    <row r="215" spans="1:19" s="225" customFormat="1" ht="17.25">
      <c r="A215" s="251" t="e">
        <f t="shared" si="10"/>
        <v>#REF!</v>
      </c>
      <c r="B215" s="252" t="e">
        <f>_Gio</f>
        <v>#REF!</v>
      </c>
      <c r="C215" s="240">
        <f t="shared" si="9"/>
        <v>9</v>
      </c>
      <c r="D215" s="223" t="e">
        <f>'LICH THI'!#REF!</f>
        <v>#REF!</v>
      </c>
      <c r="E215" s="241" t="e">
        <f>'LICH THI'!#REF!</f>
        <v>#REF!</v>
      </c>
      <c r="F215" s="242" t="e">
        <f>'LICH THI'!#REF!</f>
        <v>#REF!</v>
      </c>
      <c r="G215" s="243" t="e">
        <f>'LICH THI'!#REF!</f>
        <v>#REF!</v>
      </c>
      <c r="H215" s="244" t="e">
        <f>'LICH THI'!#REF!</f>
        <v>#REF!</v>
      </c>
      <c r="I215" s="221" t="e">
        <f>'LICH THI'!#REF!</f>
        <v>#REF!</v>
      </c>
      <c r="J215" s="222" t="e">
        <f>_Ngay</f>
        <v>#REF!</v>
      </c>
      <c r="K215" s="223" t="e">
        <f>'LICH THI'!#REF!</f>
        <v>#REF!</v>
      </c>
      <c r="L215" s="224" t="e">
        <f>'LICH THI'!#REF!</f>
        <v>#REF!</v>
      </c>
      <c r="M215" s="253" t="e">
        <f>'LICH THI'!#REF!</f>
        <v>#REF!</v>
      </c>
      <c r="N215" s="224" t="e">
        <f>'LICH THI'!#REF!</f>
        <v>#REF!</v>
      </c>
      <c r="O215" s="246" t="e">
        <f>'LICH THI'!#REF!</f>
        <v>#REF!</v>
      </c>
      <c r="P215" s="247" t="e">
        <f>_Ngay</f>
        <v>#REF!</v>
      </c>
      <c r="Q215" s="245" t="e">
        <f>'LICH THI'!#REF!</f>
        <v>#REF!</v>
      </c>
      <c r="R215" s="245"/>
      <c r="S215" s="248"/>
    </row>
    <row r="216" spans="1:19" s="225" customFormat="1" ht="17.25">
      <c r="A216" s="251" t="e">
        <f t="shared" si="10"/>
        <v>#REF!</v>
      </c>
      <c r="B216" s="252" t="e">
        <f>_Gio</f>
        <v>#REF!</v>
      </c>
      <c r="C216" s="240">
        <f t="shared" si="9"/>
        <v>10</v>
      </c>
      <c r="D216" s="223" t="e">
        <f>'LICH THI'!#REF!</f>
        <v>#REF!</v>
      </c>
      <c r="E216" s="241" t="e">
        <f>'LICH THI'!#REF!</f>
        <v>#REF!</v>
      </c>
      <c r="F216" s="242" t="e">
        <f>'LICH THI'!#REF!</f>
        <v>#REF!</v>
      </c>
      <c r="G216" s="243" t="e">
        <f>'LICH THI'!#REF!</f>
        <v>#REF!</v>
      </c>
      <c r="H216" s="244" t="e">
        <f>'LICH THI'!#REF!</f>
        <v>#REF!</v>
      </c>
      <c r="I216" s="221" t="e">
        <f>'LICH THI'!#REF!</f>
        <v>#REF!</v>
      </c>
      <c r="J216" s="222" t="e">
        <f>_Ngay</f>
        <v>#REF!</v>
      </c>
      <c r="K216" s="223" t="e">
        <f>'LICH THI'!#REF!</f>
        <v>#REF!</v>
      </c>
      <c r="L216" s="224" t="e">
        <f>'LICH THI'!#REF!</f>
        <v>#REF!</v>
      </c>
      <c r="M216" s="253" t="e">
        <f>'LICH THI'!#REF!</f>
        <v>#REF!</v>
      </c>
      <c r="N216" s="224" t="e">
        <f>'LICH THI'!#REF!</f>
        <v>#REF!</v>
      </c>
      <c r="O216" s="246" t="e">
        <f>'LICH THI'!#REF!</f>
        <v>#REF!</v>
      </c>
      <c r="P216" s="247" t="e">
        <f>_Ngay</f>
        <v>#REF!</v>
      </c>
      <c r="Q216" s="245" t="e">
        <f>'LICH THI'!#REF!</f>
        <v>#REF!</v>
      </c>
      <c r="R216" s="245"/>
      <c r="S216" s="248"/>
    </row>
    <row r="217" spans="1:19" s="225" customFormat="1" ht="17.25">
      <c r="A217" s="251" t="e">
        <f t="shared" si="10"/>
        <v>#REF!</v>
      </c>
      <c r="B217" s="252" t="e">
        <f>_Gio</f>
        <v>#REF!</v>
      </c>
      <c r="C217" s="240">
        <f t="shared" si="9"/>
        <v>11</v>
      </c>
      <c r="D217" s="223" t="e">
        <f>'LICH THI'!#REF!</f>
        <v>#REF!</v>
      </c>
      <c r="E217" s="241" t="e">
        <f>'LICH THI'!#REF!</f>
        <v>#REF!</v>
      </c>
      <c r="F217" s="242" t="e">
        <f>'LICH THI'!#REF!</f>
        <v>#REF!</v>
      </c>
      <c r="G217" s="243" t="e">
        <f>'LICH THI'!#REF!</f>
        <v>#REF!</v>
      </c>
      <c r="H217" s="244" t="e">
        <f>'LICH THI'!#REF!</f>
        <v>#REF!</v>
      </c>
      <c r="I217" s="221" t="e">
        <f>'LICH THI'!#REF!</f>
        <v>#REF!</v>
      </c>
      <c r="J217" s="222" t="e">
        <f>_Ngay</f>
        <v>#REF!</v>
      </c>
      <c r="K217" s="223" t="e">
        <f>'LICH THI'!#REF!</f>
        <v>#REF!</v>
      </c>
      <c r="L217" s="224" t="e">
        <f>'LICH THI'!#REF!</f>
        <v>#REF!</v>
      </c>
      <c r="M217" s="253" t="e">
        <f>'LICH THI'!#REF!</f>
        <v>#REF!</v>
      </c>
      <c r="N217" s="224" t="e">
        <f>'LICH THI'!#REF!</f>
        <v>#REF!</v>
      </c>
      <c r="O217" s="246" t="e">
        <f>'LICH THI'!#REF!</f>
        <v>#REF!</v>
      </c>
      <c r="P217" s="247" t="e">
        <f>_Ngay</f>
        <v>#REF!</v>
      </c>
      <c r="Q217" s="245" t="e">
        <f>'LICH THI'!#REF!</f>
        <v>#REF!</v>
      </c>
      <c r="R217" s="245"/>
      <c r="S217" s="248"/>
    </row>
    <row r="218" spans="1:19" s="225" customFormat="1" ht="17.25">
      <c r="A218" s="251" t="e">
        <f t="shared" si="10"/>
        <v>#REF!</v>
      </c>
      <c r="B218" s="252" t="e">
        <f>_Gio</f>
        <v>#REF!</v>
      </c>
      <c r="C218" s="240">
        <f t="shared" si="9"/>
        <v>12</v>
      </c>
      <c r="D218" s="223" t="e">
        <f>'LICH THI'!#REF!</f>
        <v>#REF!</v>
      </c>
      <c r="E218" s="241" t="e">
        <f>'LICH THI'!#REF!</f>
        <v>#REF!</v>
      </c>
      <c r="F218" s="242" t="e">
        <f>'LICH THI'!#REF!</f>
        <v>#REF!</v>
      </c>
      <c r="G218" s="243" t="e">
        <f>'LICH THI'!#REF!</f>
        <v>#REF!</v>
      </c>
      <c r="H218" s="244" t="e">
        <f>'LICH THI'!#REF!</f>
        <v>#REF!</v>
      </c>
      <c r="I218" s="221" t="e">
        <f>'LICH THI'!#REF!</f>
        <v>#REF!</v>
      </c>
      <c r="J218" s="222" t="e">
        <f>_Ngay</f>
        <v>#REF!</v>
      </c>
      <c r="K218" s="223" t="e">
        <f>'LICH THI'!#REF!</f>
        <v>#REF!</v>
      </c>
      <c r="L218" s="224" t="e">
        <f>'LICH THI'!#REF!</f>
        <v>#REF!</v>
      </c>
      <c r="M218" s="253" t="e">
        <f>'LICH THI'!#REF!</f>
        <v>#REF!</v>
      </c>
      <c r="N218" s="224" t="e">
        <f>'LICH THI'!#REF!</f>
        <v>#REF!</v>
      </c>
      <c r="O218" s="246" t="e">
        <f>'LICH THI'!#REF!</f>
        <v>#REF!</v>
      </c>
      <c r="P218" s="247" t="e">
        <f>_Ngay</f>
        <v>#REF!</v>
      </c>
      <c r="Q218" s="245" t="e">
        <f>'LICH THI'!#REF!</f>
        <v>#REF!</v>
      </c>
      <c r="R218" s="245"/>
      <c r="S218" s="248"/>
    </row>
    <row r="219" spans="1:19" s="225" customFormat="1" ht="17.25">
      <c r="A219" s="251" t="e">
        <f t="shared" si="10"/>
        <v>#REF!</v>
      </c>
      <c r="B219" s="252" t="e">
        <f>_Gio</f>
        <v>#REF!</v>
      </c>
      <c r="C219" s="240">
        <f t="shared" si="9"/>
        <v>13</v>
      </c>
      <c r="D219" s="223" t="e">
        <f>'LICH THI'!#REF!</f>
        <v>#REF!</v>
      </c>
      <c r="E219" s="241" t="e">
        <f>'LICH THI'!#REF!</f>
        <v>#REF!</v>
      </c>
      <c r="F219" s="242" t="e">
        <f>'LICH THI'!#REF!</f>
        <v>#REF!</v>
      </c>
      <c r="G219" s="243" t="e">
        <f>'LICH THI'!#REF!</f>
        <v>#REF!</v>
      </c>
      <c r="H219" s="244" t="e">
        <f>'LICH THI'!#REF!</f>
        <v>#REF!</v>
      </c>
      <c r="I219" s="221" t="e">
        <f>'LICH THI'!#REF!</f>
        <v>#REF!</v>
      </c>
      <c r="J219" s="222" t="e">
        <f>_Ngay</f>
        <v>#REF!</v>
      </c>
      <c r="K219" s="223" t="e">
        <f>'LICH THI'!#REF!</f>
        <v>#REF!</v>
      </c>
      <c r="L219" s="224" t="e">
        <f>'LICH THI'!#REF!</f>
        <v>#REF!</v>
      </c>
      <c r="M219" s="253" t="e">
        <f>'LICH THI'!#REF!</f>
        <v>#REF!</v>
      </c>
      <c r="N219" s="224" t="e">
        <f>'LICH THI'!#REF!</f>
        <v>#REF!</v>
      </c>
      <c r="O219" s="246" t="e">
        <f>'LICH THI'!#REF!</f>
        <v>#REF!</v>
      </c>
      <c r="P219" s="247" t="e">
        <f>_Ngay</f>
        <v>#REF!</v>
      </c>
      <c r="Q219" s="245" t="e">
        <f>'LICH THI'!#REF!</f>
        <v>#REF!</v>
      </c>
      <c r="R219" s="245"/>
      <c r="S219" s="248"/>
    </row>
    <row r="220" spans="1:19" s="225" customFormat="1" ht="33">
      <c r="A220" s="251">
        <f t="shared" si="10"/>
        <v>42334.291666666664</v>
      </c>
      <c r="B220" s="252" t="str">
        <f>_Gio</f>
        <v>7:00</v>
      </c>
      <c r="C220" s="240">
        <f t="shared" si="9"/>
        <v>14</v>
      </c>
      <c r="D220" s="223" t="str">
        <f>'LICH THI'!E23</f>
        <v>DCK63</v>
      </c>
      <c r="E220" s="241" t="str">
        <f>'LICH THI'!F23</f>
        <v>DC3OT31</v>
      </c>
      <c r="F220" s="242" t="str">
        <f>'LICH THI'!G23</f>
        <v xml:space="preserve">Trang bị điện và các thiết bị điều khiển tự động trên ô tô </v>
      </c>
      <c r="G220" s="243">
        <f>'LICH THI'!I23</f>
        <v>4</v>
      </c>
      <c r="H220" s="244" t="str">
        <f>'LICH THI'!J23</f>
        <v>Viết</v>
      </c>
      <c r="I220" s="221">
        <f>'LICH THI'!L23</f>
        <v>42334</v>
      </c>
      <c r="J220" s="222" t="str">
        <f>_Ngay</f>
        <v>(Thứ 5)</v>
      </c>
      <c r="K220" s="223">
        <f>'LICH THI'!N23</f>
        <v>1</v>
      </c>
      <c r="L220" s="224">
        <f>'LICH THI'!O23</f>
        <v>17</v>
      </c>
      <c r="M220" s="253">
        <f>'LICH THI'!P23</f>
        <v>30</v>
      </c>
      <c r="N220" s="224">
        <f>'LICH THI'!Q23</f>
        <v>1</v>
      </c>
      <c r="O220" s="246">
        <f>'LICH THI'!AB23</f>
        <v>0</v>
      </c>
      <c r="P220" s="247" t="str">
        <f>_Ngay</f>
        <v>(Thứ 7)</v>
      </c>
      <c r="Q220" s="245">
        <f>'LICH THI'!AD23</f>
        <v>0</v>
      </c>
      <c r="R220" s="245"/>
      <c r="S220" s="248"/>
    </row>
    <row r="221" spans="1:19" s="225" customFormat="1" ht="17.25">
      <c r="A221" s="251">
        <f t="shared" si="10"/>
        <v>42338.375</v>
      </c>
      <c r="B221" s="252" t="str">
        <f>_Gio</f>
        <v>9:00</v>
      </c>
      <c r="C221" s="240">
        <f t="shared" si="9"/>
        <v>15</v>
      </c>
      <c r="D221" s="223" t="str">
        <f>'LICH THI'!E24</f>
        <v>DCK63</v>
      </c>
      <c r="E221" s="241" t="str">
        <f>'LICH THI'!F24</f>
        <v>DC3OT54</v>
      </c>
      <c r="F221" s="242" t="str">
        <f>'LICH THI'!G24</f>
        <v>Thí nghiệm ôtô</v>
      </c>
      <c r="G221" s="243">
        <f>'LICH THI'!I24</f>
        <v>2</v>
      </c>
      <c r="H221" s="244" t="str">
        <f>'LICH THI'!J24</f>
        <v>Viết</v>
      </c>
      <c r="I221" s="221">
        <f>'LICH THI'!L24</f>
        <v>42338</v>
      </c>
      <c r="J221" s="222" t="str">
        <f>_Ngay</f>
        <v>(Thứ 2)</v>
      </c>
      <c r="K221" s="223">
        <f>'LICH THI'!N24</f>
        <v>2</v>
      </c>
      <c r="L221" s="224">
        <f>'LICH THI'!O24</f>
        <v>17</v>
      </c>
      <c r="M221" s="253">
        <f>'LICH THI'!P24</f>
        <v>30</v>
      </c>
      <c r="N221" s="224">
        <f>'LICH THI'!Q24</f>
        <v>1</v>
      </c>
      <c r="O221" s="246">
        <f>'LICH THI'!AB24</f>
        <v>0</v>
      </c>
      <c r="P221" s="247" t="str">
        <f>_Ngay</f>
        <v>(Thứ 7)</v>
      </c>
      <c r="Q221" s="245">
        <f>'LICH THI'!AD24</f>
        <v>0</v>
      </c>
      <c r="R221" s="245"/>
      <c r="S221" s="248"/>
    </row>
    <row r="222" spans="1:19" s="225" customFormat="1" ht="17.25">
      <c r="A222" s="251" t="e">
        <f t="shared" si="10"/>
        <v>#REF!</v>
      </c>
      <c r="B222" s="252" t="e">
        <f>_Gio</f>
        <v>#REF!</v>
      </c>
      <c r="C222" s="240">
        <f t="shared" si="9"/>
        <v>16</v>
      </c>
      <c r="D222" s="223" t="e">
        <f>'LICH THI'!#REF!</f>
        <v>#REF!</v>
      </c>
      <c r="E222" s="241" t="e">
        <f>'LICH THI'!#REF!</f>
        <v>#REF!</v>
      </c>
      <c r="F222" s="242" t="e">
        <f>'LICH THI'!#REF!</f>
        <v>#REF!</v>
      </c>
      <c r="G222" s="243" t="e">
        <f>'LICH THI'!#REF!</f>
        <v>#REF!</v>
      </c>
      <c r="H222" s="244" t="e">
        <f>'LICH THI'!#REF!</f>
        <v>#REF!</v>
      </c>
      <c r="I222" s="221" t="e">
        <f>'LICH THI'!#REF!</f>
        <v>#REF!</v>
      </c>
      <c r="J222" s="222" t="e">
        <f>_Ngay</f>
        <v>#REF!</v>
      </c>
      <c r="K222" s="223" t="e">
        <f>'LICH THI'!#REF!</f>
        <v>#REF!</v>
      </c>
      <c r="L222" s="224" t="e">
        <f>'LICH THI'!#REF!</f>
        <v>#REF!</v>
      </c>
      <c r="M222" s="253" t="e">
        <f>'LICH THI'!#REF!</f>
        <v>#REF!</v>
      </c>
      <c r="N222" s="224" t="e">
        <f>'LICH THI'!#REF!</f>
        <v>#REF!</v>
      </c>
      <c r="O222" s="246" t="e">
        <f>'LICH THI'!#REF!</f>
        <v>#REF!</v>
      </c>
      <c r="P222" s="247" t="e">
        <f>_Ngay</f>
        <v>#REF!</v>
      </c>
      <c r="Q222" s="245" t="e">
        <f>'LICH THI'!#REF!</f>
        <v>#REF!</v>
      </c>
      <c r="R222" s="245"/>
      <c r="S222" s="248"/>
    </row>
    <row r="223" spans="1:19" s="225" customFormat="1" ht="17.25">
      <c r="A223" s="251">
        <f t="shared" si="10"/>
        <v>42335.291666666664</v>
      </c>
      <c r="B223" s="252" t="str">
        <f>_Gio</f>
        <v>7:00</v>
      </c>
      <c r="C223" s="240">
        <f t="shared" si="9"/>
        <v>17</v>
      </c>
      <c r="D223" s="223" t="str">
        <f>'LICH THI'!E29</f>
        <v>CCK64</v>
      </c>
      <c r="E223" s="241" t="str">
        <f>'LICH THI'!F29</f>
        <v>CC3CA51</v>
      </c>
      <c r="F223" s="242" t="str">
        <f>'LICH THI'!G29</f>
        <v>Kỹ thuật thi công cầu 1</v>
      </c>
      <c r="G223" s="243">
        <f>'LICH THI'!I29</f>
        <v>2</v>
      </c>
      <c r="H223" s="244" t="str">
        <f>'LICH THI'!J29</f>
        <v>Viết</v>
      </c>
      <c r="I223" s="221">
        <f>'LICH THI'!L29</f>
        <v>42335</v>
      </c>
      <c r="J223" s="222" t="str">
        <f>_Ngay</f>
        <v>(Thứ 6)</v>
      </c>
      <c r="K223" s="223">
        <f>'LICH THI'!N29</f>
        <v>1</v>
      </c>
      <c r="L223" s="224">
        <f>'LICH THI'!O29</f>
        <v>75</v>
      </c>
      <c r="M223" s="253">
        <f>'LICH THI'!P29</f>
        <v>30</v>
      </c>
      <c r="N223" s="224">
        <f>'LICH THI'!Q29</f>
        <v>3</v>
      </c>
      <c r="O223" s="246">
        <f>'LICH THI'!AB29</f>
        <v>0</v>
      </c>
      <c r="P223" s="247" t="str">
        <f>_Ngay</f>
        <v>(Thứ 7)</v>
      </c>
      <c r="Q223" s="245">
        <f>'LICH THI'!AD29</f>
        <v>0</v>
      </c>
      <c r="R223" s="245"/>
      <c r="S223" s="248"/>
    </row>
    <row r="224" spans="1:19" s="225" customFormat="1" ht="17.25">
      <c r="A224" s="251">
        <f t="shared" si="10"/>
        <v>42339.291666666664</v>
      </c>
      <c r="B224" s="252" t="str">
        <f>_Gio</f>
        <v>7:00</v>
      </c>
      <c r="C224" s="240">
        <f t="shared" si="9"/>
        <v>18</v>
      </c>
      <c r="D224" s="223" t="str">
        <f>'LICH THI'!E30</f>
        <v>CCK64</v>
      </c>
      <c r="E224" s="241" t="str">
        <f>'LICH THI'!F30</f>
        <v>CC3CA52</v>
      </c>
      <c r="F224" s="242" t="str">
        <f>'LICH THI'!G30</f>
        <v>Kỹ thuật thi công cầu 2</v>
      </c>
      <c r="G224" s="243">
        <f>'LICH THI'!I30</f>
        <v>2</v>
      </c>
      <c r="H224" s="244" t="str">
        <f>'LICH THI'!J30</f>
        <v>Viết</v>
      </c>
      <c r="I224" s="221">
        <f>'LICH THI'!L30</f>
        <v>42339</v>
      </c>
      <c r="J224" s="222" t="str">
        <f>_Ngay</f>
        <v>(Thứ 3)</v>
      </c>
      <c r="K224" s="223">
        <f>'LICH THI'!N30</f>
        <v>1</v>
      </c>
      <c r="L224" s="224">
        <f>'LICH THI'!O30</f>
        <v>75</v>
      </c>
      <c r="M224" s="253">
        <f>'LICH THI'!P30</f>
        <v>30</v>
      </c>
      <c r="N224" s="224">
        <f>'LICH THI'!Q30</f>
        <v>3</v>
      </c>
      <c r="O224" s="246">
        <f>'LICH THI'!AB30</f>
        <v>0</v>
      </c>
      <c r="P224" s="247" t="str">
        <f>_Ngay</f>
        <v>(Thứ 7)</v>
      </c>
      <c r="Q224" s="245">
        <f>'LICH THI'!AD30</f>
        <v>0</v>
      </c>
      <c r="R224" s="245"/>
      <c r="S224" s="248"/>
    </row>
    <row r="225" spans="1:19" s="225" customFormat="1" ht="17.25">
      <c r="A225" s="251">
        <f t="shared" si="10"/>
        <v>42345.291666666664</v>
      </c>
      <c r="B225" s="252" t="str">
        <f>_Gio</f>
        <v>7:00</v>
      </c>
      <c r="C225" s="240">
        <f t="shared" si="9"/>
        <v>19</v>
      </c>
      <c r="D225" s="223" t="str">
        <f>'LICH THI'!E32</f>
        <v>CCK64</v>
      </c>
      <c r="E225" s="241" t="str">
        <f>'LICH THI'!F32</f>
        <v>CC3CD33</v>
      </c>
      <c r="F225" s="242" t="str">
        <f>'LICH THI'!G32</f>
        <v>Tiếng Anh 3</v>
      </c>
      <c r="G225" s="243">
        <f>'LICH THI'!I32</f>
        <v>3</v>
      </c>
      <c r="H225" s="244" t="str">
        <f>'LICH THI'!J32</f>
        <v>Viết</v>
      </c>
      <c r="I225" s="221">
        <f>'LICH THI'!L32</f>
        <v>42345</v>
      </c>
      <c r="J225" s="222" t="str">
        <f>_Ngay</f>
        <v>(Thứ 2)</v>
      </c>
      <c r="K225" s="223">
        <f>'LICH THI'!N32</f>
        <v>1</v>
      </c>
      <c r="L225" s="224">
        <f>'LICH THI'!O32</f>
        <v>75</v>
      </c>
      <c r="M225" s="253">
        <f>'LICH THI'!P32</f>
        <v>30</v>
      </c>
      <c r="N225" s="224">
        <f>'LICH THI'!Q32</f>
        <v>3</v>
      </c>
      <c r="O225" s="246">
        <f>'LICH THI'!AB32</f>
        <v>0</v>
      </c>
      <c r="P225" s="247" t="str">
        <f>_Ngay</f>
        <v>(Thứ 7)</v>
      </c>
      <c r="Q225" s="245">
        <f>'LICH THI'!AD32</f>
        <v>0</v>
      </c>
      <c r="R225" s="245"/>
      <c r="S225" s="248"/>
    </row>
    <row r="226" spans="1:19" s="225" customFormat="1" ht="17.25">
      <c r="A226" s="251" t="e">
        <f t="shared" si="10"/>
        <v>#REF!</v>
      </c>
      <c r="B226" s="252" t="e">
        <f>_Gio</f>
        <v>#REF!</v>
      </c>
      <c r="C226" s="240">
        <f t="shared" si="9"/>
        <v>20</v>
      </c>
      <c r="D226" s="223" t="e">
        <f>'LICH THI'!#REF!</f>
        <v>#REF!</v>
      </c>
      <c r="E226" s="241" t="e">
        <f>'LICH THI'!#REF!</f>
        <v>#REF!</v>
      </c>
      <c r="F226" s="242" t="e">
        <f>'LICH THI'!#REF!</f>
        <v>#REF!</v>
      </c>
      <c r="G226" s="243" t="e">
        <f>'LICH THI'!#REF!</f>
        <v>#REF!</v>
      </c>
      <c r="H226" s="244" t="e">
        <f>'LICH THI'!#REF!</f>
        <v>#REF!</v>
      </c>
      <c r="I226" s="221" t="e">
        <f>'LICH THI'!#REF!</f>
        <v>#REF!</v>
      </c>
      <c r="J226" s="222" t="e">
        <f>_Ngay</f>
        <v>#REF!</v>
      </c>
      <c r="K226" s="223" t="e">
        <f>'LICH THI'!#REF!</f>
        <v>#REF!</v>
      </c>
      <c r="L226" s="224" t="e">
        <f>'LICH THI'!#REF!</f>
        <v>#REF!</v>
      </c>
      <c r="M226" s="253" t="e">
        <f>'LICH THI'!#REF!</f>
        <v>#REF!</v>
      </c>
      <c r="N226" s="224" t="e">
        <f>'LICH THI'!#REF!</f>
        <v>#REF!</v>
      </c>
      <c r="O226" s="246" t="e">
        <f>'LICH THI'!#REF!</f>
        <v>#REF!</v>
      </c>
      <c r="P226" s="247" t="e">
        <f>_Ngay</f>
        <v>#REF!</v>
      </c>
      <c r="Q226" s="245" t="e">
        <f>'LICH THI'!#REF!</f>
        <v>#REF!</v>
      </c>
      <c r="R226" s="245"/>
      <c r="S226" s="248"/>
    </row>
    <row r="227" spans="1:19" s="225" customFormat="1" ht="17.25">
      <c r="A227" s="251">
        <f t="shared" si="10"/>
        <v>42335.541666666664</v>
      </c>
      <c r="B227" s="252" t="str">
        <f>_Gio</f>
        <v>13:00</v>
      </c>
      <c r="C227" s="240">
        <f t="shared" si="9"/>
        <v>21</v>
      </c>
      <c r="D227" s="223" t="str">
        <f>'LICH THI'!E51</f>
        <v>DCK64</v>
      </c>
      <c r="E227" s="241" t="str">
        <f>'LICH THI'!F51</f>
        <v>DC2GT52</v>
      </c>
      <c r="F227" s="242" t="str">
        <f>'LICH THI'!G51</f>
        <v>Kết cấu bêtông cốt thép</v>
      </c>
      <c r="G227" s="243">
        <f>'LICH THI'!I51</f>
        <v>3</v>
      </c>
      <c r="H227" s="244" t="str">
        <f>'LICH THI'!J51</f>
        <v>Viết</v>
      </c>
      <c r="I227" s="221">
        <f>'LICH THI'!L51</f>
        <v>42335</v>
      </c>
      <c r="J227" s="222" t="str">
        <f>_Ngay</f>
        <v>(Thứ 6)</v>
      </c>
      <c r="K227" s="223">
        <f>'LICH THI'!N51</f>
        <v>3</v>
      </c>
      <c r="L227" s="224">
        <f>'LICH THI'!O51</f>
        <v>180</v>
      </c>
      <c r="M227" s="253">
        <f>'LICH THI'!P51</f>
        <v>30</v>
      </c>
      <c r="N227" s="224">
        <f>'LICH THI'!Q51</f>
        <v>6</v>
      </c>
      <c r="O227" s="246">
        <f>'LICH THI'!AB51</f>
        <v>0</v>
      </c>
      <c r="P227" s="247" t="str">
        <f>_Ngay</f>
        <v>(Thứ 7)</v>
      </c>
      <c r="Q227" s="245">
        <f>'LICH THI'!AD51</f>
        <v>0</v>
      </c>
      <c r="R227" s="245"/>
      <c r="S227" s="248"/>
    </row>
    <row r="228" spans="1:19" s="225" customFormat="1" ht="17.25">
      <c r="A228" s="251" t="e">
        <f t="shared" si="10"/>
        <v>#REF!</v>
      </c>
      <c r="B228" s="252" t="e">
        <f>_Gio</f>
        <v>#REF!</v>
      </c>
      <c r="C228" s="240">
        <f t="shared" si="9"/>
        <v>22</v>
      </c>
      <c r="D228" s="223" t="e">
        <f>'LICH THI'!#REF!</f>
        <v>#REF!</v>
      </c>
      <c r="E228" s="241" t="e">
        <f>'LICH THI'!#REF!</f>
        <v>#REF!</v>
      </c>
      <c r="F228" s="242" t="e">
        <f>'LICH THI'!#REF!</f>
        <v>#REF!</v>
      </c>
      <c r="G228" s="243" t="e">
        <f>'LICH THI'!#REF!</f>
        <v>#REF!</v>
      </c>
      <c r="H228" s="244" t="e">
        <f>'LICH THI'!#REF!</f>
        <v>#REF!</v>
      </c>
      <c r="I228" s="221" t="e">
        <f>'LICH THI'!#REF!</f>
        <v>#REF!</v>
      </c>
      <c r="J228" s="222" t="e">
        <f>_Ngay</f>
        <v>#REF!</v>
      </c>
      <c r="K228" s="223" t="e">
        <f>'LICH THI'!#REF!</f>
        <v>#REF!</v>
      </c>
      <c r="L228" s="224" t="e">
        <f>'LICH THI'!#REF!</f>
        <v>#REF!</v>
      </c>
      <c r="M228" s="253" t="e">
        <f>'LICH THI'!#REF!</f>
        <v>#REF!</v>
      </c>
      <c r="N228" s="224" t="e">
        <f>'LICH THI'!#REF!</f>
        <v>#REF!</v>
      </c>
      <c r="O228" s="246" t="e">
        <f>'LICH THI'!#REF!</f>
        <v>#REF!</v>
      </c>
      <c r="P228" s="247" t="e">
        <f>_Ngay</f>
        <v>#REF!</v>
      </c>
      <c r="Q228" s="245" t="e">
        <f>'LICH THI'!#REF!</f>
        <v>#REF!</v>
      </c>
      <c r="R228" s="245"/>
      <c r="S228" s="248"/>
    </row>
    <row r="229" spans="1:19" s="225" customFormat="1" ht="17.25">
      <c r="A229" s="251" t="e">
        <f t="shared" si="10"/>
        <v>#REF!</v>
      </c>
      <c r="B229" s="252" t="e">
        <f>_Gio</f>
        <v>#REF!</v>
      </c>
      <c r="C229" s="240">
        <f t="shared" si="9"/>
        <v>23</v>
      </c>
      <c r="D229" s="223" t="e">
        <f>'LICH THI'!#REF!</f>
        <v>#REF!</v>
      </c>
      <c r="E229" s="241" t="e">
        <f>'LICH THI'!#REF!</f>
        <v>#REF!</v>
      </c>
      <c r="F229" s="242" t="e">
        <f>'LICH THI'!#REF!</f>
        <v>#REF!</v>
      </c>
      <c r="G229" s="243" t="e">
        <f>'LICH THI'!#REF!</f>
        <v>#REF!</v>
      </c>
      <c r="H229" s="244" t="e">
        <f>'LICH THI'!#REF!</f>
        <v>#REF!</v>
      </c>
      <c r="I229" s="221" t="e">
        <f>'LICH THI'!#REF!</f>
        <v>#REF!</v>
      </c>
      <c r="J229" s="222" t="e">
        <f>_Ngay</f>
        <v>#REF!</v>
      </c>
      <c r="K229" s="223" t="e">
        <f>'LICH THI'!#REF!</f>
        <v>#REF!</v>
      </c>
      <c r="L229" s="224" t="e">
        <f>'LICH THI'!#REF!</f>
        <v>#REF!</v>
      </c>
      <c r="M229" s="253" t="e">
        <f>'LICH THI'!#REF!</f>
        <v>#REF!</v>
      </c>
      <c r="N229" s="224" t="e">
        <f>'LICH THI'!#REF!</f>
        <v>#REF!</v>
      </c>
      <c r="O229" s="246" t="e">
        <f>'LICH THI'!#REF!</f>
        <v>#REF!</v>
      </c>
      <c r="P229" s="247" t="e">
        <f>_Ngay</f>
        <v>#REF!</v>
      </c>
      <c r="Q229" s="245" t="e">
        <f>'LICH THI'!#REF!</f>
        <v>#REF!</v>
      </c>
      <c r="R229" s="245"/>
      <c r="S229" s="248"/>
    </row>
    <row r="230" spans="1:19" s="225" customFormat="1" ht="17.25">
      <c r="A230" s="251">
        <f t="shared" si="10"/>
        <v>42342.541666666664</v>
      </c>
      <c r="B230" s="252" t="str">
        <f>_Gio</f>
        <v>13:00</v>
      </c>
      <c r="C230" s="240">
        <f t="shared" si="9"/>
        <v>24</v>
      </c>
      <c r="D230" s="223" t="str">
        <f>'LICH THI'!E53</f>
        <v>DCK64</v>
      </c>
      <c r="E230" s="241" t="str">
        <f>'LICH THI'!F53</f>
        <v>DC2CT65</v>
      </c>
      <c r="F230" s="242" t="str">
        <f>'LICH THI'!G53</f>
        <v>An toàn lao động</v>
      </c>
      <c r="G230" s="243">
        <f>'LICH THI'!I53</f>
        <v>2</v>
      </c>
      <c r="H230" s="244" t="str">
        <f>'LICH THI'!J53</f>
        <v>Viết</v>
      </c>
      <c r="I230" s="221">
        <f>'LICH THI'!L53</f>
        <v>42342</v>
      </c>
      <c r="J230" s="222" t="str">
        <f>_Ngay</f>
        <v>(Thứ 6)</v>
      </c>
      <c r="K230" s="223">
        <f>'LICH THI'!N53</f>
        <v>3</v>
      </c>
      <c r="L230" s="224">
        <f>'LICH THI'!O53</f>
        <v>180</v>
      </c>
      <c r="M230" s="253">
        <f>'LICH THI'!P53</f>
        <v>30</v>
      </c>
      <c r="N230" s="224">
        <f>'LICH THI'!Q53</f>
        <v>6</v>
      </c>
      <c r="O230" s="246">
        <f>'LICH THI'!AB53</f>
        <v>0</v>
      </c>
      <c r="P230" s="247" t="str">
        <f>_Ngay</f>
        <v>(Thứ 7)</v>
      </c>
      <c r="Q230" s="245">
        <f>'LICH THI'!AD53</f>
        <v>0</v>
      </c>
      <c r="R230" s="245"/>
      <c r="S230" s="248"/>
    </row>
    <row r="231" spans="1:19" s="225" customFormat="1" ht="17.25">
      <c r="A231" s="251" t="e">
        <f t="shared" si="10"/>
        <v>#REF!</v>
      </c>
      <c r="B231" s="252" t="e">
        <f>_Gio</f>
        <v>#REF!</v>
      </c>
      <c r="C231" s="240">
        <f t="shared" si="9"/>
        <v>25</v>
      </c>
      <c r="D231" s="223" t="e">
        <f>'LICH THI'!#REF!</f>
        <v>#REF!</v>
      </c>
      <c r="E231" s="241" t="e">
        <f>'LICH THI'!#REF!</f>
        <v>#REF!</v>
      </c>
      <c r="F231" s="242" t="e">
        <f>'LICH THI'!#REF!</f>
        <v>#REF!</v>
      </c>
      <c r="G231" s="243" t="e">
        <f>'LICH THI'!#REF!</f>
        <v>#REF!</v>
      </c>
      <c r="H231" s="244" t="e">
        <f>'LICH THI'!#REF!</f>
        <v>#REF!</v>
      </c>
      <c r="I231" s="221" t="e">
        <f>'LICH THI'!#REF!</f>
        <v>#REF!</v>
      </c>
      <c r="J231" s="222" t="e">
        <f>_Ngay</f>
        <v>#REF!</v>
      </c>
      <c r="K231" s="223" t="e">
        <f>'LICH THI'!#REF!</f>
        <v>#REF!</v>
      </c>
      <c r="L231" s="224" t="e">
        <f>'LICH THI'!#REF!</f>
        <v>#REF!</v>
      </c>
      <c r="M231" s="253" t="e">
        <f>'LICH THI'!#REF!</f>
        <v>#REF!</v>
      </c>
      <c r="N231" s="224" t="e">
        <f>'LICH THI'!#REF!</f>
        <v>#REF!</v>
      </c>
      <c r="O231" s="246" t="e">
        <f>'LICH THI'!#REF!</f>
        <v>#REF!</v>
      </c>
      <c r="P231" s="247" t="e">
        <f>_Ngay</f>
        <v>#REF!</v>
      </c>
      <c r="Q231" s="245" t="e">
        <f>'LICH THI'!#REF!</f>
        <v>#REF!</v>
      </c>
      <c r="R231" s="245"/>
      <c r="S231" s="248"/>
    </row>
    <row r="232" spans="1:19" s="225" customFormat="1" ht="17.25">
      <c r="A232" s="251" t="e">
        <f t="shared" si="10"/>
        <v>#REF!</v>
      </c>
      <c r="B232" s="252" t="e">
        <f>_Gio</f>
        <v>#REF!</v>
      </c>
      <c r="C232" s="240">
        <f t="shared" si="9"/>
        <v>26</v>
      </c>
      <c r="D232" s="223" t="e">
        <f>'LICH THI'!#REF!</f>
        <v>#REF!</v>
      </c>
      <c r="E232" s="241" t="e">
        <f>'LICH THI'!#REF!</f>
        <v>#REF!</v>
      </c>
      <c r="F232" s="242" t="e">
        <f>'LICH THI'!#REF!</f>
        <v>#REF!</v>
      </c>
      <c r="G232" s="243" t="e">
        <f>'LICH THI'!#REF!</f>
        <v>#REF!</v>
      </c>
      <c r="H232" s="244" t="e">
        <f>'LICH THI'!#REF!</f>
        <v>#REF!</v>
      </c>
      <c r="I232" s="221" t="e">
        <f>'LICH THI'!#REF!</f>
        <v>#REF!</v>
      </c>
      <c r="J232" s="222" t="e">
        <f>_Ngay</f>
        <v>#REF!</v>
      </c>
      <c r="K232" s="223" t="e">
        <f>'LICH THI'!#REF!</f>
        <v>#REF!</v>
      </c>
      <c r="L232" s="224" t="e">
        <f>'LICH THI'!#REF!</f>
        <v>#REF!</v>
      </c>
      <c r="M232" s="253" t="e">
        <f>'LICH THI'!#REF!</f>
        <v>#REF!</v>
      </c>
      <c r="N232" s="224" t="e">
        <f>'LICH THI'!#REF!</f>
        <v>#REF!</v>
      </c>
      <c r="O232" s="246" t="e">
        <f>'LICH THI'!#REF!</f>
        <v>#REF!</v>
      </c>
      <c r="P232" s="247" t="e">
        <f>_Ngay</f>
        <v>#REF!</v>
      </c>
      <c r="Q232" s="245" t="e">
        <f>'LICH THI'!#REF!</f>
        <v>#REF!</v>
      </c>
      <c r="R232" s="245"/>
      <c r="S232" s="248"/>
    </row>
    <row r="233" spans="1:19" s="225" customFormat="1" ht="17.25">
      <c r="A233" s="251" t="e">
        <f t="shared" si="10"/>
        <v>#REF!</v>
      </c>
      <c r="B233" s="252" t="e">
        <f>_Gio</f>
        <v>#REF!</v>
      </c>
      <c r="C233" s="240">
        <f t="shared" si="9"/>
        <v>27</v>
      </c>
      <c r="D233" s="223" t="e">
        <f>'LICH THI'!#REF!</f>
        <v>#REF!</v>
      </c>
      <c r="E233" s="241" t="e">
        <f>'LICH THI'!#REF!</f>
        <v>#REF!</v>
      </c>
      <c r="F233" s="242" t="e">
        <f>'LICH THI'!#REF!</f>
        <v>#REF!</v>
      </c>
      <c r="G233" s="243" t="e">
        <f>'LICH THI'!#REF!</f>
        <v>#REF!</v>
      </c>
      <c r="H233" s="244" t="e">
        <f>'LICH THI'!#REF!</f>
        <v>#REF!</v>
      </c>
      <c r="I233" s="221" t="e">
        <f>'LICH THI'!#REF!</f>
        <v>#REF!</v>
      </c>
      <c r="J233" s="222" t="e">
        <f>_Ngay</f>
        <v>#REF!</v>
      </c>
      <c r="K233" s="223" t="e">
        <f>'LICH THI'!#REF!</f>
        <v>#REF!</v>
      </c>
      <c r="L233" s="224" t="e">
        <f>'LICH THI'!#REF!</f>
        <v>#REF!</v>
      </c>
      <c r="M233" s="253" t="e">
        <f>'LICH THI'!#REF!</f>
        <v>#REF!</v>
      </c>
      <c r="N233" s="224" t="e">
        <f>'LICH THI'!#REF!</f>
        <v>#REF!</v>
      </c>
      <c r="O233" s="246" t="e">
        <f>'LICH THI'!#REF!</f>
        <v>#REF!</v>
      </c>
      <c r="P233" s="247" t="e">
        <f>_Ngay</f>
        <v>#REF!</v>
      </c>
      <c r="Q233" s="245" t="e">
        <f>'LICH THI'!#REF!</f>
        <v>#REF!</v>
      </c>
      <c r="R233" s="245"/>
      <c r="S233" s="248"/>
    </row>
    <row r="234" spans="1:19" s="225" customFormat="1" ht="17.25">
      <c r="A234" s="251" t="e">
        <f t="shared" si="10"/>
        <v>#REF!</v>
      </c>
      <c r="B234" s="252" t="e">
        <f>_Gio</f>
        <v>#REF!</v>
      </c>
      <c r="C234" s="240">
        <f t="shared" si="9"/>
        <v>28</v>
      </c>
      <c r="D234" s="223" t="e">
        <f>'LICH THI'!#REF!</f>
        <v>#REF!</v>
      </c>
      <c r="E234" s="241" t="e">
        <f>'LICH THI'!#REF!</f>
        <v>#REF!</v>
      </c>
      <c r="F234" s="242" t="e">
        <f>'LICH THI'!#REF!</f>
        <v>#REF!</v>
      </c>
      <c r="G234" s="243" t="e">
        <f>'LICH THI'!#REF!</f>
        <v>#REF!</v>
      </c>
      <c r="H234" s="244" t="e">
        <f>'LICH THI'!#REF!</f>
        <v>#REF!</v>
      </c>
      <c r="I234" s="221" t="e">
        <f>'LICH THI'!#REF!</f>
        <v>#REF!</v>
      </c>
      <c r="J234" s="222" t="e">
        <f>_Ngay</f>
        <v>#REF!</v>
      </c>
      <c r="K234" s="223" t="e">
        <f>'LICH THI'!#REF!</f>
        <v>#REF!</v>
      </c>
      <c r="L234" s="224" t="e">
        <f>'LICH THI'!#REF!</f>
        <v>#REF!</v>
      </c>
      <c r="M234" s="253" t="e">
        <f>'LICH THI'!#REF!</f>
        <v>#REF!</v>
      </c>
      <c r="N234" s="224" t="e">
        <f>'LICH THI'!#REF!</f>
        <v>#REF!</v>
      </c>
      <c r="O234" s="246" t="e">
        <f>'LICH THI'!#REF!</f>
        <v>#REF!</v>
      </c>
      <c r="P234" s="247" t="e">
        <f>_Ngay</f>
        <v>#REF!</v>
      </c>
      <c r="Q234" s="245" t="e">
        <f>'LICH THI'!#REF!</f>
        <v>#REF!</v>
      </c>
      <c r="R234" s="245"/>
      <c r="S234" s="248"/>
    </row>
    <row r="235" spans="1:19" s="225" customFormat="1" ht="17.25">
      <c r="A235" s="251" t="e">
        <f t="shared" si="10"/>
        <v>#REF!</v>
      </c>
      <c r="B235" s="252" t="e">
        <f>_Gio</f>
        <v>#REF!</v>
      </c>
      <c r="C235" s="240">
        <f t="shared" si="9"/>
        <v>29</v>
      </c>
      <c r="D235" s="223" t="e">
        <f>'LICH THI'!#REF!</f>
        <v>#REF!</v>
      </c>
      <c r="E235" s="241" t="e">
        <f>'LICH THI'!#REF!</f>
        <v>#REF!</v>
      </c>
      <c r="F235" s="242" t="e">
        <f>'LICH THI'!#REF!</f>
        <v>#REF!</v>
      </c>
      <c r="G235" s="243" t="e">
        <f>'LICH THI'!#REF!</f>
        <v>#REF!</v>
      </c>
      <c r="H235" s="244" t="e">
        <f>'LICH THI'!#REF!</f>
        <v>#REF!</v>
      </c>
      <c r="I235" s="221" t="e">
        <f>'LICH THI'!#REF!</f>
        <v>#REF!</v>
      </c>
      <c r="J235" s="222" t="e">
        <f>_Ngay</f>
        <v>#REF!</v>
      </c>
      <c r="K235" s="223" t="e">
        <f>'LICH THI'!#REF!</f>
        <v>#REF!</v>
      </c>
      <c r="L235" s="224" t="e">
        <f>'LICH THI'!#REF!</f>
        <v>#REF!</v>
      </c>
      <c r="M235" s="253" t="e">
        <f>'LICH THI'!#REF!</f>
        <v>#REF!</v>
      </c>
      <c r="N235" s="224" t="e">
        <f>'LICH THI'!#REF!</f>
        <v>#REF!</v>
      </c>
      <c r="O235" s="246" t="e">
        <f>'LICH THI'!#REF!</f>
        <v>#REF!</v>
      </c>
      <c r="P235" s="247" t="e">
        <f>_Ngay</f>
        <v>#REF!</v>
      </c>
      <c r="Q235" s="245" t="e">
        <f>'LICH THI'!#REF!</f>
        <v>#REF!</v>
      </c>
      <c r="R235" s="245"/>
      <c r="S235" s="248"/>
    </row>
    <row r="236" spans="1:19" s="225" customFormat="1" ht="17.25">
      <c r="A236" s="251" t="e">
        <f t="shared" si="10"/>
        <v>#REF!</v>
      </c>
      <c r="B236" s="252" t="str">
        <f>_Gio</f>
        <v>7:00</v>
      </c>
      <c r="C236" s="240">
        <f t="shared" si="9"/>
        <v>30</v>
      </c>
      <c r="D236" s="223" t="str">
        <f>'LICH THI'!E81</f>
        <v>CCK65</v>
      </c>
      <c r="E236" s="241" t="str">
        <f>'LICH THI'!F81</f>
        <v>CC2CT32</v>
      </c>
      <c r="F236" s="242" t="str">
        <f>'LICH THI'!G81</f>
        <v xml:space="preserve">Cơ học đất </v>
      </c>
      <c r="G236" s="243">
        <f>'LICH THI'!I81</f>
        <v>3</v>
      </c>
      <c r="H236" s="244" t="str">
        <f>'LICH THI'!J81</f>
        <v>Viết</v>
      </c>
      <c r="I236" s="221" t="e">
        <f>'LICH THI'!#REF!</f>
        <v>#REF!</v>
      </c>
      <c r="J236" s="222" t="e">
        <f>_Ngay</f>
        <v>#REF!</v>
      </c>
      <c r="K236" s="223">
        <f>'LICH THI'!N81</f>
        <v>1</v>
      </c>
      <c r="L236" s="224">
        <f>'LICH THI'!O81</f>
        <v>37</v>
      </c>
      <c r="M236" s="253">
        <f>'LICH THI'!P81</f>
        <v>30</v>
      </c>
      <c r="N236" s="224">
        <f>'LICH THI'!Q81</f>
        <v>2</v>
      </c>
      <c r="O236" s="246">
        <f>'LICH THI'!AB81</f>
        <v>0</v>
      </c>
      <c r="P236" s="247" t="str">
        <f>_Ngay</f>
        <v>(Thứ 7)</v>
      </c>
      <c r="Q236" s="245">
        <f>'LICH THI'!AD81</f>
        <v>0</v>
      </c>
      <c r="R236" s="245"/>
      <c r="S236" s="248"/>
    </row>
    <row r="237" spans="1:19" s="225" customFormat="1" ht="17.25">
      <c r="A237" s="251">
        <f t="shared" si="10"/>
        <v>42356.291666666664</v>
      </c>
      <c r="B237" s="252" t="str">
        <f>_Gio</f>
        <v>7:00</v>
      </c>
      <c r="C237" s="240">
        <f t="shared" si="9"/>
        <v>31</v>
      </c>
      <c r="D237" s="223" t="str">
        <f>'LICH THI'!E92</f>
        <v>DCK65</v>
      </c>
      <c r="E237" s="241" t="str">
        <f>'LICH THI'!F92</f>
        <v>DC4CT11</v>
      </c>
      <c r="F237" s="242" t="str">
        <f>'LICH THI'!G92</f>
        <v>Thực hành trắc địa</v>
      </c>
      <c r="G237" s="243">
        <f>'LICH THI'!I92</f>
        <v>2</v>
      </c>
      <c r="H237" s="244" t="str">
        <f>'LICH THI'!J92</f>
        <v>VĐ</v>
      </c>
      <c r="I237" s="221">
        <f>'LICH THI'!L92</f>
        <v>42356</v>
      </c>
      <c r="J237" s="222" t="str">
        <f>_Ngay</f>
        <v>(Thứ 6)</v>
      </c>
      <c r="K237" s="223" t="str">
        <f>'LICH THI'!N92</f>
        <v>SA</v>
      </c>
      <c r="L237" s="224">
        <f>'LICH THI'!O92</f>
        <v>115</v>
      </c>
      <c r="M237" s="253" t="str">
        <f>'LICH THI'!P92</f>
        <v/>
      </c>
      <c r="N237" s="224" t="str">
        <f>'LICH THI'!Q92</f>
        <v/>
      </c>
      <c r="O237" s="246">
        <f>'LICH THI'!AB92</f>
        <v>0</v>
      </c>
      <c r="P237" s="247" t="str">
        <f>_Ngay</f>
        <v>(Thứ 7)</v>
      </c>
      <c r="Q237" s="245">
        <f>'LICH THI'!AD92</f>
        <v>0</v>
      </c>
      <c r="R237" s="245"/>
      <c r="S237" s="248"/>
    </row>
    <row r="238" spans="1:19" s="225" customFormat="1" ht="17.25">
      <c r="A238" s="251" t="e">
        <f t="shared" si="10"/>
        <v>#REF!</v>
      </c>
      <c r="B238" s="252" t="e">
        <f>_Gio</f>
        <v>#REF!</v>
      </c>
      <c r="C238" s="240">
        <f t="shared" si="9"/>
        <v>32</v>
      </c>
      <c r="D238" s="223" t="e">
        <f>'LICH THI'!#REF!</f>
        <v>#REF!</v>
      </c>
      <c r="E238" s="241" t="e">
        <f>'LICH THI'!#REF!</f>
        <v>#REF!</v>
      </c>
      <c r="F238" s="242" t="e">
        <f>'LICH THI'!#REF!</f>
        <v>#REF!</v>
      </c>
      <c r="G238" s="243" t="e">
        <f>'LICH THI'!#REF!</f>
        <v>#REF!</v>
      </c>
      <c r="H238" s="244" t="e">
        <f>'LICH THI'!#REF!</f>
        <v>#REF!</v>
      </c>
      <c r="I238" s="221" t="e">
        <f>'LICH THI'!#REF!</f>
        <v>#REF!</v>
      </c>
      <c r="J238" s="222" t="e">
        <f>_Ngay</f>
        <v>#REF!</v>
      </c>
      <c r="K238" s="223" t="e">
        <f>'LICH THI'!#REF!</f>
        <v>#REF!</v>
      </c>
      <c r="L238" s="224" t="e">
        <f>'LICH THI'!#REF!</f>
        <v>#REF!</v>
      </c>
      <c r="M238" s="253" t="e">
        <f>'LICH THI'!#REF!</f>
        <v>#REF!</v>
      </c>
      <c r="N238" s="224" t="e">
        <f>'LICH THI'!#REF!</f>
        <v>#REF!</v>
      </c>
      <c r="O238" s="246" t="e">
        <f>'LICH THI'!#REF!</f>
        <v>#REF!</v>
      </c>
      <c r="P238" s="247" t="e">
        <f>_Ngay</f>
        <v>#REF!</v>
      </c>
      <c r="Q238" s="245" t="e">
        <f>'LICH THI'!#REF!</f>
        <v>#REF!</v>
      </c>
      <c r="R238" s="245"/>
      <c r="S238" s="248"/>
    </row>
    <row r="239" spans="1:19" s="225" customFormat="1" ht="17.25">
      <c r="A239" s="251" t="e">
        <f t="shared" si="10"/>
        <v>#REF!</v>
      </c>
      <c r="B239" s="252" t="e">
        <f>_Gio</f>
        <v>#REF!</v>
      </c>
      <c r="C239" s="240">
        <f t="shared" si="9"/>
        <v>33</v>
      </c>
      <c r="D239" s="223" t="e">
        <f>'LICH THI'!#REF!</f>
        <v>#REF!</v>
      </c>
      <c r="E239" s="241" t="e">
        <f>'LICH THI'!#REF!</f>
        <v>#REF!</v>
      </c>
      <c r="F239" s="242" t="e">
        <f>'LICH THI'!#REF!</f>
        <v>#REF!</v>
      </c>
      <c r="G239" s="243" t="e">
        <f>'LICH THI'!#REF!</f>
        <v>#REF!</v>
      </c>
      <c r="H239" s="244" t="e">
        <f>'LICH THI'!#REF!</f>
        <v>#REF!</v>
      </c>
      <c r="I239" s="221" t="e">
        <f>'LICH THI'!#REF!</f>
        <v>#REF!</v>
      </c>
      <c r="J239" s="222" t="e">
        <f>_Ngay</f>
        <v>#REF!</v>
      </c>
      <c r="K239" s="223" t="e">
        <f>'LICH THI'!#REF!</f>
        <v>#REF!</v>
      </c>
      <c r="L239" s="224" t="e">
        <f>'LICH THI'!#REF!</f>
        <v>#REF!</v>
      </c>
      <c r="M239" s="253" t="e">
        <f>'LICH THI'!#REF!</f>
        <v>#REF!</v>
      </c>
      <c r="N239" s="224" t="e">
        <f>'LICH THI'!#REF!</f>
        <v>#REF!</v>
      </c>
      <c r="O239" s="246" t="e">
        <f>'LICH THI'!#REF!</f>
        <v>#REF!</v>
      </c>
      <c r="P239" s="247" t="e">
        <f>_Ngay</f>
        <v>#REF!</v>
      </c>
      <c r="Q239" s="245" t="e">
        <f>'LICH THI'!#REF!</f>
        <v>#REF!</v>
      </c>
      <c r="R239" s="245"/>
      <c r="S239" s="248"/>
    </row>
    <row r="240" spans="1:19" s="225" customFormat="1" ht="17.25">
      <c r="A240" s="251" t="e">
        <f t="shared" si="10"/>
        <v>#REF!</v>
      </c>
      <c r="B240" s="252" t="e">
        <f>_Gio</f>
        <v>#REF!</v>
      </c>
      <c r="C240" s="240">
        <v>1</v>
      </c>
      <c r="D240" s="223" t="e">
        <f>'LICH THI'!#REF!</f>
        <v>#REF!</v>
      </c>
      <c r="E240" s="241" t="e">
        <f>'LICH THI'!#REF!</f>
        <v>#REF!</v>
      </c>
      <c r="F240" s="242" t="e">
        <f>'LICH THI'!#REF!</f>
        <v>#REF!</v>
      </c>
      <c r="G240" s="243" t="e">
        <f>'LICH THI'!#REF!</f>
        <v>#REF!</v>
      </c>
      <c r="H240" s="244" t="e">
        <f>'LICH THI'!#REF!</f>
        <v>#REF!</v>
      </c>
      <c r="I240" s="221" t="e">
        <f>'LICH THI'!#REF!</f>
        <v>#REF!</v>
      </c>
      <c r="J240" s="222" t="e">
        <f>_Ngay</f>
        <v>#REF!</v>
      </c>
      <c r="K240" s="223" t="e">
        <f>'LICH THI'!#REF!</f>
        <v>#REF!</v>
      </c>
      <c r="L240" s="224" t="e">
        <f>'LICH THI'!#REF!</f>
        <v>#REF!</v>
      </c>
      <c r="M240" s="253" t="e">
        <f>'LICH THI'!#REF!</f>
        <v>#REF!</v>
      </c>
      <c r="N240" s="224" t="e">
        <f>'LICH THI'!#REF!</f>
        <v>#REF!</v>
      </c>
      <c r="O240" s="246" t="e">
        <f>'LICH THI'!#REF!</f>
        <v>#REF!</v>
      </c>
      <c r="P240" s="247" t="e">
        <f>_Ngay</f>
        <v>#REF!</v>
      </c>
      <c r="Q240" s="245" t="e">
        <f>'LICH THI'!#REF!</f>
        <v>#REF!</v>
      </c>
      <c r="R240" s="245"/>
      <c r="S240" s="248"/>
    </row>
    <row r="241" spans="1:19" s="225" customFormat="1" ht="17.25">
      <c r="A241" s="251" t="e">
        <f t="shared" si="10"/>
        <v>#REF!</v>
      </c>
      <c r="B241" s="252" t="e">
        <f>_Gio</f>
        <v>#REF!</v>
      </c>
      <c r="C241" s="240">
        <f t="shared" ref="C241:C272" si="11">_stt</f>
        <v>2</v>
      </c>
      <c r="D241" s="223" t="e">
        <f>'LICH THI'!#REF!</f>
        <v>#REF!</v>
      </c>
      <c r="E241" s="241" t="e">
        <f>'LICH THI'!#REF!</f>
        <v>#REF!</v>
      </c>
      <c r="F241" s="242" t="e">
        <f>'LICH THI'!#REF!</f>
        <v>#REF!</v>
      </c>
      <c r="G241" s="243" t="e">
        <f>'LICH THI'!#REF!</f>
        <v>#REF!</v>
      </c>
      <c r="H241" s="244" t="e">
        <f>'LICH THI'!#REF!</f>
        <v>#REF!</v>
      </c>
      <c r="I241" s="221" t="e">
        <f>'LICH THI'!#REF!</f>
        <v>#REF!</v>
      </c>
      <c r="J241" s="222" t="e">
        <f>_Ngay</f>
        <v>#REF!</v>
      </c>
      <c r="K241" s="223" t="e">
        <f>'LICH THI'!#REF!</f>
        <v>#REF!</v>
      </c>
      <c r="L241" s="224" t="e">
        <f>'LICH THI'!#REF!</f>
        <v>#REF!</v>
      </c>
      <c r="M241" s="253" t="e">
        <f>'LICH THI'!#REF!</f>
        <v>#REF!</v>
      </c>
      <c r="N241" s="224" t="e">
        <f>'LICH THI'!#REF!</f>
        <v>#REF!</v>
      </c>
      <c r="O241" s="246" t="e">
        <f>'LICH THI'!#REF!</f>
        <v>#REF!</v>
      </c>
      <c r="P241" s="247" t="e">
        <f>_Ngay</f>
        <v>#REF!</v>
      </c>
      <c r="Q241" s="245" t="e">
        <f>'LICH THI'!#REF!</f>
        <v>#REF!</v>
      </c>
      <c r="R241" s="245"/>
      <c r="S241" s="248"/>
    </row>
    <row r="242" spans="1:19" s="225" customFormat="1" ht="17.25">
      <c r="A242" s="251" t="e">
        <f t="shared" si="10"/>
        <v>#REF!</v>
      </c>
      <c r="B242" s="252" t="e">
        <f>_Gio</f>
        <v>#REF!</v>
      </c>
      <c r="C242" s="240">
        <f t="shared" si="11"/>
        <v>3</v>
      </c>
      <c r="D242" s="223" t="e">
        <f>'LICH THI'!#REF!</f>
        <v>#REF!</v>
      </c>
      <c r="E242" s="241" t="e">
        <f>'LICH THI'!#REF!</f>
        <v>#REF!</v>
      </c>
      <c r="F242" s="242" t="e">
        <f>'LICH THI'!#REF!</f>
        <v>#REF!</v>
      </c>
      <c r="G242" s="243" t="e">
        <f>'LICH THI'!#REF!</f>
        <v>#REF!</v>
      </c>
      <c r="H242" s="244" t="e">
        <f>'LICH THI'!#REF!</f>
        <v>#REF!</v>
      </c>
      <c r="I242" s="221" t="e">
        <f>'LICH THI'!#REF!</f>
        <v>#REF!</v>
      </c>
      <c r="J242" s="222" t="e">
        <f>_Ngay</f>
        <v>#REF!</v>
      </c>
      <c r="K242" s="223" t="e">
        <f>'LICH THI'!#REF!</f>
        <v>#REF!</v>
      </c>
      <c r="L242" s="224" t="e">
        <f>'LICH THI'!#REF!</f>
        <v>#REF!</v>
      </c>
      <c r="M242" s="253" t="e">
        <f>'LICH THI'!#REF!</f>
        <v>#REF!</v>
      </c>
      <c r="N242" s="224" t="e">
        <f>'LICH THI'!#REF!</f>
        <v>#REF!</v>
      </c>
      <c r="O242" s="246" t="e">
        <f>'LICH THI'!#REF!</f>
        <v>#REF!</v>
      </c>
      <c r="P242" s="247" t="e">
        <f>_Ngay</f>
        <v>#REF!</v>
      </c>
      <c r="Q242" s="245" t="e">
        <f>'LICH THI'!#REF!</f>
        <v>#REF!</v>
      </c>
      <c r="R242" s="245"/>
      <c r="S242" s="248"/>
    </row>
    <row r="243" spans="1:19" s="225" customFormat="1" ht="17.25">
      <c r="A243" s="251" t="e">
        <f t="shared" si="10"/>
        <v>#REF!</v>
      </c>
      <c r="B243" s="252" t="e">
        <f>_Gio</f>
        <v>#REF!</v>
      </c>
      <c r="C243" s="240">
        <f t="shared" si="11"/>
        <v>4</v>
      </c>
      <c r="D243" s="223" t="e">
        <f>'LICH THI'!#REF!</f>
        <v>#REF!</v>
      </c>
      <c r="E243" s="241" t="e">
        <f>'LICH THI'!#REF!</f>
        <v>#REF!</v>
      </c>
      <c r="F243" s="242" t="e">
        <f>'LICH THI'!#REF!</f>
        <v>#REF!</v>
      </c>
      <c r="G243" s="243" t="e">
        <f>'LICH THI'!#REF!</f>
        <v>#REF!</v>
      </c>
      <c r="H243" s="244" t="e">
        <f>'LICH THI'!#REF!</f>
        <v>#REF!</v>
      </c>
      <c r="I243" s="221" t="e">
        <f>'LICH THI'!#REF!</f>
        <v>#REF!</v>
      </c>
      <c r="J243" s="222" t="e">
        <f>_Ngay</f>
        <v>#REF!</v>
      </c>
      <c r="K243" s="223" t="e">
        <f>'LICH THI'!#REF!</f>
        <v>#REF!</v>
      </c>
      <c r="L243" s="224" t="e">
        <f>'LICH THI'!#REF!</f>
        <v>#REF!</v>
      </c>
      <c r="M243" s="253" t="e">
        <f>'LICH THI'!#REF!</f>
        <v>#REF!</v>
      </c>
      <c r="N243" s="224" t="e">
        <f>'LICH THI'!#REF!</f>
        <v>#REF!</v>
      </c>
      <c r="O243" s="246" t="e">
        <f>'LICH THI'!#REF!</f>
        <v>#REF!</v>
      </c>
      <c r="P243" s="247" t="e">
        <f>_Ngay</f>
        <v>#REF!</v>
      </c>
      <c r="Q243" s="245" t="e">
        <f>'LICH THI'!#REF!</f>
        <v>#REF!</v>
      </c>
      <c r="R243" s="245"/>
      <c r="S243" s="248"/>
    </row>
    <row r="244" spans="1:19" s="225" customFormat="1" ht="17.25">
      <c r="A244" s="251" t="e">
        <f t="shared" si="10"/>
        <v>#REF!</v>
      </c>
      <c r="B244" s="252" t="e">
        <f>_Gio</f>
        <v>#REF!</v>
      </c>
      <c r="C244" s="240">
        <f t="shared" si="11"/>
        <v>5</v>
      </c>
      <c r="D244" s="223" t="e">
        <f>'LICH THI'!#REF!</f>
        <v>#REF!</v>
      </c>
      <c r="E244" s="241" t="e">
        <f>'LICH THI'!#REF!</f>
        <v>#REF!</v>
      </c>
      <c r="F244" s="242" t="e">
        <f>'LICH THI'!#REF!</f>
        <v>#REF!</v>
      </c>
      <c r="G244" s="243" t="e">
        <f>'LICH THI'!#REF!</f>
        <v>#REF!</v>
      </c>
      <c r="H244" s="244" t="e">
        <f>'LICH THI'!#REF!</f>
        <v>#REF!</v>
      </c>
      <c r="I244" s="221" t="e">
        <f>'LICH THI'!#REF!</f>
        <v>#REF!</v>
      </c>
      <c r="J244" s="222" t="e">
        <f>_Ngay</f>
        <v>#REF!</v>
      </c>
      <c r="K244" s="223" t="e">
        <f>'LICH THI'!#REF!</f>
        <v>#REF!</v>
      </c>
      <c r="L244" s="224" t="e">
        <f>'LICH THI'!#REF!</f>
        <v>#REF!</v>
      </c>
      <c r="M244" s="253" t="e">
        <f>'LICH THI'!#REF!</f>
        <v>#REF!</v>
      </c>
      <c r="N244" s="224" t="e">
        <f>'LICH THI'!#REF!</f>
        <v>#REF!</v>
      </c>
      <c r="O244" s="246" t="e">
        <f>'LICH THI'!#REF!</f>
        <v>#REF!</v>
      </c>
      <c r="P244" s="247" t="e">
        <f>_Ngay</f>
        <v>#REF!</v>
      </c>
      <c r="Q244" s="245" t="e">
        <f>'LICH THI'!#REF!</f>
        <v>#REF!</v>
      </c>
      <c r="R244" s="245"/>
      <c r="S244" s="248"/>
    </row>
    <row r="245" spans="1:19" s="225" customFormat="1" ht="17.25">
      <c r="A245" s="251" t="e">
        <f t="shared" si="10"/>
        <v>#REF!</v>
      </c>
      <c r="B245" s="252" t="e">
        <f>_Gio</f>
        <v>#REF!</v>
      </c>
      <c r="C245" s="240">
        <f t="shared" si="11"/>
        <v>6</v>
      </c>
      <c r="D245" s="223" t="e">
        <f>'LICH THI'!#REF!</f>
        <v>#REF!</v>
      </c>
      <c r="E245" s="241" t="e">
        <f>'LICH THI'!#REF!</f>
        <v>#REF!</v>
      </c>
      <c r="F245" s="242" t="e">
        <f>'LICH THI'!#REF!</f>
        <v>#REF!</v>
      </c>
      <c r="G245" s="243" t="e">
        <f>'LICH THI'!#REF!</f>
        <v>#REF!</v>
      </c>
      <c r="H245" s="244" t="e">
        <f>'LICH THI'!#REF!</f>
        <v>#REF!</v>
      </c>
      <c r="I245" s="221" t="e">
        <f>'LICH THI'!#REF!</f>
        <v>#REF!</v>
      </c>
      <c r="J245" s="222" t="e">
        <f>_Ngay</f>
        <v>#REF!</v>
      </c>
      <c r="K245" s="223" t="e">
        <f>'LICH THI'!#REF!</f>
        <v>#REF!</v>
      </c>
      <c r="L245" s="224" t="e">
        <f>'LICH THI'!#REF!</f>
        <v>#REF!</v>
      </c>
      <c r="M245" s="253" t="e">
        <f>'LICH THI'!#REF!</f>
        <v>#REF!</v>
      </c>
      <c r="N245" s="224" t="e">
        <f>'LICH THI'!#REF!</f>
        <v>#REF!</v>
      </c>
      <c r="O245" s="246" t="e">
        <f>'LICH THI'!#REF!</f>
        <v>#REF!</v>
      </c>
      <c r="P245" s="247" t="e">
        <f>_Ngay</f>
        <v>#REF!</v>
      </c>
      <c r="Q245" s="245" t="e">
        <f>'LICH THI'!#REF!</f>
        <v>#REF!</v>
      </c>
      <c r="R245" s="245"/>
      <c r="S245" s="248"/>
    </row>
    <row r="246" spans="1:19" s="225" customFormat="1" ht="17.25">
      <c r="A246" s="251" t="e">
        <f t="shared" si="10"/>
        <v>#REF!</v>
      </c>
      <c r="B246" s="252" t="e">
        <f>_Gio</f>
        <v>#REF!</v>
      </c>
      <c r="C246" s="240">
        <f t="shared" si="11"/>
        <v>7</v>
      </c>
      <c r="D246" s="223" t="e">
        <f>'LICH THI'!#REF!</f>
        <v>#REF!</v>
      </c>
      <c r="E246" s="241" t="e">
        <f>'LICH THI'!#REF!</f>
        <v>#REF!</v>
      </c>
      <c r="F246" s="242" t="e">
        <f>'LICH THI'!#REF!</f>
        <v>#REF!</v>
      </c>
      <c r="G246" s="243" t="e">
        <f>'LICH THI'!#REF!</f>
        <v>#REF!</v>
      </c>
      <c r="H246" s="244" t="e">
        <f>'LICH THI'!#REF!</f>
        <v>#REF!</v>
      </c>
      <c r="I246" s="221" t="e">
        <f>'LICH THI'!#REF!</f>
        <v>#REF!</v>
      </c>
      <c r="J246" s="222" t="e">
        <f>_Ngay</f>
        <v>#REF!</v>
      </c>
      <c r="K246" s="223" t="e">
        <f>'LICH THI'!#REF!</f>
        <v>#REF!</v>
      </c>
      <c r="L246" s="224" t="e">
        <f>'LICH THI'!#REF!</f>
        <v>#REF!</v>
      </c>
      <c r="M246" s="253" t="e">
        <f>'LICH THI'!#REF!</f>
        <v>#REF!</v>
      </c>
      <c r="N246" s="224" t="e">
        <f>'LICH THI'!#REF!</f>
        <v>#REF!</v>
      </c>
      <c r="O246" s="246" t="e">
        <f>'LICH THI'!#REF!</f>
        <v>#REF!</v>
      </c>
      <c r="P246" s="247" t="e">
        <f>_Ngay</f>
        <v>#REF!</v>
      </c>
      <c r="Q246" s="245" t="e">
        <f>'LICH THI'!#REF!</f>
        <v>#REF!</v>
      </c>
      <c r="R246" s="245"/>
      <c r="S246" s="248"/>
    </row>
    <row r="247" spans="1:19" s="225" customFormat="1" ht="17.25">
      <c r="A247" s="251" t="e">
        <f t="shared" si="10"/>
        <v>#REF!</v>
      </c>
      <c r="B247" s="252" t="e">
        <f>_Gio</f>
        <v>#REF!</v>
      </c>
      <c r="C247" s="240">
        <f t="shared" si="11"/>
        <v>8</v>
      </c>
      <c r="D247" s="223" t="e">
        <f>'LICH THI'!#REF!</f>
        <v>#REF!</v>
      </c>
      <c r="E247" s="241" t="e">
        <f>'LICH THI'!#REF!</f>
        <v>#REF!</v>
      </c>
      <c r="F247" s="242" t="e">
        <f>'LICH THI'!#REF!</f>
        <v>#REF!</v>
      </c>
      <c r="G247" s="243" t="e">
        <f>'LICH THI'!#REF!</f>
        <v>#REF!</v>
      </c>
      <c r="H247" s="244" t="e">
        <f>'LICH THI'!#REF!</f>
        <v>#REF!</v>
      </c>
      <c r="I247" s="221" t="e">
        <f>'LICH THI'!#REF!</f>
        <v>#REF!</v>
      </c>
      <c r="J247" s="222" t="e">
        <f>_Ngay</f>
        <v>#REF!</v>
      </c>
      <c r="K247" s="223" t="e">
        <f>'LICH THI'!#REF!</f>
        <v>#REF!</v>
      </c>
      <c r="L247" s="224" t="e">
        <f>'LICH THI'!#REF!</f>
        <v>#REF!</v>
      </c>
      <c r="M247" s="253" t="e">
        <f>'LICH THI'!#REF!</f>
        <v>#REF!</v>
      </c>
      <c r="N247" s="224" t="e">
        <f>'LICH THI'!#REF!</f>
        <v>#REF!</v>
      </c>
      <c r="O247" s="246" t="e">
        <f>'LICH THI'!#REF!</f>
        <v>#REF!</v>
      </c>
      <c r="P247" s="247" t="e">
        <f>_Ngay</f>
        <v>#REF!</v>
      </c>
      <c r="Q247" s="245" t="e">
        <f>'LICH THI'!#REF!</f>
        <v>#REF!</v>
      </c>
      <c r="R247" s="245"/>
      <c r="S247" s="248"/>
    </row>
    <row r="248" spans="1:19" s="225" customFormat="1" ht="17.25">
      <c r="A248" s="251" t="e">
        <f t="shared" si="10"/>
        <v>#REF!</v>
      </c>
      <c r="B248" s="252" t="e">
        <f>_Gio</f>
        <v>#REF!</v>
      </c>
      <c r="C248" s="240">
        <f t="shared" si="11"/>
        <v>9</v>
      </c>
      <c r="D248" s="223" t="e">
        <f>'LICH THI'!#REF!</f>
        <v>#REF!</v>
      </c>
      <c r="E248" s="241" t="e">
        <f>'LICH THI'!#REF!</f>
        <v>#REF!</v>
      </c>
      <c r="F248" s="242" t="e">
        <f>'LICH THI'!#REF!</f>
        <v>#REF!</v>
      </c>
      <c r="G248" s="243" t="e">
        <f>'LICH THI'!#REF!</f>
        <v>#REF!</v>
      </c>
      <c r="H248" s="244" t="e">
        <f>'LICH THI'!#REF!</f>
        <v>#REF!</v>
      </c>
      <c r="I248" s="221" t="e">
        <f>'LICH THI'!#REF!</f>
        <v>#REF!</v>
      </c>
      <c r="J248" s="222" t="e">
        <f>_Ngay</f>
        <v>#REF!</v>
      </c>
      <c r="K248" s="223" t="e">
        <f>'LICH THI'!#REF!</f>
        <v>#REF!</v>
      </c>
      <c r="L248" s="224" t="e">
        <f>'LICH THI'!#REF!</f>
        <v>#REF!</v>
      </c>
      <c r="M248" s="253" t="e">
        <f>'LICH THI'!#REF!</f>
        <v>#REF!</v>
      </c>
      <c r="N248" s="224" t="e">
        <f>'LICH THI'!#REF!</f>
        <v>#REF!</v>
      </c>
      <c r="O248" s="246" t="e">
        <f>'LICH THI'!#REF!</f>
        <v>#REF!</v>
      </c>
      <c r="P248" s="247" t="e">
        <f>_Ngay</f>
        <v>#REF!</v>
      </c>
      <c r="Q248" s="245" t="e">
        <f>'LICH THI'!#REF!</f>
        <v>#REF!</v>
      </c>
      <c r="R248" s="245"/>
      <c r="S248" s="248"/>
    </row>
    <row r="249" spans="1:19" s="225" customFormat="1" ht="17.25">
      <c r="A249" s="251" t="e">
        <f t="shared" si="10"/>
        <v>#REF!</v>
      </c>
      <c r="B249" s="252" t="e">
        <f>_Gio</f>
        <v>#REF!</v>
      </c>
      <c r="C249" s="240">
        <f t="shared" si="11"/>
        <v>10</v>
      </c>
      <c r="D249" s="223" t="e">
        <f>'LICH THI'!#REF!</f>
        <v>#REF!</v>
      </c>
      <c r="E249" s="241" t="e">
        <f>'LICH THI'!#REF!</f>
        <v>#REF!</v>
      </c>
      <c r="F249" s="242" t="e">
        <f>'LICH THI'!#REF!</f>
        <v>#REF!</v>
      </c>
      <c r="G249" s="243" t="e">
        <f>'LICH THI'!#REF!</f>
        <v>#REF!</v>
      </c>
      <c r="H249" s="244" t="e">
        <f>'LICH THI'!#REF!</f>
        <v>#REF!</v>
      </c>
      <c r="I249" s="221" t="e">
        <f>'LICH THI'!#REF!</f>
        <v>#REF!</v>
      </c>
      <c r="J249" s="222" t="e">
        <f>_Ngay</f>
        <v>#REF!</v>
      </c>
      <c r="K249" s="223" t="e">
        <f>'LICH THI'!#REF!</f>
        <v>#REF!</v>
      </c>
      <c r="L249" s="224" t="e">
        <f>'LICH THI'!#REF!</f>
        <v>#REF!</v>
      </c>
      <c r="M249" s="253" t="e">
        <f>'LICH THI'!#REF!</f>
        <v>#REF!</v>
      </c>
      <c r="N249" s="224" t="e">
        <f>'LICH THI'!#REF!</f>
        <v>#REF!</v>
      </c>
      <c r="O249" s="246" t="e">
        <f>'LICH THI'!#REF!</f>
        <v>#REF!</v>
      </c>
      <c r="P249" s="247" t="e">
        <f>_Ngay</f>
        <v>#REF!</v>
      </c>
      <c r="Q249" s="245" t="e">
        <f>'LICH THI'!#REF!</f>
        <v>#REF!</v>
      </c>
      <c r="R249" s="245"/>
      <c r="S249" s="248"/>
    </row>
    <row r="250" spans="1:19" s="225" customFormat="1" ht="17.25">
      <c r="A250" s="251" t="e">
        <f t="shared" si="10"/>
        <v>#REF!</v>
      </c>
      <c r="B250" s="252" t="e">
        <f>_Gio</f>
        <v>#REF!</v>
      </c>
      <c r="C250" s="240">
        <f t="shared" si="11"/>
        <v>11</v>
      </c>
      <c r="D250" s="223" t="e">
        <f>'LICH THI'!#REF!</f>
        <v>#REF!</v>
      </c>
      <c r="E250" s="241" t="e">
        <f>'LICH THI'!#REF!</f>
        <v>#REF!</v>
      </c>
      <c r="F250" s="242" t="e">
        <f>'LICH THI'!#REF!</f>
        <v>#REF!</v>
      </c>
      <c r="G250" s="243" t="e">
        <f>'LICH THI'!#REF!</f>
        <v>#REF!</v>
      </c>
      <c r="H250" s="244" t="e">
        <f>'LICH THI'!#REF!</f>
        <v>#REF!</v>
      </c>
      <c r="I250" s="221" t="e">
        <f>'LICH THI'!#REF!</f>
        <v>#REF!</v>
      </c>
      <c r="J250" s="222" t="e">
        <f>_Ngay</f>
        <v>#REF!</v>
      </c>
      <c r="K250" s="223" t="e">
        <f>'LICH THI'!#REF!</f>
        <v>#REF!</v>
      </c>
      <c r="L250" s="224" t="e">
        <f>'LICH THI'!#REF!</f>
        <v>#REF!</v>
      </c>
      <c r="M250" s="253" t="e">
        <f>'LICH THI'!#REF!</f>
        <v>#REF!</v>
      </c>
      <c r="N250" s="224" t="e">
        <f>'LICH THI'!#REF!</f>
        <v>#REF!</v>
      </c>
      <c r="O250" s="246" t="e">
        <f>'LICH THI'!#REF!</f>
        <v>#REF!</v>
      </c>
      <c r="P250" s="247" t="e">
        <f>_Ngay</f>
        <v>#REF!</v>
      </c>
      <c r="Q250" s="245" t="e">
        <f>'LICH THI'!#REF!</f>
        <v>#REF!</v>
      </c>
      <c r="R250" s="245"/>
      <c r="S250" s="248"/>
    </row>
    <row r="251" spans="1:19" s="225" customFormat="1" ht="17.25">
      <c r="A251" s="251">
        <f t="shared" si="10"/>
        <v>42349.291666666664</v>
      </c>
      <c r="B251" s="252" t="str">
        <f>_Gio</f>
        <v>7:00</v>
      </c>
      <c r="C251" s="240">
        <f t="shared" si="11"/>
        <v>12</v>
      </c>
      <c r="D251" s="223" t="str">
        <f>'LICH THI'!E33</f>
        <v>CCK64</v>
      </c>
      <c r="E251" s="241" t="str">
        <f>'LICH THI'!F33</f>
        <v>CC3CT92</v>
      </c>
      <c r="F251" s="242" t="str">
        <f>'LICH THI'!G33</f>
        <v>Dự toán công trình</v>
      </c>
      <c r="G251" s="243">
        <f>'LICH THI'!I33</f>
        <v>2</v>
      </c>
      <c r="H251" s="244" t="str">
        <f>'LICH THI'!J33</f>
        <v>Viết</v>
      </c>
      <c r="I251" s="221">
        <f>'LICH THI'!L33</f>
        <v>42349</v>
      </c>
      <c r="J251" s="222" t="str">
        <f>_Ngay</f>
        <v>(Thứ 6)</v>
      </c>
      <c r="K251" s="223">
        <f>'LICH THI'!N33</f>
        <v>1</v>
      </c>
      <c r="L251" s="224">
        <f>'LICH THI'!O33</f>
        <v>75</v>
      </c>
      <c r="M251" s="253">
        <f>'LICH THI'!P33</f>
        <v>30</v>
      </c>
      <c r="N251" s="224">
        <f>'LICH THI'!Q33</f>
        <v>3</v>
      </c>
      <c r="O251" s="246">
        <f>'LICH THI'!AB33</f>
        <v>0</v>
      </c>
      <c r="P251" s="247" t="str">
        <f>_Ngay</f>
        <v>(Thứ 7)</v>
      </c>
      <c r="Q251" s="245">
        <f>'LICH THI'!AD33</f>
        <v>0</v>
      </c>
      <c r="R251" s="245"/>
      <c r="S251" s="248"/>
    </row>
    <row r="252" spans="1:19" s="225" customFormat="1" ht="17.25">
      <c r="A252" s="251" t="e">
        <f t="shared" si="10"/>
        <v>#REF!</v>
      </c>
      <c r="B252" s="252" t="e">
        <f>_Gio</f>
        <v>#REF!</v>
      </c>
      <c r="C252" s="240">
        <f t="shared" si="11"/>
        <v>13</v>
      </c>
      <c r="D252" s="223" t="e">
        <f>'LICH THI'!#REF!</f>
        <v>#REF!</v>
      </c>
      <c r="E252" s="241" t="e">
        <f>'LICH THI'!#REF!</f>
        <v>#REF!</v>
      </c>
      <c r="F252" s="242" t="e">
        <f>'LICH THI'!#REF!</f>
        <v>#REF!</v>
      </c>
      <c r="G252" s="243" t="e">
        <f>'LICH THI'!#REF!</f>
        <v>#REF!</v>
      </c>
      <c r="H252" s="244" t="e">
        <f>'LICH THI'!#REF!</f>
        <v>#REF!</v>
      </c>
      <c r="I252" s="221" t="e">
        <f>'LICH THI'!#REF!</f>
        <v>#REF!</v>
      </c>
      <c r="J252" s="222" t="e">
        <f>_Ngay</f>
        <v>#REF!</v>
      </c>
      <c r="K252" s="223" t="e">
        <f>'LICH THI'!#REF!</f>
        <v>#REF!</v>
      </c>
      <c r="L252" s="224" t="e">
        <f>'LICH THI'!#REF!</f>
        <v>#REF!</v>
      </c>
      <c r="M252" s="253" t="e">
        <f>'LICH THI'!#REF!</f>
        <v>#REF!</v>
      </c>
      <c r="N252" s="224" t="e">
        <f>'LICH THI'!#REF!</f>
        <v>#REF!</v>
      </c>
      <c r="O252" s="246" t="e">
        <f>'LICH THI'!#REF!</f>
        <v>#REF!</v>
      </c>
      <c r="P252" s="247" t="e">
        <f>_Ngay</f>
        <v>#REF!</v>
      </c>
      <c r="Q252" s="245" t="e">
        <f>'LICH THI'!#REF!</f>
        <v>#REF!</v>
      </c>
      <c r="R252" s="245"/>
      <c r="S252" s="248"/>
    </row>
    <row r="253" spans="1:19" s="225" customFormat="1" ht="17.25">
      <c r="A253" s="251" t="e">
        <f t="shared" si="10"/>
        <v>#REF!</v>
      </c>
      <c r="B253" s="252" t="e">
        <f>_Gio</f>
        <v>#REF!</v>
      </c>
      <c r="C253" s="240">
        <f t="shared" si="11"/>
        <v>14</v>
      </c>
      <c r="D253" s="223" t="e">
        <f>'LICH THI'!#REF!</f>
        <v>#REF!</v>
      </c>
      <c r="E253" s="241" t="e">
        <f>'LICH THI'!#REF!</f>
        <v>#REF!</v>
      </c>
      <c r="F253" s="242" t="e">
        <f>'LICH THI'!#REF!</f>
        <v>#REF!</v>
      </c>
      <c r="G253" s="243" t="e">
        <f>'LICH THI'!#REF!</f>
        <v>#REF!</v>
      </c>
      <c r="H253" s="244" t="e">
        <f>'LICH THI'!#REF!</f>
        <v>#REF!</v>
      </c>
      <c r="I253" s="221" t="e">
        <f>'LICH THI'!#REF!</f>
        <v>#REF!</v>
      </c>
      <c r="J253" s="222" t="e">
        <f>_Ngay</f>
        <v>#REF!</v>
      </c>
      <c r="K253" s="223" t="e">
        <f>'LICH THI'!#REF!</f>
        <v>#REF!</v>
      </c>
      <c r="L253" s="224" t="e">
        <f>'LICH THI'!#REF!</f>
        <v>#REF!</v>
      </c>
      <c r="M253" s="253" t="e">
        <f>'LICH THI'!#REF!</f>
        <v>#REF!</v>
      </c>
      <c r="N253" s="224" t="e">
        <f>'LICH THI'!#REF!</f>
        <v>#REF!</v>
      </c>
      <c r="O253" s="246" t="e">
        <f>'LICH THI'!#REF!</f>
        <v>#REF!</v>
      </c>
      <c r="P253" s="247" t="e">
        <f>_Ngay</f>
        <v>#REF!</v>
      </c>
      <c r="Q253" s="245" t="e">
        <f>'LICH THI'!#REF!</f>
        <v>#REF!</v>
      </c>
      <c r="R253" s="245"/>
      <c r="S253" s="248"/>
    </row>
    <row r="254" spans="1:19" s="225" customFormat="1" ht="33">
      <c r="A254" s="251">
        <f t="shared" si="10"/>
        <v>42354.291666666664</v>
      </c>
      <c r="B254" s="252" t="str">
        <f>_Gio</f>
        <v>7:00</v>
      </c>
      <c r="C254" s="240">
        <f t="shared" si="11"/>
        <v>15</v>
      </c>
      <c r="D254" s="223" t="str">
        <f>'LICH THI'!E35</f>
        <v>CCK64</v>
      </c>
      <c r="E254" s="241" t="str">
        <f>'LICH THI'!F35</f>
        <v>CC3CD54</v>
      </c>
      <c r="F254" s="242" t="str">
        <f>'LICH THI'!G35</f>
        <v>Đồ án Tổ chức thi công và thi công công trình xây dựng</v>
      </c>
      <c r="G254" s="243">
        <f>'LICH THI'!I35</f>
        <v>1</v>
      </c>
      <c r="H254" s="244" t="str">
        <f>'LICH THI'!J35</f>
        <v>VĐ</v>
      </c>
      <c r="I254" s="221">
        <f>'LICH THI'!L35</f>
        <v>42354</v>
      </c>
      <c r="J254" s="222" t="str">
        <f>_Ngay</f>
        <v>(Thứ 4)</v>
      </c>
      <c r="K254" s="223" t="str">
        <f>'LICH THI'!N35</f>
        <v>SA</v>
      </c>
      <c r="L254" s="224">
        <f>'LICH THI'!O35</f>
        <v>75</v>
      </c>
      <c r="M254" s="253" t="str">
        <f>'LICH THI'!P35</f>
        <v/>
      </c>
      <c r="N254" s="224" t="str">
        <f>'LICH THI'!Q35</f>
        <v/>
      </c>
      <c r="O254" s="246">
        <f>'LICH THI'!AB35</f>
        <v>0</v>
      </c>
      <c r="P254" s="247" t="str">
        <f>_Ngay</f>
        <v>(Thứ 7)</v>
      </c>
      <c r="Q254" s="245">
        <f>'LICH THI'!AD35</f>
        <v>0</v>
      </c>
      <c r="R254" s="245"/>
      <c r="S254" s="248"/>
    </row>
    <row r="255" spans="1:19" s="225" customFormat="1" ht="17.25">
      <c r="A255" s="251" t="e">
        <f t="shared" si="10"/>
        <v>#REF!</v>
      </c>
      <c r="B255" s="252" t="e">
        <f>_Gio</f>
        <v>#REF!</v>
      </c>
      <c r="C255" s="240">
        <f t="shared" si="11"/>
        <v>16</v>
      </c>
      <c r="D255" s="223" t="e">
        <f>'LICH THI'!#REF!</f>
        <v>#REF!</v>
      </c>
      <c r="E255" s="241" t="e">
        <f>'LICH THI'!#REF!</f>
        <v>#REF!</v>
      </c>
      <c r="F255" s="242" t="e">
        <f>'LICH THI'!#REF!</f>
        <v>#REF!</v>
      </c>
      <c r="G255" s="243" t="e">
        <f>'LICH THI'!#REF!</f>
        <v>#REF!</v>
      </c>
      <c r="H255" s="244" t="e">
        <f>'LICH THI'!#REF!</f>
        <v>#REF!</v>
      </c>
      <c r="I255" s="221" t="e">
        <f>'LICH THI'!#REF!</f>
        <v>#REF!</v>
      </c>
      <c r="J255" s="222" t="e">
        <f>_Ngay</f>
        <v>#REF!</v>
      </c>
      <c r="K255" s="223" t="e">
        <f>'LICH THI'!#REF!</f>
        <v>#REF!</v>
      </c>
      <c r="L255" s="224" t="e">
        <f>'LICH THI'!#REF!</f>
        <v>#REF!</v>
      </c>
      <c r="M255" s="253" t="e">
        <f>'LICH THI'!#REF!</f>
        <v>#REF!</v>
      </c>
      <c r="N255" s="224" t="e">
        <f>'LICH THI'!#REF!</f>
        <v>#REF!</v>
      </c>
      <c r="O255" s="246" t="e">
        <f>'LICH THI'!#REF!</f>
        <v>#REF!</v>
      </c>
      <c r="P255" s="247" t="e">
        <f>_Ngay</f>
        <v>#REF!</v>
      </c>
      <c r="Q255" s="245" t="e">
        <f>'LICH THI'!#REF!</f>
        <v>#REF!</v>
      </c>
      <c r="R255" s="245"/>
      <c r="S255" s="248"/>
    </row>
    <row r="256" spans="1:19" s="225" customFormat="1" ht="17.25">
      <c r="A256" s="251" t="e">
        <f t="shared" si="10"/>
        <v>#REF!</v>
      </c>
      <c r="B256" s="252" t="e">
        <f>_Gio</f>
        <v>#REF!</v>
      </c>
      <c r="C256" s="240">
        <f t="shared" si="11"/>
        <v>17</v>
      </c>
      <c r="D256" s="223" t="e">
        <f>'LICH THI'!#REF!</f>
        <v>#REF!</v>
      </c>
      <c r="E256" s="241" t="e">
        <f>'LICH THI'!#REF!</f>
        <v>#REF!</v>
      </c>
      <c r="F256" s="242" t="e">
        <f>'LICH THI'!#REF!</f>
        <v>#REF!</v>
      </c>
      <c r="G256" s="243" t="e">
        <f>'LICH THI'!#REF!</f>
        <v>#REF!</v>
      </c>
      <c r="H256" s="244" t="e">
        <f>'LICH THI'!#REF!</f>
        <v>#REF!</v>
      </c>
      <c r="I256" s="221" t="e">
        <f>'LICH THI'!#REF!</f>
        <v>#REF!</v>
      </c>
      <c r="J256" s="222" t="e">
        <f>_Ngay</f>
        <v>#REF!</v>
      </c>
      <c r="K256" s="223" t="e">
        <f>'LICH THI'!#REF!</f>
        <v>#REF!</v>
      </c>
      <c r="L256" s="224" t="e">
        <f>'LICH THI'!#REF!</f>
        <v>#REF!</v>
      </c>
      <c r="M256" s="253" t="e">
        <f>'LICH THI'!#REF!</f>
        <v>#REF!</v>
      </c>
      <c r="N256" s="224" t="e">
        <f>'LICH THI'!#REF!</f>
        <v>#REF!</v>
      </c>
      <c r="O256" s="246" t="e">
        <f>'LICH THI'!#REF!</f>
        <v>#REF!</v>
      </c>
      <c r="P256" s="247" t="e">
        <f>_Ngay</f>
        <v>#REF!</v>
      </c>
      <c r="Q256" s="245" t="e">
        <f>'LICH THI'!#REF!</f>
        <v>#REF!</v>
      </c>
      <c r="R256" s="245"/>
      <c r="S256" s="248"/>
    </row>
    <row r="257" spans="1:19" s="225" customFormat="1" ht="17.25">
      <c r="A257" s="251">
        <f t="shared" si="10"/>
        <v>42339.541666666664</v>
      </c>
      <c r="B257" s="252" t="str">
        <f>_Gio</f>
        <v>13:00</v>
      </c>
      <c r="C257" s="240">
        <f t="shared" si="11"/>
        <v>18</v>
      </c>
      <c r="D257" s="223" t="str">
        <f>'LICH THI'!E52</f>
        <v>DCK64</v>
      </c>
      <c r="E257" s="241" t="str">
        <f>'LICH THI'!F52</f>
        <v>DC2GT51</v>
      </c>
      <c r="F257" s="242" t="str">
        <f>'LICH THI'!G52</f>
        <v>Kết cấu thép</v>
      </c>
      <c r="G257" s="243">
        <f>'LICH THI'!I52</f>
        <v>2</v>
      </c>
      <c r="H257" s="244" t="str">
        <f>'LICH THI'!J52</f>
        <v>Viết</v>
      </c>
      <c r="I257" s="221">
        <f>'LICH THI'!L52</f>
        <v>42339</v>
      </c>
      <c r="J257" s="222" t="str">
        <f>_Ngay</f>
        <v>(Thứ 3)</v>
      </c>
      <c r="K257" s="223">
        <f>'LICH THI'!N52</f>
        <v>3</v>
      </c>
      <c r="L257" s="224">
        <f>'LICH THI'!O52</f>
        <v>180</v>
      </c>
      <c r="M257" s="253">
        <f>'LICH THI'!P52</f>
        <v>30</v>
      </c>
      <c r="N257" s="224">
        <f>'LICH THI'!Q52</f>
        <v>6</v>
      </c>
      <c r="O257" s="246">
        <f>'LICH THI'!AB52</f>
        <v>0</v>
      </c>
      <c r="P257" s="247" t="str">
        <f>_Ngay</f>
        <v>(Thứ 7)</v>
      </c>
      <c r="Q257" s="245">
        <f>'LICH THI'!AD52</f>
        <v>0</v>
      </c>
      <c r="R257" s="245"/>
      <c r="S257" s="248"/>
    </row>
    <row r="258" spans="1:19" s="225" customFormat="1" ht="17.25">
      <c r="A258" s="251" t="e">
        <f t="shared" si="10"/>
        <v>#REF!</v>
      </c>
      <c r="B258" s="252" t="e">
        <f>_Gio</f>
        <v>#REF!</v>
      </c>
      <c r="C258" s="240">
        <f t="shared" si="11"/>
        <v>19</v>
      </c>
      <c r="D258" s="223" t="e">
        <f>'LICH THI'!#REF!</f>
        <v>#REF!</v>
      </c>
      <c r="E258" s="241" t="e">
        <f>'LICH THI'!#REF!</f>
        <v>#REF!</v>
      </c>
      <c r="F258" s="242" t="e">
        <f>'LICH THI'!#REF!</f>
        <v>#REF!</v>
      </c>
      <c r="G258" s="243" t="e">
        <f>'LICH THI'!#REF!</f>
        <v>#REF!</v>
      </c>
      <c r="H258" s="244" t="e">
        <f>'LICH THI'!#REF!</f>
        <v>#REF!</v>
      </c>
      <c r="I258" s="221" t="e">
        <f>'LICH THI'!#REF!</f>
        <v>#REF!</v>
      </c>
      <c r="J258" s="222" t="e">
        <f>_Ngay</f>
        <v>#REF!</v>
      </c>
      <c r="K258" s="223" t="e">
        <f>'LICH THI'!#REF!</f>
        <v>#REF!</v>
      </c>
      <c r="L258" s="224" t="e">
        <f>'LICH THI'!#REF!</f>
        <v>#REF!</v>
      </c>
      <c r="M258" s="253" t="e">
        <f>'LICH THI'!#REF!</f>
        <v>#REF!</v>
      </c>
      <c r="N258" s="224" t="e">
        <f>'LICH THI'!#REF!</f>
        <v>#REF!</v>
      </c>
      <c r="O258" s="246" t="e">
        <f>'LICH THI'!#REF!</f>
        <v>#REF!</v>
      </c>
      <c r="P258" s="247" t="e">
        <f>_Ngay</f>
        <v>#REF!</v>
      </c>
      <c r="Q258" s="245" t="e">
        <f>'LICH THI'!#REF!</f>
        <v>#REF!</v>
      </c>
      <c r="R258" s="245"/>
      <c r="S258" s="248"/>
    </row>
    <row r="259" spans="1:19" s="225" customFormat="1" ht="17.25">
      <c r="A259" s="251" t="e">
        <f t="shared" si="10"/>
        <v>#REF!</v>
      </c>
      <c r="B259" s="252" t="e">
        <f>_Gio</f>
        <v>#REF!</v>
      </c>
      <c r="C259" s="240">
        <f t="shared" si="11"/>
        <v>20</v>
      </c>
      <c r="D259" s="223" t="e">
        <f>'LICH THI'!#REF!</f>
        <v>#REF!</v>
      </c>
      <c r="E259" s="241" t="e">
        <f>'LICH THI'!#REF!</f>
        <v>#REF!</v>
      </c>
      <c r="F259" s="242" t="e">
        <f>'LICH THI'!#REF!</f>
        <v>#REF!</v>
      </c>
      <c r="G259" s="243" t="e">
        <f>'LICH THI'!#REF!</f>
        <v>#REF!</v>
      </c>
      <c r="H259" s="244" t="e">
        <f>'LICH THI'!#REF!</f>
        <v>#REF!</v>
      </c>
      <c r="I259" s="221" t="e">
        <f>'LICH THI'!#REF!</f>
        <v>#REF!</v>
      </c>
      <c r="J259" s="222" t="e">
        <f>_Ngay</f>
        <v>#REF!</v>
      </c>
      <c r="K259" s="223" t="e">
        <f>'LICH THI'!#REF!</f>
        <v>#REF!</v>
      </c>
      <c r="L259" s="224" t="e">
        <f>'LICH THI'!#REF!</f>
        <v>#REF!</v>
      </c>
      <c r="M259" s="253" t="e">
        <f>'LICH THI'!#REF!</f>
        <v>#REF!</v>
      </c>
      <c r="N259" s="224" t="e">
        <f>'LICH THI'!#REF!</f>
        <v>#REF!</v>
      </c>
      <c r="O259" s="246" t="e">
        <f>'LICH THI'!#REF!</f>
        <v>#REF!</v>
      </c>
      <c r="P259" s="247" t="e">
        <f>_Ngay</f>
        <v>#REF!</v>
      </c>
      <c r="Q259" s="245" t="e">
        <f>'LICH THI'!#REF!</f>
        <v>#REF!</v>
      </c>
      <c r="R259" s="245"/>
      <c r="S259" s="248"/>
    </row>
    <row r="260" spans="1:19" s="225" customFormat="1" ht="17.25">
      <c r="A260" s="251">
        <f t="shared" si="10"/>
        <v>42340.541666666664</v>
      </c>
      <c r="B260" s="252" t="str">
        <f>_Gio</f>
        <v>13:00</v>
      </c>
      <c r="C260" s="240">
        <f t="shared" si="11"/>
        <v>21</v>
      </c>
      <c r="D260" s="223" t="str">
        <f>'LICH THI'!E67</f>
        <v>DCK64</v>
      </c>
      <c r="E260" s="241" t="str">
        <f>'LICH THI'!F67</f>
        <v>DC3KT26</v>
      </c>
      <c r="F260" s="242" t="str">
        <f>'LICH THI'!G67</f>
        <v>Kế toán quản trị</v>
      </c>
      <c r="G260" s="243">
        <f>'LICH THI'!I67</f>
        <v>3</v>
      </c>
      <c r="H260" s="244" t="str">
        <f>'LICH THI'!J67</f>
        <v>Viết</v>
      </c>
      <c r="I260" s="221">
        <f>'LICH THI'!L67</f>
        <v>42340</v>
      </c>
      <c r="J260" s="222" t="str">
        <f>_Ngay</f>
        <v>(Thứ 4)</v>
      </c>
      <c r="K260" s="223">
        <f>'LICH THI'!N67</f>
        <v>3</v>
      </c>
      <c r="L260" s="224">
        <f>'LICH THI'!O67</f>
        <v>110</v>
      </c>
      <c r="M260" s="253">
        <f>'LICH THI'!P67</f>
        <v>30</v>
      </c>
      <c r="N260" s="224">
        <f>'LICH THI'!Q67</f>
        <v>4</v>
      </c>
      <c r="O260" s="246">
        <f>'LICH THI'!AB67</f>
        <v>0</v>
      </c>
      <c r="P260" s="247" t="str">
        <f>_Ngay</f>
        <v>(Thứ 7)</v>
      </c>
      <c r="Q260" s="245">
        <f>'LICH THI'!AD67</f>
        <v>0</v>
      </c>
      <c r="R260" s="245"/>
      <c r="S260" s="248"/>
    </row>
    <row r="261" spans="1:19" s="225" customFormat="1" ht="17.25">
      <c r="A261" s="251" t="e">
        <f t="shared" si="10"/>
        <v>#REF!</v>
      </c>
      <c r="B261" s="252" t="e">
        <f>_Gio</f>
        <v>#REF!</v>
      </c>
      <c r="C261" s="240">
        <f t="shared" si="11"/>
        <v>22</v>
      </c>
      <c r="D261" s="223" t="e">
        <f>'LICH THI'!#REF!</f>
        <v>#REF!</v>
      </c>
      <c r="E261" s="241" t="e">
        <f>'LICH THI'!#REF!</f>
        <v>#REF!</v>
      </c>
      <c r="F261" s="242" t="e">
        <f>'LICH THI'!#REF!</f>
        <v>#REF!</v>
      </c>
      <c r="G261" s="243" t="e">
        <f>'LICH THI'!#REF!</f>
        <v>#REF!</v>
      </c>
      <c r="H261" s="244" t="e">
        <f>'LICH THI'!#REF!</f>
        <v>#REF!</v>
      </c>
      <c r="I261" s="221" t="e">
        <f>'LICH THI'!#REF!</f>
        <v>#REF!</v>
      </c>
      <c r="J261" s="222" t="e">
        <f>_Ngay</f>
        <v>#REF!</v>
      </c>
      <c r="K261" s="223" t="e">
        <f>'LICH THI'!#REF!</f>
        <v>#REF!</v>
      </c>
      <c r="L261" s="224" t="e">
        <f>'LICH THI'!#REF!</f>
        <v>#REF!</v>
      </c>
      <c r="M261" s="253" t="e">
        <f>'LICH THI'!#REF!</f>
        <v>#REF!</v>
      </c>
      <c r="N261" s="224" t="e">
        <f>'LICH THI'!#REF!</f>
        <v>#REF!</v>
      </c>
      <c r="O261" s="246" t="e">
        <f>'LICH THI'!#REF!</f>
        <v>#REF!</v>
      </c>
      <c r="P261" s="247" t="e">
        <f>_Ngay</f>
        <v>#REF!</v>
      </c>
      <c r="Q261" s="245" t="e">
        <f>'LICH THI'!#REF!</f>
        <v>#REF!</v>
      </c>
      <c r="R261" s="245"/>
      <c r="S261" s="248"/>
    </row>
    <row r="262" spans="1:19" s="225" customFormat="1" ht="17.25">
      <c r="A262" s="251" t="e">
        <f t="shared" si="10"/>
        <v>#REF!</v>
      </c>
      <c r="B262" s="252" t="e">
        <f>_Gio</f>
        <v>#REF!</v>
      </c>
      <c r="C262" s="240">
        <f t="shared" si="11"/>
        <v>23</v>
      </c>
      <c r="D262" s="223" t="e">
        <f>'LICH THI'!#REF!</f>
        <v>#REF!</v>
      </c>
      <c r="E262" s="241" t="e">
        <f>'LICH THI'!#REF!</f>
        <v>#REF!</v>
      </c>
      <c r="F262" s="242" t="e">
        <f>'LICH THI'!#REF!</f>
        <v>#REF!</v>
      </c>
      <c r="G262" s="243" t="e">
        <f>'LICH THI'!#REF!</f>
        <v>#REF!</v>
      </c>
      <c r="H262" s="244" t="e">
        <f>'LICH THI'!#REF!</f>
        <v>#REF!</v>
      </c>
      <c r="I262" s="221" t="e">
        <f>'LICH THI'!#REF!</f>
        <v>#REF!</v>
      </c>
      <c r="J262" s="222" t="e">
        <f>_Ngay</f>
        <v>#REF!</v>
      </c>
      <c r="K262" s="223" t="e">
        <f>'LICH THI'!#REF!</f>
        <v>#REF!</v>
      </c>
      <c r="L262" s="224" t="e">
        <f>'LICH THI'!#REF!</f>
        <v>#REF!</v>
      </c>
      <c r="M262" s="253" t="e">
        <f>'LICH THI'!#REF!</f>
        <v>#REF!</v>
      </c>
      <c r="N262" s="224" t="e">
        <f>'LICH THI'!#REF!</f>
        <v>#REF!</v>
      </c>
      <c r="O262" s="246" t="e">
        <f>'LICH THI'!#REF!</f>
        <v>#REF!</v>
      </c>
      <c r="P262" s="247" t="e">
        <f>_Ngay</f>
        <v>#REF!</v>
      </c>
      <c r="Q262" s="245" t="e">
        <f>'LICH THI'!#REF!</f>
        <v>#REF!</v>
      </c>
      <c r="R262" s="245"/>
      <c r="S262" s="248"/>
    </row>
    <row r="263" spans="1:19" s="225" customFormat="1" ht="17.25">
      <c r="A263" s="251" t="e">
        <f t="shared" si="10"/>
        <v>#REF!</v>
      </c>
      <c r="B263" s="252" t="e">
        <f>_Gio</f>
        <v>#REF!</v>
      </c>
      <c r="C263" s="240">
        <f t="shared" si="11"/>
        <v>24</v>
      </c>
      <c r="D263" s="223" t="e">
        <f>'LICH THI'!#REF!</f>
        <v>#REF!</v>
      </c>
      <c r="E263" s="241" t="e">
        <f>'LICH THI'!#REF!</f>
        <v>#REF!</v>
      </c>
      <c r="F263" s="242" t="e">
        <f>'LICH THI'!#REF!</f>
        <v>#REF!</v>
      </c>
      <c r="G263" s="243" t="e">
        <f>'LICH THI'!#REF!</f>
        <v>#REF!</v>
      </c>
      <c r="H263" s="244" t="e">
        <f>'LICH THI'!#REF!</f>
        <v>#REF!</v>
      </c>
      <c r="I263" s="221" t="e">
        <f>'LICH THI'!#REF!</f>
        <v>#REF!</v>
      </c>
      <c r="J263" s="222" t="e">
        <f>_Ngay</f>
        <v>#REF!</v>
      </c>
      <c r="K263" s="223" t="e">
        <f>'LICH THI'!#REF!</f>
        <v>#REF!</v>
      </c>
      <c r="L263" s="224" t="e">
        <f>'LICH THI'!#REF!</f>
        <v>#REF!</v>
      </c>
      <c r="M263" s="253" t="e">
        <f>'LICH THI'!#REF!</f>
        <v>#REF!</v>
      </c>
      <c r="N263" s="224" t="e">
        <f>'LICH THI'!#REF!</f>
        <v>#REF!</v>
      </c>
      <c r="O263" s="246" t="e">
        <f>'LICH THI'!#REF!</f>
        <v>#REF!</v>
      </c>
      <c r="P263" s="247" t="e">
        <f>_Ngay</f>
        <v>#REF!</v>
      </c>
      <c r="Q263" s="245" t="e">
        <f>'LICH THI'!#REF!</f>
        <v>#REF!</v>
      </c>
      <c r="R263" s="245"/>
      <c r="S263" s="248"/>
    </row>
    <row r="264" spans="1:19" s="225" customFormat="1" ht="17.25">
      <c r="A264" s="251" t="e">
        <f t="shared" si="10"/>
        <v>#REF!</v>
      </c>
      <c r="B264" s="252" t="e">
        <f>_Gio</f>
        <v>#REF!</v>
      </c>
      <c r="C264" s="240">
        <f t="shared" si="11"/>
        <v>25</v>
      </c>
      <c r="D264" s="223" t="e">
        <f>'LICH THI'!#REF!</f>
        <v>#REF!</v>
      </c>
      <c r="E264" s="241" t="e">
        <f>'LICH THI'!#REF!</f>
        <v>#REF!</v>
      </c>
      <c r="F264" s="242" t="e">
        <f>'LICH THI'!#REF!</f>
        <v>#REF!</v>
      </c>
      <c r="G264" s="243" t="e">
        <f>'LICH THI'!#REF!</f>
        <v>#REF!</v>
      </c>
      <c r="H264" s="244" t="e">
        <f>'LICH THI'!#REF!</f>
        <v>#REF!</v>
      </c>
      <c r="I264" s="221" t="e">
        <f>'LICH THI'!#REF!</f>
        <v>#REF!</v>
      </c>
      <c r="J264" s="222" t="e">
        <f>_Ngay</f>
        <v>#REF!</v>
      </c>
      <c r="K264" s="223" t="e">
        <f>'LICH THI'!#REF!</f>
        <v>#REF!</v>
      </c>
      <c r="L264" s="224" t="e">
        <f>'LICH THI'!#REF!</f>
        <v>#REF!</v>
      </c>
      <c r="M264" s="253" t="e">
        <f>'LICH THI'!#REF!</f>
        <v>#REF!</v>
      </c>
      <c r="N264" s="224" t="e">
        <f>'LICH THI'!#REF!</f>
        <v>#REF!</v>
      </c>
      <c r="O264" s="246" t="e">
        <f>'LICH THI'!#REF!</f>
        <v>#REF!</v>
      </c>
      <c r="P264" s="247" t="e">
        <f>_Ngay</f>
        <v>#REF!</v>
      </c>
      <c r="Q264" s="245" t="e">
        <f>'LICH THI'!#REF!</f>
        <v>#REF!</v>
      </c>
      <c r="R264" s="245"/>
      <c r="S264" s="248"/>
    </row>
    <row r="265" spans="1:19" s="225" customFormat="1" ht="17.25">
      <c r="A265" s="251" t="e">
        <f t="shared" si="10"/>
        <v>#REF!</v>
      </c>
      <c r="B265" s="252" t="e">
        <f>_Gio</f>
        <v>#REF!</v>
      </c>
      <c r="C265" s="240">
        <f t="shared" si="11"/>
        <v>26</v>
      </c>
      <c r="D265" s="223" t="e">
        <f>'LICH THI'!#REF!</f>
        <v>#REF!</v>
      </c>
      <c r="E265" s="241" t="e">
        <f>'LICH THI'!#REF!</f>
        <v>#REF!</v>
      </c>
      <c r="F265" s="242" t="e">
        <f>'LICH THI'!#REF!</f>
        <v>#REF!</v>
      </c>
      <c r="G265" s="243" t="e">
        <f>'LICH THI'!#REF!</f>
        <v>#REF!</v>
      </c>
      <c r="H265" s="244" t="e">
        <f>'LICH THI'!#REF!</f>
        <v>#REF!</v>
      </c>
      <c r="I265" s="221" t="e">
        <f>'LICH THI'!#REF!</f>
        <v>#REF!</v>
      </c>
      <c r="J265" s="222" t="e">
        <f>_Ngay</f>
        <v>#REF!</v>
      </c>
      <c r="K265" s="223" t="e">
        <f>'LICH THI'!#REF!</f>
        <v>#REF!</v>
      </c>
      <c r="L265" s="224" t="e">
        <f>'LICH THI'!#REF!</f>
        <v>#REF!</v>
      </c>
      <c r="M265" s="253" t="e">
        <f>'LICH THI'!#REF!</f>
        <v>#REF!</v>
      </c>
      <c r="N265" s="224" t="e">
        <f>'LICH THI'!#REF!</f>
        <v>#REF!</v>
      </c>
      <c r="O265" s="246" t="e">
        <f>'LICH THI'!#REF!</f>
        <v>#REF!</v>
      </c>
      <c r="P265" s="247" t="e">
        <f>_Ngay</f>
        <v>#REF!</v>
      </c>
      <c r="Q265" s="245" t="e">
        <f>'LICH THI'!#REF!</f>
        <v>#REF!</v>
      </c>
      <c r="R265" s="245"/>
      <c r="S265" s="248"/>
    </row>
    <row r="266" spans="1:19" s="225" customFormat="1" ht="17.25">
      <c r="A266" s="251">
        <f t="shared" si="10"/>
        <v>42335.291666666664</v>
      </c>
      <c r="B266" s="252" t="str">
        <f>_Gio</f>
        <v>7:00</v>
      </c>
      <c r="C266" s="240">
        <f t="shared" si="11"/>
        <v>27</v>
      </c>
      <c r="D266" s="223" t="str">
        <f>'LICH THI'!E78</f>
        <v>CCK65</v>
      </c>
      <c r="E266" s="241" t="str">
        <f>'LICH THI'!F78</f>
        <v>CC1LL03</v>
      </c>
      <c r="F266" s="242" t="str">
        <f>'LICH THI'!G78</f>
        <v>Tư tưởng Hồ Chí Minh</v>
      </c>
      <c r="G266" s="243">
        <f>'LICH THI'!I78</f>
        <v>2</v>
      </c>
      <c r="H266" s="244" t="str">
        <f>'LICH THI'!J78</f>
        <v>Viết</v>
      </c>
      <c r="I266" s="221">
        <f>'LICH THI'!L78</f>
        <v>42335</v>
      </c>
      <c r="J266" s="222" t="str">
        <f>_Ngay</f>
        <v>(Thứ 6)</v>
      </c>
      <c r="K266" s="223">
        <f>'LICH THI'!N78</f>
        <v>1</v>
      </c>
      <c r="L266" s="224">
        <f>'LICH THI'!O78</f>
        <v>37</v>
      </c>
      <c r="M266" s="253">
        <f>'LICH THI'!P78</f>
        <v>30</v>
      </c>
      <c r="N266" s="224">
        <f>'LICH THI'!Q78</f>
        <v>2</v>
      </c>
      <c r="O266" s="246">
        <f>'LICH THI'!AB78</f>
        <v>0</v>
      </c>
      <c r="P266" s="247" t="str">
        <f>_Ngay</f>
        <v>(Thứ 7)</v>
      </c>
      <c r="Q266" s="245">
        <f>'LICH THI'!AD78</f>
        <v>0</v>
      </c>
      <c r="R266" s="245"/>
      <c r="S266" s="248"/>
    </row>
    <row r="267" spans="1:19" s="225" customFormat="1" ht="17.25">
      <c r="A267" s="251" t="e">
        <f t="shared" si="10"/>
        <v>#REF!</v>
      </c>
      <c r="B267" s="252" t="e">
        <f>_Gio</f>
        <v>#REF!</v>
      </c>
      <c r="C267" s="240">
        <f t="shared" si="11"/>
        <v>28</v>
      </c>
      <c r="D267" s="223" t="e">
        <f>'LICH THI'!#REF!</f>
        <v>#REF!</v>
      </c>
      <c r="E267" s="241" t="e">
        <f>'LICH THI'!#REF!</f>
        <v>#REF!</v>
      </c>
      <c r="F267" s="242" t="e">
        <f>'LICH THI'!#REF!</f>
        <v>#REF!</v>
      </c>
      <c r="G267" s="243" t="e">
        <f>'LICH THI'!#REF!</f>
        <v>#REF!</v>
      </c>
      <c r="H267" s="244" t="e">
        <f>'LICH THI'!#REF!</f>
        <v>#REF!</v>
      </c>
      <c r="I267" s="221" t="e">
        <f>'LICH THI'!#REF!</f>
        <v>#REF!</v>
      </c>
      <c r="J267" s="222" t="e">
        <f>_Ngay</f>
        <v>#REF!</v>
      </c>
      <c r="K267" s="223" t="e">
        <f>'LICH THI'!#REF!</f>
        <v>#REF!</v>
      </c>
      <c r="L267" s="224" t="e">
        <f>'LICH THI'!#REF!</f>
        <v>#REF!</v>
      </c>
      <c r="M267" s="253" t="e">
        <f>'LICH THI'!#REF!</f>
        <v>#REF!</v>
      </c>
      <c r="N267" s="224" t="e">
        <f>'LICH THI'!#REF!</f>
        <v>#REF!</v>
      </c>
      <c r="O267" s="246" t="e">
        <f>'LICH THI'!#REF!</f>
        <v>#REF!</v>
      </c>
      <c r="P267" s="247" t="e">
        <f>_Ngay</f>
        <v>#REF!</v>
      </c>
      <c r="Q267" s="245" t="e">
        <f>'LICH THI'!#REF!</f>
        <v>#REF!</v>
      </c>
      <c r="R267" s="245"/>
      <c r="S267" s="248"/>
    </row>
    <row r="268" spans="1:19" s="225" customFormat="1" ht="17.25">
      <c r="A268" s="251">
        <f t="shared" si="10"/>
        <v>42338.291666666664</v>
      </c>
      <c r="B268" s="252" t="str">
        <f>_Gio</f>
        <v>7:00</v>
      </c>
      <c r="C268" s="240">
        <f t="shared" si="11"/>
        <v>29</v>
      </c>
      <c r="D268" s="223" t="str">
        <f>'LICH THI'!E79</f>
        <v>CCK65</v>
      </c>
      <c r="E268" s="241" t="str">
        <f>'LICH THI'!F79</f>
        <v>CC2GT52</v>
      </c>
      <c r="F268" s="242" t="str">
        <f>'LICH THI'!G79</f>
        <v>Kết cấu bêtông cốt thép</v>
      </c>
      <c r="G268" s="243">
        <f>'LICH THI'!I79</f>
        <v>2</v>
      </c>
      <c r="H268" s="244" t="str">
        <f>'LICH THI'!J79</f>
        <v>Viết</v>
      </c>
      <c r="I268" s="221">
        <f>'LICH THI'!L79</f>
        <v>42338</v>
      </c>
      <c r="J268" s="222" t="str">
        <f>_Ngay</f>
        <v>(Thứ 2)</v>
      </c>
      <c r="K268" s="223">
        <f>'LICH THI'!N79</f>
        <v>1</v>
      </c>
      <c r="L268" s="224">
        <f>'LICH THI'!O79</f>
        <v>37</v>
      </c>
      <c r="M268" s="253">
        <f>'LICH THI'!P79</f>
        <v>30</v>
      </c>
      <c r="N268" s="224">
        <f>'LICH THI'!Q79</f>
        <v>2</v>
      </c>
      <c r="O268" s="246">
        <f>'LICH THI'!AB79</f>
        <v>0</v>
      </c>
      <c r="P268" s="247" t="str">
        <f>_Ngay</f>
        <v>(Thứ 7)</v>
      </c>
      <c r="Q268" s="245">
        <f>'LICH THI'!AD79</f>
        <v>0</v>
      </c>
      <c r="R268" s="245"/>
      <c r="S268" s="248"/>
    </row>
    <row r="269" spans="1:19" s="225" customFormat="1" ht="17.25">
      <c r="A269" s="251" t="e">
        <f t="shared" si="10"/>
        <v>#REF!</v>
      </c>
      <c r="B269" s="252" t="e">
        <f>_Gio</f>
        <v>#REF!</v>
      </c>
      <c r="C269" s="240">
        <f t="shared" si="11"/>
        <v>30</v>
      </c>
      <c r="D269" s="223" t="e">
        <f>'LICH THI'!#REF!</f>
        <v>#REF!</v>
      </c>
      <c r="E269" s="241" t="e">
        <f>'LICH THI'!#REF!</f>
        <v>#REF!</v>
      </c>
      <c r="F269" s="242" t="e">
        <f>'LICH THI'!#REF!</f>
        <v>#REF!</v>
      </c>
      <c r="G269" s="243" t="e">
        <f>'LICH THI'!#REF!</f>
        <v>#REF!</v>
      </c>
      <c r="H269" s="244" t="e">
        <f>'LICH THI'!#REF!</f>
        <v>#REF!</v>
      </c>
      <c r="I269" s="221" t="e">
        <f>'LICH THI'!#REF!</f>
        <v>#REF!</v>
      </c>
      <c r="J269" s="222" t="e">
        <f>_Ngay</f>
        <v>#REF!</v>
      </c>
      <c r="K269" s="223" t="e">
        <f>'LICH THI'!#REF!</f>
        <v>#REF!</v>
      </c>
      <c r="L269" s="224" t="e">
        <f>'LICH THI'!#REF!</f>
        <v>#REF!</v>
      </c>
      <c r="M269" s="253" t="e">
        <f>'LICH THI'!#REF!</f>
        <v>#REF!</v>
      </c>
      <c r="N269" s="224" t="e">
        <f>'LICH THI'!#REF!</f>
        <v>#REF!</v>
      </c>
      <c r="O269" s="246" t="e">
        <f>'LICH THI'!#REF!</f>
        <v>#REF!</v>
      </c>
      <c r="P269" s="247" t="e">
        <f>_Ngay</f>
        <v>#REF!</v>
      </c>
      <c r="Q269" s="245" t="e">
        <f>'LICH THI'!#REF!</f>
        <v>#REF!</v>
      </c>
      <c r="R269" s="245"/>
      <c r="S269" s="248"/>
    </row>
    <row r="270" spans="1:19" s="225" customFormat="1" ht="17.25">
      <c r="A270" s="251" t="e">
        <f t="shared" si="10"/>
        <v>#REF!</v>
      </c>
      <c r="B270" s="252" t="e">
        <f>_Gio</f>
        <v>#REF!</v>
      </c>
      <c r="C270" s="240">
        <f t="shared" si="11"/>
        <v>31</v>
      </c>
      <c r="D270" s="223" t="e">
        <f>'LICH THI'!#REF!</f>
        <v>#REF!</v>
      </c>
      <c r="E270" s="241" t="e">
        <f>'LICH THI'!#REF!</f>
        <v>#REF!</v>
      </c>
      <c r="F270" s="242" t="e">
        <f>'LICH THI'!#REF!</f>
        <v>#REF!</v>
      </c>
      <c r="G270" s="243" t="e">
        <f>'LICH THI'!#REF!</f>
        <v>#REF!</v>
      </c>
      <c r="H270" s="244" t="e">
        <f>'LICH THI'!#REF!</f>
        <v>#REF!</v>
      </c>
      <c r="I270" s="221" t="e">
        <f>'LICH THI'!#REF!</f>
        <v>#REF!</v>
      </c>
      <c r="J270" s="222" t="e">
        <f>_Ngay</f>
        <v>#REF!</v>
      </c>
      <c r="K270" s="223" t="e">
        <f>'LICH THI'!#REF!</f>
        <v>#REF!</v>
      </c>
      <c r="L270" s="224" t="e">
        <f>'LICH THI'!#REF!</f>
        <v>#REF!</v>
      </c>
      <c r="M270" s="253" t="e">
        <f>'LICH THI'!#REF!</f>
        <v>#REF!</v>
      </c>
      <c r="N270" s="224" t="e">
        <f>'LICH THI'!#REF!</f>
        <v>#REF!</v>
      </c>
      <c r="O270" s="246" t="e">
        <f>'LICH THI'!#REF!</f>
        <v>#REF!</v>
      </c>
      <c r="P270" s="247" t="e">
        <f>_Ngay</f>
        <v>#REF!</v>
      </c>
      <c r="Q270" s="245" t="e">
        <f>'LICH THI'!#REF!</f>
        <v>#REF!</v>
      </c>
      <c r="R270" s="245"/>
      <c r="S270" s="248"/>
    </row>
    <row r="271" spans="1:19" s="225" customFormat="1" ht="17.25">
      <c r="A271" s="251" t="e">
        <f t="shared" si="10"/>
        <v>#REF!</v>
      </c>
      <c r="B271" s="252" t="e">
        <f>_Gio</f>
        <v>#REF!</v>
      </c>
      <c r="C271" s="240">
        <f t="shared" si="11"/>
        <v>32</v>
      </c>
      <c r="D271" s="223" t="e">
        <f>'LICH THI'!#REF!</f>
        <v>#REF!</v>
      </c>
      <c r="E271" s="241" t="e">
        <f>'LICH THI'!#REF!</f>
        <v>#REF!</v>
      </c>
      <c r="F271" s="242" t="e">
        <f>'LICH THI'!#REF!</f>
        <v>#REF!</v>
      </c>
      <c r="G271" s="243" t="e">
        <f>'LICH THI'!#REF!</f>
        <v>#REF!</v>
      </c>
      <c r="H271" s="244" t="e">
        <f>'LICH THI'!#REF!</f>
        <v>#REF!</v>
      </c>
      <c r="I271" s="221" t="e">
        <f>'LICH THI'!#REF!</f>
        <v>#REF!</v>
      </c>
      <c r="J271" s="222" t="e">
        <f>_Ngay</f>
        <v>#REF!</v>
      </c>
      <c r="K271" s="223" t="e">
        <f>'LICH THI'!#REF!</f>
        <v>#REF!</v>
      </c>
      <c r="L271" s="224" t="e">
        <f>'LICH THI'!#REF!</f>
        <v>#REF!</v>
      </c>
      <c r="M271" s="253" t="e">
        <f>'LICH THI'!#REF!</f>
        <v>#REF!</v>
      </c>
      <c r="N271" s="224" t="e">
        <f>'LICH THI'!#REF!</f>
        <v>#REF!</v>
      </c>
      <c r="O271" s="246" t="e">
        <f>'LICH THI'!#REF!</f>
        <v>#REF!</v>
      </c>
      <c r="P271" s="247" t="e">
        <f>_Ngay</f>
        <v>#REF!</v>
      </c>
      <c r="Q271" s="245" t="e">
        <f>'LICH THI'!#REF!</f>
        <v>#REF!</v>
      </c>
      <c r="R271" s="245"/>
      <c r="S271" s="248"/>
    </row>
    <row r="272" spans="1:19" s="225" customFormat="1" ht="17.25">
      <c r="A272" s="251" t="e">
        <f t="shared" si="10"/>
        <v>#REF!</v>
      </c>
      <c r="B272" s="252" t="e">
        <f>_Gio</f>
        <v>#REF!</v>
      </c>
      <c r="C272" s="240">
        <f t="shared" si="11"/>
        <v>33</v>
      </c>
      <c r="D272" s="223" t="e">
        <f>'LICH THI'!#REF!</f>
        <v>#REF!</v>
      </c>
      <c r="E272" s="241" t="e">
        <f>'LICH THI'!#REF!</f>
        <v>#REF!</v>
      </c>
      <c r="F272" s="242" t="e">
        <f>'LICH THI'!#REF!</f>
        <v>#REF!</v>
      </c>
      <c r="G272" s="243" t="e">
        <f>'LICH THI'!#REF!</f>
        <v>#REF!</v>
      </c>
      <c r="H272" s="244" t="e">
        <f>'LICH THI'!#REF!</f>
        <v>#REF!</v>
      </c>
      <c r="I272" s="221" t="e">
        <f>'LICH THI'!#REF!</f>
        <v>#REF!</v>
      </c>
      <c r="J272" s="222" t="e">
        <f>_Ngay</f>
        <v>#REF!</v>
      </c>
      <c r="K272" s="223" t="e">
        <f>'LICH THI'!#REF!</f>
        <v>#REF!</v>
      </c>
      <c r="L272" s="224" t="e">
        <f>'LICH THI'!#REF!</f>
        <v>#REF!</v>
      </c>
      <c r="M272" s="253" t="e">
        <f>'LICH THI'!#REF!</f>
        <v>#REF!</v>
      </c>
      <c r="N272" s="224" t="e">
        <f>'LICH THI'!#REF!</f>
        <v>#REF!</v>
      </c>
      <c r="O272" s="246" t="e">
        <f>'LICH THI'!#REF!</f>
        <v>#REF!</v>
      </c>
      <c r="P272" s="247" t="e">
        <f>_Ngay</f>
        <v>#REF!</v>
      </c>
      <c r="Q272" s="245" t="e">
        <f>'LICH THI'!#REF!</f>
        <v>#REF!</v>
      </c>
      <c r="R272" s="245"/>
      <c r="S272" s="248"/>
    </row>
    <row r="273" spans="1:19" s="225" customFormat="1" ht="17.25">
      <c r="A273" s="251" t="e">
        <f t="shared" ref="A273:A307" si="12">_Ngay_gio</f>
        <v>#REF!</v>
      </c>
      <c r="B273" s="252" t="e">
        <f>_Gio</f>
        <v>#REF!</v>
      </c>
      <c r="C273" s="240">
        <f t="shared" ref="C273:C302" si="13">_stt</f>
        <v>34</v>
      </c>
      <c r="D273" s="223" t="e">
        <f>'LICH THI'!#REF!</f>
        <v>#REF!</v>
      </c>
      <c r="E273" s="241" t="e">
        <f>'LICH THI'!#REF!</f>
        <v>#REF!</v>
      </c>
      <c r="F273" s="242" t="e">
        <f>'LICH THI'!#REF!</f>
        <v>#REF!</v>
      </c>
      <c r="G273" s="243" t="e">
        <f>'LICH THI'!#REF!</f>
        <v>#REF!</v>
      </c>
      <c r="H273" s="244" t="e">
        <f>'LICH THI'!#REF!</f>
        <v>#REF!</v>
      </c>
      <c r="I273" s="221" t="e">
        <f>'LICH THI'!#REF!</f>
        <v>#REF!</v>
      </c>
      <c r="J273" s="222" t="e">
        <f>_Ngay</f>
        <v>#REF!</v>
      </c>
      <c r="K273" s="223" t="e">
        <f>'LICH THI'!#REF!</f>
        <v>#REF!</v>
      </c>
      <c r="L273" s="224" t="e">
        <f>'LICH THI'!#REF!</f>
        <v>#REF!</v>
      </c>
      <c r="M273" s="253" t="e">
        <f>'LICH THI'!#REF!</f>
        <v>#REF!</v>
      </c>
      <c r="N273" s="224" t="e">
        <f>'LICH THI'!#REF!</f>
        <v>#REF!</v>
      </c>
      <c r="O273" s="246" t="e">
        <f>'LICH THI'!#REF!</f>
        <v>#REF!</v>
      </c>
      <c r="P273" s="247" t="e">
        <f>_Ngay</f>
        <v>#REF!</v>
      </c>
      <c r="Q273" s="245" t="e">
        <f>'LICH THI'!#REF!</f>
        <v>#REF!</v>
      </c>
      <c r="R273" s="245"/>
      <c r="S273" s="248"/>
    </row>
    <row r="274" spans="1:19" s="225" customFormat="1" ht="17.25">
      <c r="A274" s="251">
        <f t="shared" si="12"/>
        <v>42340.291666666664</v>
      </c>
      <c r="B274" s="252" t="str">
        <f>_Gio</f>
        <v>7:00</v>
      </c>
      <c r="C274" s="240">
        <f t="shared" si="13"/>
        <v>35</v>
      </c>
      <c r="D274" s="223" t="str">
        <f>'LICH THI'!E80</f>
        <v>CCK65</v>
      </c>
      <c r="E274" s="241" t="str">
        <f>'LICH THI'!F80</f>
        <v>CC2GT42</v>
      </c>
      <c r="F274" s="242" t="str">
        <f>'LICH THI'!G80</f>
        <v>Máy xây dựng</v>
      </c>
      <c r="G274" s="243">
        <f>'LICH THI'!I80</f>
        <v>2</v>
      </c>
      <c r="H274" s="244" t="str">
        <f>'LICH THI'!J80</f>
        <v>Viết</v>
      </c>
      <c r="I274" s="221">
        <f>'LICH THI'!L80</f>
        <v>42340</v>
      </c>
      <c r="J274" s="222" t="str">
        <f>_Ngay</f>
        <v>(Thứ 4)</v>
      </c>
      <c r="K274" s="223">
        <f>'LICH THI'!N80</f>
        <v>1</v>
      </c>
      <c r="L274" s="224">
        <f>'LICH THI'!O80</f>
        <v>37</v>
      </c>
      <c r="M274" s="253">
        <f>'LICH THI'!P80</f>
        <v>30</v>
      </c>
      <c r="N274" s="224">
        <f>'LICH THI'!Q80</f>
        <v>2</v>
      </c>
      <c r="O274" s="246">
        <f>'LICH THI'!AB80</f>
        <v>0</v>
      </c>
      <c r="P274" s="247" t="str">
        <f>_Ngay</f>
        <v>(Thứ 7)</v>
      </c>
      <c r="Q274" s="245">
        <f>'LICH THI'!AD80</f>
        <v>0</v>
      </c>
      <c r="R274" s="245"/>
      <c r="S274" s="248"/>
    </row>
    <row r="275" spans="1:19" s="225" customFormat="1" ht="17.25">
      <c r="A275" s="251">
        <f t="shared" si="12"/>
        <v>42335.625</v>
      </c>
      <c r="B275" s="252" t="str">
        <f>_Gio</f>
        <v>15:00</v>
      </c>
      <c r="C275" s="240">
        <f t="shared" si="13"/>
        <v>36</v>
      </c>
      <c r="D275" s="223" t="str">
        <f>'LICH THI'!E93</f>
        <v>DCK65</v>
      </c>
      <c r="E275" s="241" t="str">
        <f>'LICH THI'!F93</f>
        <v>DC1LL03</v>
      </c>
      <c r="F275" s="242" t="str">
        <f>'LICH THI'!G93</f>
        <v>Tư tưởng Hồ Chí Minh</v>
      </c>
      <c r="G275" s="243">
        <f>'LICH THI'!I93</f>
        <v>2</v>
      </c>
      <c r="H275" s="244" t="str">
        <f>'LICH THI'!J93</f>
        <v>Viết</v>
      </c>
      <c r="I275" s="221">
        <f>'LICH THI'!L93</f>
        <v>42335</v>
      </c>
      <c r="J275" s="222" t="str">
        <f>_Ngay</f>
        <v>(Thứ 6)</v>
      </c>
      <c r="K275" s="223">
        <f>'LICH THI'!N93</f>
        <v>4</v>
      </c>
      <c r="L275" s="224">
        <f>'LICH THI'!O93</f>
        <v>235</v>
      </c>
      <c r="M275" s="253">
        <f>'LICH THI'!P93</f>
        <v>30</v>
      </c>
      <c r="N275" s="224">
        <f>'LICH THI'!Q93</f>
        <v>8</v>
      </c>
      <c r="O275" s="246">
        <f>'LICH THI'!AB93</f>
        <v>0</v>
      </c>
      <c r="P275" s="247" t="str">
        <f>_Ngay</f>
        <v>(Thứ 7)</v>
      </c>
      <c r="Q275" s="245">
        <f>'LICH THI'!AD93</f>
        <v>0</v>
      </c>
      <c r="R275" s="245"/>
      <c r="S275" s="248"/>
    </row>
    <row r="276" spans="1:19" s="225" customFormat="1" ht="17.25">
      <c r="A276" s="251" t="e">
        <f t="shared" si="12"/>
        <v>#REF!</v>
      </c>
      <c r="B276" s="252" t="e">
        <f>_Gio</f>
        <v>#REF!</v>
      </c>
      <c r="C276" s="240">
        <f t="shared" si="13"/>
        <v>37</v>
      </c>
      <c r="D276" s="223" t="e">
        <f>'LICH THI'!#REF!</f>
        <v>#REF!</v>
      </c>
      <c r="E276" s="241" t="e">
        <f>'LICH THI'!#REF!</f>
        <v>#REF!</v>
      </c>
      <c r="F276" s="242" t="e">
        <f>'LICH THI'!#REF!</f>
        <v>#REF!</v>
      </c>
      <c r="G276" s="243" t="e">
        <f>'LICH THI'!#REF!</f>
        <v>#REF!</v>
      </c>
      <c r="H276" s="244" t="e">
        <f>'LICH THI'!#REF!</f>
        <v>#REF!</v>
      </c>
      <c r="I276" s="221" t="e">
        <f>'LICH THI'!#REF!</f>
        <v>#REF!</v>
      </c>
      <c r="J276" s="222" t="e">
        <f>_Ngay</f>
        <v>#REF!</v>
      </c>
      <c r="K276" s="223" t="e">
        <f>'LICH THI'!#REF!</f>
        <v>#REF!</v>
      </c>
      <c r="L276" s="224" t="e">
        <f>'LICH THI'!#REF!</f>
        <v>#REF!</v>
      </c>
      <c r="M276" s="253" t="e">
        <f>'LICH THI'!#REF!</f>
        <v>#REF!</v>
      </c>
      <c r="N276" s="224" t="e">
        <f>'LICH THI'!#REF!</f>
        <v>#REF!</v>
      </c>
      <c r="O276" s="246" t="e">
        <f>'LICH THI'!#REF!</f>
        <v>#REF!</v>
      </c>
      <c r="P276" s="247" t="e">
        <f>_Ngay</f>
        <v>#REF!</v>
      </c>
      <c r="Q276" s="245" t="e">
        <f>'LICH THI'!#REF!</f>
        <v>#REF!</v>
      </c>
      <c r="R276" s="245"/>
      <c r="S276" s="248"/>
    </row>
    <row r="277" spans="1:19" s="225" customFormat="1" ht="17.25">
      <c r="A277" s="251" t="e">
        <f t="shared" si="12"/>
        <v>#REF!</v>
      </c>
      <c r="B277" s="252" t="e">
        <f>_Gio</f>
        <v>#REF!</v>
      </c>
      <c r="C277" s="240">
        <f t="shared" si="13"/>
        <v>38</v>
      </c>
      <c r="D277" s="223" t="e">
        <f>'LICH THI'!#REF!</f>
        <v>#REF!</v>
      </c>
      <c r="E277" s="241" t="e">
        <f>'LICH THI'!#REF!</f>
        <v>#REF!</v>
      </c>
      <c r="F277" s="242" t="e">
        <f>'LICH THI'!#REF!</f>
        <v>#REF!</v>
      </c>
      <c r="G277" s="243" t="e">
        <f>'LICH THI'!#REF!</f>
        <v>#REF!</v>
      </c>
      <c r="H277" s="244" t="e">
        <f>'LICH THI'!#REF!</f>
        <v>#REF!</v>
      </c>
      <c r="I277" s="221" t="e">
        <f>'LICH THI'!#REF!</f>
        <v>#REF!</v>
      </c>
      <c r="J277" s="222" t="e">
        <f>_Ngay</f>
        <v>#REF!</v>
      </c>
      <c r="K277" s="223" t="e">
        <f>'LICH THI'!#REF!</f>
        <v>#REF!</v>
      </c>
      <c r="L277" s="224" t="e">
        <f>'LICH THI'!#REF!</f>
        <v>#REF!</v>
      </c>
      <c r="M277" s="253" t="e">
        <f>'LICH THI'!#REF!</f>
        <v>#REF!</v>
      </c>
      <c r="N277" s="224" t="e">
        <f>'LICH THI'!#REF!</f>
        <v>#REF!</v>
      </c>
      <c r="O277" s="246" t="e">
        <f>'LICH THI'!#REF!</f>
        <v>#REF!</v>
      </c>
      <c r="P277" s="247" t="e">
        <f>_Ngay</f>
        <v>#REF!</v>
      </c>
      <c r="Q277" s="245" t="e">
        <f>'LICH THI'!#REF!</f>
        <v>#REF!</v>
      </c>
      <c r="R277" s="245"/>
      <c r="S277" s="248"/>
    </row>
    <row r="278" spans="1:19" s="225" customFormat="1" ht="17.25">
      <c r="A278" s="251" t="e">
        <f t="shared" si="12"/>
        <v>#REF!</v>
      </c>
      <c r="B278" s="252" t="e">
        <f>_Gio</f>
        <v>#REF!</v>
      </c>
      <c r="C278" s="240">
        <f t="shared" si="13"/>
        <v>39</v>
      </c>
      <c r="D278" s="223" t="e">
        <f>'LICH THI'!#REF!</f>
        <v>#REF!</v>
      </c>
      <c r="E278" s="241" t="e">
        <f>'LICH THI'!#REF!</f>
        <v>#REF!</v>
      </c>
      <c r="F278" s="242" t="e">
        <f>'LICH THI'!#REF!</f>
        <v>#REF!</v>
      </c>
      <c r="G278" s="243" t="e">
        <f>'LICH THI'!#REF!</f>
        <v>#REF!</v>
      </c>
      <c r="H278" s="244" t="e">
        <f>'LICH THI'!#REF!</f>
        <v>#REF!</v>
      </c>
      <c r="I278" s="221" t="e">
        <f>'LICH THI'!#REF!</f>
        <v>#REF!</v>
      </c>
      <c r="J278" s="222" t="e">
        <f>_Ngay</f>
        <v>#REF!</v>
      </c>
      <c r="K278" s="223" t="e">
        <f>'LICH THI'!#REF!</f>
        <v>#REF!</v>
      </c>
      <c r="L278" s="224" t="e">
        <f>'LICH THI'!#REF!</f>
        <v>#REF!</v>
      </c>
      <c r="M278" s="253" t="e">
        <f>'LICH THI'!#REF!</f>
        <v>#REF!</v>
      </c>
      <c r="N278" s="224" t="e">
        <f>'LICH THI'!#REF!</f>
        <v>#REF!</v>
      </c>
      <c r="O278" s="246" t="e">
        <f>'LICH THI'!#REF!</f>
        <v>#REF!</v>
      </c>
      <c r="P278" s="247" t="e">
        <f>_Ngay</f>
        <v>#REF!</v>
      </c>
      <c r="Q278" s="245" t="e">
        <f>'LICH THI'!#REF!</f>
        <v>#REF!</v>
      </c>
      <c r="R278" s="245"/>
      <c r="S278" s="248"/>
    </row>
    <row r="279" spans="1:19" s="225" customFormat="1" ht="17.25">
      <c r="A279" s="251" t="e">
        <f t="shared" si="12"/>
        <v>#REF!</v>
      </c>
      <c r="B279" s="252" t="e">
        <f>_Gio</f>
        <v>#REF!</v>
      </c>
      <c r="C279" s="240">
        <f t="shared" si="13"/>
        <v>40</v>
      </c>
      <c r="D279" s="223" t="e">
        <f>'LICH THI'!#REF!</f>
        <v>#REF!</v>
      </c>
      <c r="E279" s="241" t="e">
        <f>'LICH THI'!#REF!</f>
        <v>#REF!</v>
      </c>
      <c r="F279" s="242" t="e">
        <f>'LICH THI'!#REF!</f>
        <v>#REF!</v>
      </c>
      <c r="G279" s="243" t="e">
        <f>'LICH THI'!#REF!</f>
        <v>#REF!</v>
      </c>
      <c r="H279" s="244" t="e">
        <f>'LICH THI'!#REF!</f>
        <v>#REF!</v>
      </c>
      <c r="I279" s="221" t="e">
        <f>'LICH THI'!#REF!</f>
        <v>#REF!</v>
      </c>
      <c r="J279" s="222" t="e">
        <f>_Ngay</f>
        <v>#REF!</v>
      </c>
      <c r="K279" s="223" t="e">
        <f>'LICH THI'!#REF!</f>
        <v>#REF!</v>
      </c>
      <c r="L279" s="224" t="e">
        <f>'LICH THI'!#REF!</f>
        <v>#REF!</v>
      </c>
      <c r="M279" s="253" t="e">
        <f>'LICH THI'!#REF!</f>
        <v>#REF!</v>
      </c>
      <c r="N279" s="224" t="e">
        <f>'LICH THI'!#REF!</f>
        <v>#REF!</v>
      </c>
      <c r="O279" s="246" t="e">
        <f>'LICH THI'!#REF!</f>
        <v>#REF!</v>
      </c>
      <c r="P279" s="247" t="e">
        <f>_Ngay</f>
        <v>#REF!</v>
      </c>
      <c r="Q279" s="245" t="e">
        <f>'LICH THI'!#REF!</f>
        <v>#REF!</v>
      </c>
      <c r="R279" s="245"/>
      <c r="S279" s="248"/>
    </row>
    <row r="280" spans="1:19" s="225" customFormat="1" ht="17.25">
      <c r="A280" s="251" t="e">
        <f t="shared" si="12"/>
        <v>#REF!</v>
      </c>
      <c r="B280" s="252" t="e">
        <f>_Gio</f>
        <v>#REF!</v>
      </c>
      <c r="C280" s="240">
        <f t="shared" si="13"/>
        <v>41</v>
      </c>
      <c r="D280" s="223" t="e">
        <f>'LICH THI'!#REF!</f>
        <v>#REF!</v>
      </c>
      <c r="E280" s="241" t="e">
        <f>'LICH THI'!#REF!</f>
        <v>#REF!</v>
      </c>
      <c r="F280" s="242" t="e">
        <f>'LICH THI'!#REF!</f>
        <v>#REF!</v>
      </c>
      <c r="G280" s="243" t="e">
        <f>'LICH THI'!#REF!</f>
        <v>#REF!</v>
      </c>
      <c r="H280" s="244" t="e">
        <f>'LICH THI'!#REF!</f>
        <v>#REF!</v>
      </c>
      <c r="I280" s="221" t="e">
        <f>'LICH THI'!#REF!</f>
        <v>#REF!</v>
      </c>
      <c r="J280" s="222" t="e">
        <f>_Ngay</f>
        <v>#REF!</v>
      </c>
      <c r="K280" s="223" t="e">
        <f>'LICH THI'!#REF!</f>
        <v>#REF!</v>
      </c>
      <c r="L280" s="224" t="e">
        <f>'LICH THI'!#REF!</f>
        <v>#REF!</v>
      </c>
      <c r="M280" s="253" t="e">
        <f>'LICH THI'!#REF!</f>
        <v>#REF!</v>
      </c>
      <c r="N280" s="224" t="e">
        <f>'LICH THI'!#REF!</f>
        <v>#REF!</v>
      </c>
      <c r="O280" s="246" t="e">
        <f>'LICH THI'!#REF!</f>
        <v>#REF!</v>
      </c>
      <c r="P280" s="247" t="e">
        <f>_Ngay</f>
        <v>#REF!</v>
      </c>
      <c r="Q280" s="245" t="e">
        <f>'LICH THI'!#REF!</f>
        <v>#REF!</v>
      </c>
      <c r="R280" s="245"/>
      <c r="S280" s="248"/>
    </row>
    <row r="281" spans="1:19" s="225" customFormat="1" ht="17.25">
      <c r="A281" s="251">
        <f t="shared" si="12"/>
        <v>42342.625</v>
      </c>
      <c r="B281" s="252" t="str">
        <f>_Gio</f>
        <v>15:00</v>
      </c>
      <c r="C281" s="240">
        <f t="shared" si="13"/>
        <v>42</v>
      </c>
      <c r="D281" s="223" t="str">
        <f>'LICH THI'!E94</f>
        <v>DCK65</v>
      </c>
      <c r="E281" s="241" t="str">
        <f>'LICH THI'!F94</f>
        <v>DC1CB32</v>
      </c>
      <c r="F281" s="242" t="str">
        <f>'LICH THI'!G94</f>
        <v>Tiếng Anh 2</v>
      </c>
      <c r="G281" s="243">
        <f>'LICH THI'!I94</f>
        <v>4</v>
      </c>
      <c r="H281" s="244" t="str">
        <f>'LICH THI'!J94</f>
        <v>Viết</v>
      </c>
      <c r="I281" s="221">
        <f>'LICH THI'!L94</f>
        <v>42342</v>
      </c>
      <c r="J281" s="222" t="str">
        <f>_Ngay</f>
        <v>(Thứ 6)</v>
      </c>
      <c r="K281" s="223">
        <f>'LICH THI'!N94</f>
        <v>4</v>
      </c>
      <c r="L281" s="224">
        <f>'LICH THI'!O94</f>
        <v>235</v>
      </c>
      <c r="M281" s="253">
        <f>'LICH THI'!P94</f>
        <v>30</v>
      </c>
      <c r="N281" s="224">
        <f>'LICH THI'!Q94</f>
        <v>8</v>
      </c>
      <c r="O281" s="246">
        <f>'LICH THI'!AB94</f>
        <v>0</v>
      </c>
      <c r="P281" s="247" t="str">
        <f>_Ngay</f>
        <v>(Thứ 7)</v>
      </c>
      <c r="Q281" s="245">
        <f>'LICH THI'!AD94</f>
        <v>0</v>
      </c>
      <c r="R281" s="245"/>
      <c r="S281" s="248"/>
    </row>
    <row r="282" spans="1:19" s="225" customFormat="1" ht="17.25">
      <c r="A282" s="251">
        <f t="shared" si="12"/>
        <v>42349.291666666664</v>
      </c>
      <c r="B282" s="252" t="str">
        <f>_Gio</f>
        <v>7:00</v>
      </c>
      <c r="C282" s="240">
        <f t="shared" si="13"/>
        <v>43</v>
      </c>
      <c r="D282" s="223" t="str">
        <f>'LICH THI'!E99</f>
        <v>DCK65</v>
      </c>
      <c r="E282" s="241" t="str">
        <f>'LICH THI'!F99</f>
        <v>DC2DT42</v>
      </c>
      <c r="F282" s="242" t="str">
        <f>'LICH THI'!G99</f>
        <v>Lý thuyết mạch</v>
      </c>
      <c r="G282" s="243">
        <f>'LICH THI'!I99</f>
        <v>3</v>
      </c>
      <c r="H282" s="244" t="str">
        <f>'LICH THI'!J99</f>
        <v>Viết</v>
      </c>
      <c r="I282" s="221">
        <f>'LICH THI'!L99</f>
        <v>42349</v>
      </c>
      <c r="J282" s="222" t="str">
        <f>_Ngay</f>
        <v>(Thứ 6)</v>
      </c>
      <c r="K282" s="223">
        <f>'LICH THI'!N99</f>
        <v>1</v>
      </c>
      <c r="L282" s="224">
        <f>'LICH THI'!O99</f>
        <v>22</v>
      </c>
      <c r="M282" s="253">
        <f>'LICH THI'!P99</f>
        <v>30</v>
      </c>
      <c r="N282" s="224">
        <f>'LICH THI'!Q99</f>
        <v>1</v>
      </c>
      <c r="O282" s="246">
        <f>'LICH THI'!AB99</f>
        <v>0</v>
      </c>
      <c r="P282" s="247" t="str">
        <f>_Ngay</f>
        <v>(Thứ 7)</v>
      </c>
      <c r="Q282" s="245">
        <f>'LICH THI'!AD99</f>
        <v>0</v>
      </c>
      <c r="R282" s="245"/>
      <c r="S282" s="248"/>
    </row>
    <row r="283" spans="1:19" s="225" customFormat="1" ht="17.25">
      <c r="A283" s="251" t="e">
        <f t="shared" si="12"/>
        <v>#REF!</v>
      </c>
      <c r="B283" s="252" t="e">
        <f>_Gio</f>
        <v>#REF!</v>
      </c>
      <c r="C283" s="240">
        <f t="shared" si="13"/>
        <v>44</v>
      </c>
      <c r="D283" s="223" t="e">
        <f>'LICH THI'!#REF!</f>
        <v>#REF!</v>
      </c>
      <c r="E283" s="241" t="e">
        <f>'LICH THI'!#REF!</f>
        <v>#REF!</v>
      </c>
      <c r="F283" s="242" t="e">
        <f>'LICH THI'!#REF!</f>
        <v>#REF!</v>
      </c>
      <c r="G283" s="243" t="e">
        <f>'LICH THI'!#REF!</f>
        <v>#REF!</v>
      </c>
      <c r="H283" s="244" t="e">
        <f>'LICH THI'!#REF!</f>
        <v>#REF!</v>
      </c>
      <c r="I283" s="221" t="e">
        <f>'LICH THI'!#REF!</f>
        <v>#REF!</v>
      </c>
      <c r="J283" s="222" t="e">
        <f>_Ngay</f>
        <v>#REF!</v>
      </c>
      <c r="K283" s="223" t="e">
        <f>'LICH THI'!#REF!</f>
        <v>#REF!</v>
      </c>
      <c r="L283" s="224" t="e">
        <f>'LICH THI'!#REF!</f>
        <v>#REF!</v>
      </c>
      <c r="M283" s="253" t="e">
        <f>'LICH THI'!#REF!</f>
        <v>#REF!</v>
      </c>
      <c r="N283" s="224" t="e">
        <f>'LICH THI'!#REF!</f>
        <v>#REF!</v>
      </c>
      <c r="O283" s="246" t="e">
        <f>'LICH THI'!#REF!</f>
        <v>#REF!</v>
      </c>
      <c r="P283" s="247" t="e">
        <f>_Ngay</f>
        <v>#REF!</v>
      </c>
      <c r="Q283" s="245" t="e">
        <f>'LICH THI'!#REF!</f>
        <v>#REF!</v>
      </c>
      <c r="R283" s="245"/>
      <c r="S283" s="248"/>
    </row>
    <row r="284" spans="1:19" s="225" customFormat="1" ht="17.25">
      <c r="A284" s="251" t="e">
        <f t="shared" si="12"/>
        <v>#REF!</v>
      </c>
      <c r="B284" s="252" t="e">
        <f>_Gio</f>
        <v>#REF!</v>
      </c>
      <c r="C284" s="240">
        <f t="shared" si="13"/>
        <v>45</v>
      </c>
      <c r="D284" s="223" t="e">
        <f>'LICH THI'!#REF!</f>
        <v>#REF!</v>
      </c>
      <c r="E284" s="241" t="e">
        <f>'LICH THI'!#REF!</f>
        <v>#REF!</v>
      </c>
      <c r="F284" s="242" t="e">
        <f>'LICH THI'!#REF!</f>
        <v>#REF!</v>
      </c>
      <c r="G284" s="243" t="e">
        <f>'LICH THI'!#REF!</f>
        <v>#REF!</v>
      </c>
      <c r="H284" s="244" t="e">
        <f>'LICH THI'!#REF!</f>
        <v>#REF!</v>
      </c>
      <c r="I284" s="221" t="e">
        <f>'LICH THI'!#REF!</f>
        <v>#REF!</v>
      </c>
      <c r="J284" s="222" t="e">
        <f>_Ngay</f>
        <v>#REF!</v>
      </c>
      <c r="K284" s="223" t="e">
        <f>'LICH THI'!#REF!</f>
        <v>#REF!</v>
      </c>
      <c r="L284" s="224" t="e">
        <f>'LICH THI'!#REF!</f>
        <v>#REF!</v>
      </c>
      <c r="M284" s="253" t="e">
        <f>'LICH THI'!#REF!</f>
        <v>#REF!</v>
      </c>
      <c r="N284" s="224" t="e">
        <f>'LICH THI'!#REF!</f>
        <v>#REF!</v>
      </c>
      <c r="O284" s="246" t="e">
        <f>'LICH THI'!#REF!</f>
        <v>#REF!</v>
      </c>
      <c r="P284" s="247" t="e">
        <f>_Ngay</f>
        <v>#REF!</v>
      </c>
      <c r="Q284" s="245" t="e">
        <f>'LICH THI'!#REF!</f>
        <v>#REF!</v>
      </c>
      <c r="R284" s="245"/>
      <c r="S284" s="248"/>
    </row>
    <row r="285" spans="1:19" s="225" customFormat="1" ht="17.25">
      <c r="A285" s="251">
        <f t="shared" si="12"/>
        <v>42354.375</v>
      </c>
      <c r="B285" s="252" t="str">
        <f>_Gio</f>
        <v>9:00</v>
      </c>
      <c r="C285" s="240">
        <f t="shared" si="13"/>
        <v>46</v>
      </c>
      <c r="D285" s="223" t="str">
        <f>'LICH THI'!E100</f>
        <v>DCK65</v>
      </c>
      <c r="E285" s="241" t="str">
        <f>'LICH THI'!F100</f>
        <v>DC1TH47</v>
      </c>
      <c r="F285" s="242" t="str">
        <f>'LICH THI'!G100</f>
        <v>Kỹ thuật điện</v>
      </c>
      <c r="G285" s="243">
        <f>'LICH THI'!I100</f>
        <v>2</v>
      </c>
      <c r="H285" s="244" t="str">
        <f>'LICH THI'!J100</f>
        <v>Viết</v>
      </c>
      <c r="I285" s="221">
        <f>'LICH THI'!L100</f>
        <v>42354</v>
      </c>
      <c r="J285" s="222" t="str">
        <f>_Ngay</f>
        <v>(Thứ 4)</v>
      </c>
      <c r="K285" s="223">
        <f>'LICH THI'!N100</f>
        <v>2</v>
      </c>
      <c r="L285" s="224">
        <f>'LICH THI'!O100</f>
        <v>22</v>
      </c>
      <c r="M285" s="253">
        <f>'LICH THI'!P100</f>
        <v>30</v>
      </c>
      <c r="N285" s="224">
        <f>'LICH THI'!Q100</f>
        <v>1</v>
      </c>
      <c r="O285" s="246">
        <f>'LICH THI'!AB100</f>
        <v>0</v>
      </c>
      <c r="P285" s="247" t="str">
        <f>_Ngay</f>
        <v>(Thứ 7)</v>
      </c>
      <c r="Q285" s="245">
        <f>'LICH THI'!AD100</f>
        <v>0</v>
      </c>
      <c r="R285" s="245"/>
      <c r="S285" s="248"/>
    </row>
    <row r="286" spans="1:19" s="225" customFormat="1" ht="17.25">
      <c r="A286" s="251">
        <f t="shared" si="12"/>
        <v>42332.375</v>
      </c>
      <c r="B286" s="252" t="str">
        <f>_Gio</f>
        <v>9:00</v>
      </c>
      <c r="C286" s="240">
        <f t="shared" si="13"/>
        <v>47</v>
      </c>
      <c r="D286" s="223" t="str">
        <f>'LICH THI'!E101</f>
        <v>DCK65</v>
      </c>
      <c r="E286" s="241" t="str">
        <f>'LICH THI'!F101</f>
        <v>DC1CB13</v>
      </c>
      <c r="F286" s="242" t="str">
        <f>'LICH THI'!G101</f>
        <v>Toán 3</v>
      </c>
      <c r="G286" s="243">
        <f>'LICH THI'!I101</f>
        <v>4</v>
      </c>
      <c r="H286" s="244" t="str">
        <f>'LICH THI'!J101</f>
        <v>Viết</v>
      </c>
      <c r="I286" s="221">
        <f>'LICH THI'!L101</f>
        <v>42332</v>
      </c>
      <c r="J286" s="222" t="str">
        <f>_Ngay</f>
        <v>(Thứ 3)</v>
      </c>
      <c r="K286" s="223">
        <f>'LICH THI'!N101</f>
        <v>2</v>
      </c>
      <c r="L286" s="224">
        <f>'LICH THI'!O101</f>
        <v>19</v>
      </c>
      <c r="M286" s="253">
        <f>'LICH THI'!P101</f>
        <v>30</v>
      </c>
      <c r="N286" s="224">
        <f>'LICH THI'!Q101</f>
        <v>1</v>
      </c>
      <c r="O286" s="246">
        <f>'LICH THI'!AB101</f>
        <v>0</v>
      </c>
      <c r="P286" s="247" t="str">
        <f>_Ngay</f>
        <v>(Thứ 7)</v>
      </c>
      <c r="Q286" s="245">
        <f>'LICH THI'!AD101</f>
        <v>0</v>
      </c>
      <c r="R286" s="245"/>
      <c r="S286" s="248"/>
    </row>
    <row r="287" spans="1:19" s="225" customFormat="1" ht="17.25">
      <c r="A287" s="251" t="e">
        <f t="shared" si="12"/>
        <v>#REF!</v>
      </c>
      <c r="B287" s="252" t="e">
        <f>_Gio</f>
        <v>#REF!</v>
      </c>
      <c r="C287" s="240">
        <f t="shared" si="13"/>
        <v>48</v>
      </c>
      <c r="D287" s="223" t="e">
        <f>'LICH THI'!#REF!</f>
        <v>#REF!</v>
      </c>
      <c r="E287" s="241" t="e">
        <f>'LICH THI'!#REF!</f>
        <v>#REF!</v>
      </c>
      <c r="F287" s="242" t="e">
        <f>'LICH THI'!#REF!</f>
        <v>#REF!</v>
      </c>
      <c r="G287" s="243" t="e">
        <f>'LICH THI'!#REF!</f>
        <v>#REF!</v>
      </c>
      <c r="H287" s="244" t="e">
        <f>'LICH THI'!#REF!</f>
        <v>#REF!</v>
      </c>
      <c r="I287" s="221" t="e">
        <f>'LICH THI'!#REF!</f>
        <v>#REF!</v>
      </c>
      <c r="J287" s="222" t="e">
        <f>_Ngay</f>
        <v>#REF!</v>
      </c>
      <c r="K287" s="223" t="e">
        <f>'LICH THI'!#REF!</f>
        <v>#REF!</v>
      </c>
      <c r="L287" s="224" t="e">
        <f>'LICH THI'!#REF!</f>
        <v>#REF!</v>
      </c>
      <c r="M287" s="253" t="e">
        <f>'LICH THI'!#REF!</f>
        <v>#REF!</v>
      </c>
      <c r="N287" s="224" t="e">
        <f>'LICH THI'!#REF!</f>
        <v>#REF!</v>
      </c>
      <c r="O287" s="246" t="e">
        <f>'LICH THI'!#REF!</f>
        <v>#REF!</v>
      </c>
      <c r="P287" s="247" t="e">
        <f>_Ngay</f>
        <v>#REF!</v>
      </c>
      <c r="Q287" s="245" t="e">
        <f>'LICH THI'!#REF!</f>
        <v>#REF!</v>
      </c>
      <c r="R287" s="245"/>
      <c r="S287" s="248"/>
    </row>
    <row r="288" spans="1:19" s="225" customFormat="1" ht="17.25">
      <c r="A288" s="251" t="e">
        <f t="shared" si="12"/>
        <v>#REF!</v>
      </c>
      <c r="B288" s="252" t="e">
        <f>_Gio</f>
        <v>#REF!</v>
      </c>
      <c r="C288" s="240">
        <f t="shared" si="13"/>
        <v>49</v>
      </c>
      <c r="D288" s="223" t="e">
        <f>'LICH THI'!#REF!</f>
        <v>#REF!</v>
      </c>
      <c r="E288" s="241" t="e">
        <f>'LICH THI'!#REF!</f>
        <v>#REF!</v>
      </c>
      <c r="F288" s="242" t="e">
        <f>'LICH THI'!#REF!</f>
        <v>#REF!</v>
      </c>
      <c r="G288" s="243" t="e">
        <f>'LICH THI'!#REF!</f>
        <v>#REF!</v>
      </c>
      <c r="H288" s="244" t="e">
        <f>'LICH THI'!#REF!</f>
        <v>#REF!</v>
      </c>
      <c r="I288" s="221" t="e">
        <f>'LICH THI'!#REF!</f>
        <v>#REF!</v>
      </c>
      <c r="J288" s="222" t="e">
        <f>_Ngay</f>
        <v>#REF!</v>
      </c>
      <c r="K288" s="223" t="e">
        <f>'LICH THI'!#REF!</f>
        <v>#REF!</v>
      </c>
      <c r="L288" s="224" t="e">
        <f>'LICH THI'!#REF!</f>
        <v>#REF!</v>
      </c>
      <c r="M288" s="253" t="e">
        <f>'LICH THI'!#REF!</f>
        <v>#REF!</v>
      </c>
      <c r="N288" s="224" t="e">
        <f>'LICH THI'!#REF!</f>
        <v>#REF!</v>
      </c>
      <c r="O288" s="246" t="e">
        <f>'LICH THI'!#REF!</f>
        <v>#REF!</v>
      </c>
      <c r="P288" s="247" t="e">
        <f>_Ngay</f>
        <v>#REF!</v>
      </c>
      <c r="Q288" s="245" t="e">
        <f>'LICH THI'!#REF!</f>
        <v>#REF!</v>
      </c>
      <c r="R288" s="245"/>
      <c r="S288" s="248"/>
    </row>
    <row r="289" spans="1:19" s="225" customFormat="1" ht="17.25">
      <c r="A289" s="251">
        <f t="shared" si="12"/>
        <v>42335.375</v>
      </c>
      <c r="B289" s="252" t="str">
        <f>_Gio</f>
        <v>9:00</v>
      </c>
      <c r="C289" s="240">
        <f t="shared" si="13"/>
        <v>50</v>
      </c>
      <c r="D289" s="223" t="str">
        <f>'LICH THI'!E104</f>
        <v>DCK65</v>
      </c>
      <c r="E289" s="241" t="str">
        <f>'LICH THI'!F104</f>
        <v>DC2HT26</v>
      </c>
      <c r="F289" s="242" t="str">
        <f>'LICH THI'!G104</f>
        <v>Cấu trúc dữ liệu và giải thuật</v>
      </c>
      <c r="G289" s="243">
        <f>'LICH THI'!I104</f>
        <v>4</v>
      </c>
      <c r="H289" s="244">
        <f>'LICH THI'!J104</f>
        <v>0</v>
      </c>
      <c r="I289" s="221">
        <f>'LICH THI'!L104</f>
        <v>42335</v>
      </c>
      <c r="J289" s="222" t="str">
        <f>_Ngay</f>
        <v>(Thứ 6)</v>
      </c>
      <c r="K289" s="223">
        <f>'LICH THI'!N104</f>
        <v>2</v>
      </c>
      <c r="L289" s="224">
        <f>'LICH THI'!O104</f>
        <v>19</v>
      </c>
      <c r="M289" s="253">
        <f>'LICH THI'!P104</f>
        <v>30</v>
      </c>
      <c r="N289" s="224">
        <f>'LICH THI'!Q104</f>
        <v>1</v>
      </c>
      <c r="O289" s="246">
        <f>'LICH THI'!AB104</f>
        <v>0</v>
      </c>
      <c r="P289" s="247" t="str">
        <f>_Ngay</f>
        <v>(Thứ 7)</v>
      </c>
      <c r="Q289" s="245">
        <f>'LICH THI'!AD104</f>
        <v>0</v>
      </c>
      <c r="R289" s="245"/>
      <c r="S289" s="248"/>
    </row>
    <row r="290" spans="1:19" s="225" customFormat="1" ht="17.25">
      <c r="A290" s="251" t="e">
        <f t="shared" si="12"/>
        <v>#REF!</v>
      </c>
      <c r="B290" s="252" t="e">
        <f>_Gio</f>
        <v>#REF!</v>
      </c>
      <c r="C290" s="240">
        <f t="shared" si="13"/>
        <v>51</v>
      </c>
      <c r="D290" s="223" t="e">
        <f>'LICH THI'!#REF!</f>
        <v>#REF!</v>
      </c>
      <c r="E290" s="241" t="e">
        <f>'LICH THI'!#REF!</f>
        <v>#REF!</v>
      </c>
      <c r="F290" s="242" t="e">
        <f>'LICH THI'!#REF!</f>
        <v>#REF!</v>
      </c>
      <c r="G290" s="243" t="e">
        <f>'LICH THI'!#REF!</f>
        <v>#REF!</v>
      </c>
      <c r="H290" s="244" t="e">
        <f>'LICH THI'!#REF!</f>
        <v>#REF!</v>
      </c>
      <c r="I290" s="221" t="e">
        <f>'LICH THI'!#REF!</f>
        <v>#REF!</v>
      </c>
      <c r="J290" s="222" t="e">
        <f>_Ngay</f>
        <v>#REF!</v>
      </c>
      <c r="K290" s="223" t="e">
        <f>'LICH THI'!#REF!</f>
        <v>#REF!</v>
      </c>
      <c r="L290" s="224" t="e">
        <f>'LICH THI'!#REF!</f>
        <v>#REF!</v>
      </c>
      <c r="M290" s="253" t="e">
        <f>'LICH THI'!#REF!</f>
        <v>#REF!</v>
      </c>
      <c r="N290" s="224" t="e">
        <f>'LICH THI'!#REF!</f>
        <v>#REF!</v>
      </c>
      <c r="O290" s="246" t="e">
        <f>'LICH THI'!#REF!</f>
        <v>#REF!</v>
      </c>
      <c r="P290" s="247" t="e">
        <f>_Ngay</f>
        <v>#REF!</v>
      </c>
      <c r="Q290" s="245" t="e">
        <f>'LICH THI'!#REF!</f>
        <v>#REF!</v>
      </c>
      <c r="R290" s="245"/>
      <c r="S290" s="248"/>
    </row>
    <row r="291" spans="1:19" s="225" customFormat="1" ht="17.25">
      <c r="A291" s="251" t="e">
        <f t="shared" si="12"/>
        <v>#REF!</v>
      </c>
      <c r="B291" s="252" t="e">
        <f>_Gio</f>
        <v>#REF!</v>
      </c>
      <c r="C291" s="240">
        <f t="shared" si="13"/>
        <v>52</v>
      </c>
      <c r="D291" s="223" t="e">
        <f>'LICH THI'!#REF!</f>
        <v>#REF!</v>
      </c>
      <c r="E291" s="241" t="e">
        <f>'LICH THI'!#REF!</f>
        <v>#REF!</v>
      </c>
      <c r="F291" s="242" t="e">
        <f>'LICH THI'!#REF!</f>
        <v>#REF!</v>
      </c>
      <c r="G291" s="243" t="e">
        <f>'LICH THI'!#REF!</f>
        <v>#REF!</v>
      </c>
      <c r="H291" s="244" t="e">
        <f>'LICH THI'!#REF!</f>
        <v>#REF!</v>
      </c>
      <c r="I291" s="221" t="e">
        <f>'LICH THI'!#REF!</f>
        <v>#REF!</v>
      </c>
      <c r="J291" s="222" t="e">
        <f>_Ngay</f>
        <v>#REF!</v>
      </c>
      <c r="K291" s="223" t="e">
        <f>'LICH THI'!#REF!</f>
        <v>#REF!</v>
      </c>
      <c r="L291" s="224" t="e">
        <f>'LICH THI'!#REF!</f>
        <v>#REF!</v>
      </c>
      <c r="M291" s="253" t="e">
        <f>'LICH THI'!#REF!</f>
        <v>#REF!</v>
      </c>
      <c r="N291" s="224" t="e">
        <f>'LICH THI'!#REF!</f>
        <v>#REF!</v>
      </c>
      <c r="O291" s="246" t="e">
        <f>'LICH THI'!#REF!</f>
        <v>#REF!</v>
      </c>
      <c r="P291" s="247" t="e">
        <f>_Ngay</f>
        <v>#REF!</v>
      </c>
      <c r="Q291" s="245" t="e">
        <f>'LICH THI'!#REF!</f>
        <v>#REF!</v>
      </c>
      <c r="R291" s="245"/>
      <c r="S291" s="248"/>
    </row>
    <row r="292" spans="1:19" s="225" customFormat="1" ht="17.25">
      <c r="A292" s="251" t="e">
        <f t="shared" si="12"/>
        <v>#REF!</v>
      </c>
      <c r="B292" s="252" t="e">
        <f>_Gio</f>
        <v>#REF!</v>
      </c>
      <c r="C292" s="240">
        <f t="shared" si="13"/>
        <v>53</v>
      </c>
      <c r="D292" s="223" t="e">
        <f>'LICH THI'!#REF!</f>
        <v>#REF!</v>
      </c>
      <c r="E292" s="241" t="e">
        <f>'LICH THI'!#REF!</f>
        <v>#REF!</v>
      </c>
      <c r="F292" s="242" t="e">
        <f>'LICH THI'!#REF!</f>
        <v>#REF!</v>
      </c>
      <c r="G292" s="243" t="e">
        <f>'LICH THI'!#REF!</f>
        <v>#REF!</v>
      </c>
      <c r="H292" s="244" t="e">
        <f>'LICH THI'!#REF!</f>
        <v>#REF!</v>
      </c>
      <c r="I292" s="221" t="e">
        <f>'LICH THI'!#REF!</f>
        <v>#REF!</v>
      </c>
      <c r="J292" s="222" t="e">
        <f>_Ngay</f>
        <v>#REF!</v>
      </c>
      <c r="K292" s="223" t="e">
        <f>'LICH THI'!#REF!</f>
        <v>#REF!</v>
      </c>
      <c r="L292" s="224" t="e">
        <f>'LICH THI'!#REF!</f>
        <v>#REF!</v>
      </c>
      <c r="M292" s="253" t="e">
        <f>'LICH THI'!#REF!</f>
        <v>#REF!</v>
      </c>
      <c r="N292" s="224" t="e">
        <f>'LICH THI'!#REF!</f>
        <v>#REF!</v>
      </c>
      <c r="O292" s="246" t="e">
        <f>'LICH THI'!#REF!</f>
        <v>#REF!</v>
      </c>
      <c r="P292" s="247" t="e">
        <f>_Ngay</f>
        <v>#REF!</v>
      </c>
      <c r="Q292" s="245" t="e">
        <f>'LICH THI'!#REF!</f>
        <v>#REF!</v>
      </c>
      <c r="R292" s="245"/>
      <c r="S292" s="248"/>
    </row>
    <row r="293" spans="1:19" s="225" customFormat="1" ht="17.25">
      <c r="A293" s="251" t="e">
        <f t="shared" si="12"/>
        <v>#REF!</v>
      </c>
      <c r="B293" s="252" t="e">
        <f>_Gio</f>
        <v>#REF!</v>
      </c>
      <c r="C293" s="240">
        <f t="shared" si="13"/>
        <v>54</v>
      </c>
      <c r="D293" s="223" t="e">
        <f>'LICH THI'!#REF!</f>
        <v>#REF!</v>
      </c>
      <c r="E293" s="241" t="e">
        <f>'LICH THI'!#REF!</f>
        <v>#REF!</v>
      </c>
      <c r="F293" s="242" t="e">
        <f>'LICH THI'!#REF!</f>
        <v>#REF!</v>
      </c>
      <c r="G293" s="243" t="e">
        <f>'LICH THI'!#REF!</f>
        <v>#REF!</v>
      </c>
      <c r="H293" s="244" t="e">
        <f>'LICH THI'!#REF!</f>
        <v>#REF!</v>
      </c>
      <c r="I293" s="221" t="e">
        <f>'LICH THI'!#REF!</f>
        <v>#REF!</v>
      </c>
      <c r="J293" s="222" t="e">
        <f>_Ngay</f>
        <v>#REF!</v>
      </c>
      <c r="K293" s="223" t="e">
        <f>'LICH THI'!#REF!</f>
        <v>#REF!</v>
      </c>
      <c r="L293" s="224" t="e">
        <f>'LICH THI'!#REF!</f>
        <v>#REF!</v>
      </c>
      <c r="M293" s="253" t="e">
        <f>'LICH THI'!#REF!</f>
        <v>#REF!</v>
      </c>
      <c r="N293" s="224" t="e">
        <f>'LICH THI'!#REF!</f>
        <v>#REF!</v>
      </c>
      <c r="O293" s="246" t="e">
        <f>'LICH THI'!#REF!</f>
        <v>#REF!</v>
      </c>
      <c r="P293" s="247" t="e">
        <f>_Ngay</f>
        <v>#REF!</v>
      </c>
      <c r="Q293" s="245" t="e">
        <f>'LICH THI'!#REF!</f>
        <v>#REF!</v>
      </c>
      <c r="R293" s="245"/>
      <c r="S293" s="248"/>
    </row>
    <row r="294" spans="1:19" s="225" customFormat="1" ht="17.25">
      <c r="A294" s="251" t="e">
        <f t="shared" si="12"/>
        <v>#REF!</v>
      </c>
      <c r="B294" s="252" t="e">
        <f>_Gio</f>
        <v>#REF!</v>
      </c>
      <c r="C294" s="240">
        <f t="shared" si="13"/>
        <v>55</v>
      </c>
      <c r="D294" s="223" t="e">
        <f>'LICH THI'!#REF!</f>
        <v>#REF!</v>
      </c>
      <c r="E294" s="241" t="e">
        <f>'LICH THI'!#REF!</f>
        <v>#REF!</v>
      </c>
      <c r="F294" s="242" t="e">
        <f>'LICH THI'!#REF!</f>
        <v>#REF!</v>
      </c>
      <c r="G294" s="243" t="e">
        <f>'LICH THI'!#REF!</f>
        <v>#REF!</v>
      </c>
      <c r="H294" s="244" t="e">
        <f>'LICH THI'!#REF!</f>
        <v>#REF!</v>
      </c>
      <c r="I294" s="221" t="e">
        <f>'LICH THI'!#REF!</f>
        <v>#REF!</v>
      </c>
      <c r="J294" s="222" t="e">
        <f>_Ngay</f>
        <v>#REF!</v>
      </c>
      <c r="K294" s="223" t="e">
        <f>'LICH THI'!#REF!</f>
        <v>#REF!</v>
      </c>
      <c r="L294" s="224" t="e">
        <f>'LICH THI'!#REF!</f>
        <v>#REF!</v>
      </c>
      <c r="M294" s="253" t="e">
        <f>'LICH THI'!#REF!</f>
        <v>#REF!</v>
      </c>
      <c r="N294" s="224" t="e">
        <f>'LICH THI'!#REF!</f>
        <v>#REF!</v>
      </c>
      <c r="O294" s="246" t="e">
        <f>'LICH THI'!#REF!</f>
        <v>#REF!</v>
      </c>
      <c r="P294" s="247" t="e">
        <f>_Ngay</f>
        <v>#REF!</v>
      </c>
      <c r="Q294" s="245" t="e">
        <f>'LICH THI'!#REF!</f>
        <v>#REF!</v>
      </c>
      <c r="R294" s="245"/>
      <c r="S294" s="248"/>
    </row>
    <row r="295" spans="1:19" s="225" customFormat="1" ht="17.25">
      <c r="A295" s="251" t="e">
        <f t="shared" si="12"/>
        <v>#REF!</v>
      </c>
      <c r="B295" s="252" t="e">
        <f>_Gio</f>
        <v>#REF!</v>
      </c>
      <c r="C295" s="240">
        <f t="shared" si="13"/>
        <v>56</v>
      </c>
      <c r="D295" s="223" t="e">
        <f>'LICH THI'!#REF!</f>
        <v>#REF!</v>
      </c>
      <c r="E295" s="241" t="e">
        <f>'LICH THI'!#REF!</f>
        <v>#REF!</v>
      </c>
      <c r="F295" s="242" t="e">
        <f>'LICH THI'!#REF!</f>
        <v>#REF!</v>
      </c>
      <c r="G295" s="243" t="e">
        <f>'LICH THI'!#REF!</f>
        <v>#REF!</v>
      </c>
      <c r="H295" s="244" t="e">
        <f>'LICH THI'!#REF!</f>
        <v>#REF!</v>
      </c>
      <c r="I295" s="221" t="e">
        <f>'LICH THI'!#REF!</f>
        <v>#REF!</v>
      </c>
      <c r="J295" s="222" t="e">
        <f>_Ngay</f>
        <v>#REF!</v>
      </c>
      <c r="K295" s="223" t="e">
        <f>'LICH THI'!#REF!</f>
        <v>#REF!</v>
      </c>
      <c r="L295" s="224" t="e">
        <f>'LICH THI'!#REF!</f>
        <v>#REF!</v>
      </c>
      <c r="M295" s="253" t="e">
        <f>'LICH THI'!#REF!</f>
        <v>#REF!</v>
      </c>
      <c r="N295" s="224" t="e">
        <f>'LICH THI'!#REF!</f>
        <v>#REF!</v>
      </c>
      <c r="O295" s="246" t="e">
        <f>'LICH THI'!#REF!</f>
        <v>#REF!</v>
      </c>
      <c r="P295" s="247" t="e">
        <f>_Ngay</f>
        <v>#REF!</v>
      </c>
      <c r="Q295" s="245" t="e">
        <f>'LICH THI'!#REF!</f>
        <v>#REF!</v>
      </c>
      <c r="R295" s="245"/>
      <c r="S295" s="248"/>
    </row>
    <row r="296" spans="1:19" s="225" customFormat="1" ht="17.25">
      <c r="A296" s="251" t="e">
        <f t="shared" si="12"/>
        <v>#REF!</v>
      </c>
      <c r="B296" s="252" t="e">
        <f>_Gio</f>
        <v>#REF!</v>
      </c>
      <c r="C296" s="240">
        <f t="shared" si="13"/>
        <v>57</v>
      </c>
      <c r="D296" s="223" t="e">
        <f>'LICH THI'!#REF!</f>
        <v>#REF!</v>
      </c>
      <c r="E296" s="241" t="e">
        <f>'LICH THI'!#REF!</f>
        <v>#REF!</v>
      </c>
      <c r="F296" s="242" t="e">
        <f>'LICH THI'!#REF!</f>
        <v>#REF!</v>
      </c>
      <c r="G296" s="243" t="e">
        <f>'LICH THI'!#REF!</f>
        <v>#REF!</v>
      </c>
      <c r="H296" s="244" t="e">
        <f>'LICH THI'!#REF!</f>
        <v>#REF!</v>
      </c>
      <c r="I296" s="221" t="e">
        <f>'LICH THI'!#REF!</f>
        <v>#REF!</v>
      </c>
      <c r="J296" s="222" t="e">
        <f>_Ngay</f>
        <v>#REF!</v>
      </c>
      <c r="K296" s="223" t="e">
        <f>'LICH THI'!#REF!</f>
        <v>#REF!</v>
      </c>
      <c r="L296" s="224" t="e">
        <f>'LICH THI'!#REF!</f>
        <v>#REF!</v>
      </c>
      <c r="M296" s="253" t="e">
        <f>'LICH THI'!#REF!</f>
        <v>#REF!</v>
      </c>
      <c r="N296" s="224" t="e">
        <f>'LICH THI'!#REF!</f>
        <v>#REF!</v>
      </c>
      <c r="O296" s="246" t="e">
        <f>'LICH THI'!#REF!</f>
        <v>#REF!</v>
      </c>
      <c r="P296" s="247" t="e">
        <f>_Ngay</f>
        <v>#REF!</v>
      </c>
      <c r="Q296" s="245" t="e">
        <f>'LICH THI'!#REF!</f>
        <v>#REF!</v>
      </c>
      <c r="R296" s="245"/>
      <c r="S296" s="248"/>
    </row>
    <row r="297" spans="1:19" s="225" customFormat="1" ht="17.25">
      <c r="A297" s="251" t="e">
        <f t="shared" si="12"/>
        <v>#REF!</v>
      </c>
      <c r="B297" s="252" t="e">
        <f>_Gio</f>
        <v>#REF!</v>
      </c>
      <c r="C297" s="240">
        <f t="shared" si="13"/>
        <v>58</v>
      </c>
      <c r="D297" s="223" t="e">
        <f>'LICH THI'!#REF!</f>
        <v>#REF!</v>
      </c>
      <c r="E297" s="241" t="e">
        <f>'LICH THI'!#REF!</f>
        <v>#REF!</v>
      </c>
      <c r="F297" s="242" t="e">
        <f>'LICH THI'!#REF!</f>
        <v>#REF!</v>
      </c>
      <c r="G297" s="243" t="e">
        <f>'LICH THI'!#REF!</f>
        <v>#REF!</v>
      </c>
      <c r="H297" s="244" t="e">
        <f>'LICH THI'!#REF!</f>
        <v>#REF!</v>
      </c>
      <c r="I297" s="221" t="e">
        <f>'LICH THI'!#REF!</f>
        <v>#REF!</v>
      </c>
      <c r="J297" s="222" t="e">
        <f>_Ngay</f>
        <v>#REF!</v>
      </c>
      <c r="K297" s="223" t="e">
        <f>'LICH THI'!#REF!</f>
        <v>#REF!</v>
      </c>
      <c r="L297" s="224" t="e">
        <f>'LICH THI'!#REF!</f>
        <v>#REF!</v>
      </c>
      <c r="M297" s="253" t="e">
        <f>'LICH THI'!#REF!</f>
        <v>#REF!</v>
      </c>
      <c r="N297" s="224" t="e">
        <f>'LICH THI'!#REF!</f>
        <v>#REF!</v>
      </c>
      <c r="O297" s="246" t="e">
        <f>'LICH THI'!#REF!</f>
        <v>#REF!</v>
      </c>
      <c r="P297" s="247" t="e">
        <f>_Ngay</f>
        <v>#REF!</v>
      </c>
      <c r="Q297" s="245" t="e">
        <f>'LICH THI'!#REF!</f>
        <v>#REF!</v>
      </c>
      <c r="R297" s="245"/>
      <c r="S297" s="248"/>
    </row>
    <row r="298" spans="1:19" s="225" customFormat="1" ht="17.25">
      <c r="A298" s="251" t="e">
        <f t="shared" si="12"/>
        <v>#REF!</v>
      </c>
      <c r="B298" s="252" t="e">
        <f>_Gio</f>
        <v>#REF!</v>
      </c>
      <c r="C298" s="240">
        <f t="shared" si="13"/>
        <v>59</v>
      </c>
      <c r="D298" s="223" t="e">
        <f>'LICH THI'!#REF!</f>
        <v>#REF!</v>
      </c>
      <c r="E298" s="241" t="e">
        <f>'LICH THI'!#REF!</f>
        <v>#REF!</v>
      </c>
      <c r="F298" s="242" t="e">
        <f>'LICH THI'!#REF!</f>
        <v>#REF!</v>
      </c>
      <c r="G298" s="243" t="e">
        <f>'LICH THI'!#REF!</f>
        <v>#REF!</v>
      </c>
      <c r="H298" s="244" t="e">
        <f>'LICH THI'!#REF!</f>
        <v>#REF!</v>
      </c>
      <c r="I298" s="221" t="e">
        <f>'LICH THI'!#REF!</f>
        <v>#REF!</v>
      </c>
      <c r="J298" s="222" t="e">
        <f>_Ngay</f>
        <v>#REF!</v>
      </c>
      <c r="K298" s="223" t="e">
        <f>'LICH THI'!#REF!</f>
        <v>#REF!</v>
      </c>
      <c r="L298" s="224" t="e">
        <f>'LICH THI'!#REF!</f>
        <v>#REF!</v>
      </c>
      <c r="M298" s="253" t="e">
        <f>'LICH THI'!#REF!</f>
        <v>#REF!</v>
      </c>
      <c r="N298" s="224" t="e">
        <f>'LICH THI'!#REF!</f>
        <v>#REF!</v>
      </c>
      <c r="O298" s="246" t="e">
        <f>'LICH THI'!#REF!</f>
        <v>#REF!</v>
      </c>
      <c r="P298" s="247" t="e">
        <f>_Ngay</f>
        <v>#REF!</v>
      </c>
      <c r="Q298" s="245" t="e">
        <f>'LICH THI'!#REF!</f>
        <v>#REF!</v>
      </c>
      <c r="R298" s="245"/>
      <c r="S298" s="248"/>
    </row>
    <row r="299" spans="1:19" s="225" customFormat="1" ht="17.25">
      <c r="A299" s="251" t="e">
        <f t="shared" si="12"/>
        <v>#REF!</v>
      </c>
      <c r="B299" s="252" t="e">
        <f>_Gio</f>
        <v>#REF!</v>
      </c>
      <c r="C299" s="240">
        <f t="shared" si="13"/>
        <v>60</v>
      </c>
      <c r="D299" s="223" t="e">
        <f>'LICH THI'!#REF!</f>
        <v>#REF!</v>
      </c>
      <c r="E299" s="241" t="e">
        <f>'LICH THI'!#REF!</f>
        <v>#REF!</v>
      </c>
      <c r="F299" s="242" t="e">
        <f>'LICH THI'!#REF!</f>
        <v>#REF!</v>
      </c>
      <c r="G299" s="243" t="e">
        <f>'LICH THI'!#REF!</f>
        <v>#REF!</v>
      </c>
      <c r="H299" s="244" t="e">
        <f>'LICH THI'!#REF!</f>
        <v>#REF!</v>
      </c>
      <c r="I299" s="221" t="e">
        <f>'LICH THI'!#REF!</f>
        <v>#REF!</v>
      </c>
      <c r="J299" s="222" t="e">
        <f>_Ngay</f>
        <v>#REF!</v>
      </c>
      <c r="K299" s="223" t="e">
        <f>'LICH THI'!#REF!</f>
        <v>#REF!</v>
      </c>
      <c r="L299" s="224" t="e">
        <f>'LICH THI'!#REF!</f>
        <v>#REF!</v>
      </c>
      <c r="M299" s="253" t="e">
        <f>'LICH THI'!#REF!</f>
        <v>#REF!</v>
      </c>
      <c r="N299" s="224" t="e">
        <f>'LICH THI'!#REF!</f>
        <v>#REF!</v>
      </c>
      <c r="O299" s="246" t="e">
        <f>'LICH THI'!#REF!</f>
        <v>#REF!</v>
      </c>
      <c r="P299" s="247" t="e">
        <f>_Ngay</f>
        <v>#REF!</v>
      </c>
      <c r="Q299" s="245" t="e">
        <f>'LICH THI'!#REF!</f>
        <v>#REF!</v>
      </c>
      <c r="R299" s="245"/>
      <c r="S299" s="248"/>
    </row>
    <row r="300" spans="1:19" s="225" customFormat="1" ht="17.25">
      <c r="A300" s="251" t="e">
        <f t="shared" si="12"/>
        <v>#REF!</v>
      </c>
      <c r="B300" s="252" t="e">
        <f>_Gio</f>
        <v>#REF!</v>
      </c>
      <c r="C300" s="240">
        <f t="shared" si="13"/>
        <v>61</v>
      </c>
      <c r="D300" s="223" t="e">
        <f>'LICH THI'!#REF!</f>
        <v>#REF!</v>
      </c>
      <c r="E300" s="241" t="e">
        <f>'LICH THI'!#REF!</f>
        <v>#REF!</v>
      </c>
      <c r="F300" s="242" t="e">
        <f>'LICH THI'!#REF!</f>
        <v>#REF!</v>
      </c>
      <c r="G300" s="243" t="e">
        <f>'LICH THI'!#REF!</f>
        <v>#REF!</v>
      </c>
      <c r="H300" s="244" t="e">
        <f>'LICH THI'!#REF!</f>
        <v>#REF!</v>
      </c>
      <c r="I300" s="221" t="e">
        <f>'LICH THI'!#REF!</f>
        <v>#REF!</v>
      </c>
      <c r="J300" s="222" t="e">
        <f>_Ngay</f>
        <v>#REF!</v>
      </c>
      <c r="K300" s="223" t="e">
        <f>'LICH THI'!#REF!</f>
        <v>#REF!</v>
      </c>
      <c r="L300" s="224" t="e">
        <f>'LICH THI'!#REF!</f>
        <v>#REF!</v>
      </c>
      <c r="M300" s="253" t="e">
        <f>'LICH THI'!#REF!</f>
        <v>#REF!</v>
      </c>
      <c r="N300" s="224" t="e">
        <f>'LICH THI'!#REF!</f>
        <v>#REF!</v>
      </c>
      <c r="O300" s="246" t="e">
        <f>'LICH THI'!#REF!</f>
        <v>#REF!</v>
      </c>
      <c r="P300" s="247" t="e">
        <f>_Ngay</f>
        <v>#REF!</v>
      </c>
      <c r="Q300" s="245" t="e">
        <f>'LICH THI'!#REF!</f>
        <v>#REF!</v>
      </c>
      <c r="R300" s="245"/>
      <c r="S300" s="248"/>
    </row>
    <row r="301" spans="1:19" s="225" customFormat="1" ht="17.25">
      <c r="A301" s="251" t="e">
        <f t="shared" si="12"/>
        <v>#REF!</v>
      </c>
      <c r="B301" s="252" t="e">
        <f>_Gio</f>
        <v>#REF!</v>
      </c>
      <c r="C301" s="240">
        <f t="shared" si="13"/>
        <v>62</v>
      </c>
      <c r="D301" s="223" t="e">
        <f>'LICH THI'!#REF!</f>
        <v>#REF!</v>
      </c>
      <c r="E301" s="241" t="e">
        <f>'LICH THI'!#REF!</f>
        <v>#REF!</v>
      </c>
      <c r="F301" s="242" t="e">
        <f>'LICH THI'!#REF!</f>
        <v>#REF!</v>
      </c>
      <c r="G301" s="243" t="e">
        <f>'LICH THI'!#REF!</f>
        <v>#REF!</v>
      </c>
      <c r="H301" s="244" t="e">
        <f>'LICH THI'!#REF!</f>
        <v>#REF!</v>
      </c>
      <c r="I301" s="221" t="e">
        <f>'LICH THI'!#REF!</f>
        <v>#REF!</v>
      </c>
      <c r="J301" s="222" t="e">
        <f>_Ngay</f>
        <v>#REF!</v>
      </c>
      <c r="K301" s="223" t="e">
        <f>'LICH THI'!#REF!</f>
        <v>#REF!</v>
      </c>
      <c r="L301" s="224" t="e">
        <f>'LICH THI'!#REF!</f>
        <v>#REF!</v>
      </c>
      <c r="M301" s="253" t="e">
        <f>'LICH THI'!#REF!</f>
        <v>#REF!</v>
      </c>
      <c r="N301" s="224" t="e">
        <f>'LICH THI'!#REF!</f>
        <v>#REF!</v>
      </c>
      <c r="O301" s="246" t="e">
        <f>'LICH THI'!#REF!</f>
        <v>#REF!</v>
      </c>
      <c r="P301" s="247" t="e">
        <f>_Ngay</f>
        <v>#REF!</v>
      </c>
      <c r="Q301" s="245" t="e">
        <f>'LICH THI'!#REF!</f>
        <v>#REF!</v>
      </c>
      <c r="R301" s="245"/>
      <c r="S301" s="248"/>
    </row>
    <row r="302" spans="1:19" s="225" customFormat="1" ht="17.25">
      <c r="A302" s="251" t="e">
        <f t="shared" si="12"/>
        <v>#REF!</v>
      </c>
      <c r="B302" s="252" t="e">
        <f>_Gio</f>
        <v>#REF!</v>
      </c>
      <c r="C302" s="240">
        <f t="shared" si="13"/>
        <v>63</v>
      </c>
      <c r="D302" s="223" t="e">
        <f>'LICH THI'!#REF!</f>
        <v>#REF!</v>
      </c>
      <c r="E302" s="241" t="e">
        <f>'LICH THI'!#REF!</f>
        <v>#REF!</v>
      </c>
      <c r="F302" s="242" t="e">
        <f>'LICH THI'!#REF!</f>
        <v>#REF!</v>
      </c>
      <c r="G302" s="243" t="e">
        <f>'LICH THI'!#REF!</f>
        <v>#REF!</v>
      </c>
      <c r="H302" s="244" t="e">
        <f>'LICH THI'!#REF!</f>
        <v>#REF!</v>
      </c>
      <c r="I302" s="221" t="e">
        <f>'LICH THI'!#REF!</f>
        <v>#REF!</v>
      </c>
      <c r="J302" s="222" t="e">
        <f>_Ngay</f>
        <v>#REF!</v>
      </c>
      <c r="K302" s="223" t="e">
        <f>'LICH THI'!#REF!</f>
        <v>#REF!</v>
      </c>
      <c r="L302" s="224" t="e">
        <f>'LICH THI'!#REF!</f>
        <v>#REF!</v>
      </c>
      <c r="M302" s="253" t="e">
        <f>'LICH THI'!#REF!</f>
        <v>#REF!</v>
      </c>
      <c r="N302" s="224" t="e">
        <f>'LICH THI'!#REF!</f>
        <v>#REF!</v>
      </c>
      <c r="O302" s="246" t="e">
        <f>'LICH THI'!#REF!</f>
        <v>#REF!</v>
      </c>
      <c r="P302" s="247" t="e">
        <f>_Ngay</f>
        <v>#REF!</v>
      </c>
      <c r="Q302" s="245" t="e">
        <f>'LICH THI'!#REF!</f>
        <v>#REF!</v>
      </c>
      <c r="R302" s="245"/>
      <c r="S302" s="248"/>
    </row>
    <row r="303" spans="1:19" s="225" customFormat="1" ht="17.25">
      <c r="A303" s="251" t="e">
        <f t="shared" si="12"/>
        <v>#REF!</v>
      </c>
      <c r="B303" s="252" t="e">
        <f>_Gio</f>
        <v>#REF!</v>
      </c>
      <c r="C303" s="240">
        <v>1</v>
      </c>
      <c r="D303" s="223" t="e">
        <f>'LICH THI'!#REF!</f>
        <v>#REF!</v>
      </c>
      <c r="E303" s="241" t="e">
        <f>'LICH THI'!#REF!</f>
        <v>#REF!</v>
      </c>
      <c r="F303" s="242" t="e">
        <f>'LICH THI'!#REF!</f>
        <v>#REF!</v>
      </c>
      <c r="G303" s="243" t="e">
        <f>'LICH THI'!#REF!</f>
        <v>#REF!</v>
      </c>
      <c r="H303" s="244" t="e">
        <f>'LICH THI'!#REF!</f>
        <v>#REF!</v>
      </c>
      <c r="I303" s="221" t="e">
        <f>'LICH THI'!#REF!</f>
        <v>#REF!</v>
      </c>
      <c r="J303" s="222" t="e">
        <f>_Ngay</f>
        <v>#REF!</v>
      </c>
      <c r="K303" s="223" t="e">
        <f>'LICH THI'!#REF!</f>
        <v>#REF!</v>
      </c>
      <c r="L303" s="224" t="e">
        <f>'LICH THI'!#REF!</f>
        <v>#REF!</v>
      </c>
      <c r="M303" s="253" t="e">
        <f>'LICH THI'!#REF!</f>
        <v>#REF!</v>
      </c>
      <c r="N303" s="224" t="e">
        <f>'LICH THI'!#REF!</f>
        <v>#REF!</v>
      </c>
      <c r="O303" s="246" t="e">
        <f>'LICH THI'!#REF!</f>
        <v>#REF!</v>
      </c>
      <c r="P303" s="247" t="e">
        <f>_Ngay</f>
        <v>#REF!</v>
      </c>
      <c r="Q303" s="245" t="e">
        <f>'LICH THI'!#REF!</f>
        <v>#REF!</v>
      </c>
      <c r="R303" s="245"/>
      <c r="S303" s="248"/>
    </row>
    <row r="304" spans="1:19" s="225" customFormat="1" ht="17.25">
      <c r="A304" s="251" t="e">
        <f t="shared" si="12"/>
        <v>#REF!</v>
      </c>
      <c r="B304" s="252" t="e">
        <f>_Gio</f>
        <v>#REF!</v>
      </c>
      <c r="C304" s="240">
        <f>_stt</f>
        <v>2</v>
      </c>
      <c r="D304" s="223" t="e">
        <f>'LICH THI'!#REF!</f>
        <v>#REF!</v>
      </c>
      <c r="E304" s="241" t="e">
        <f>'LICH THI'!#REF!</f>
        <v>#REF!</v>
      </c>
      <c r="F304" s="242" t="e">
        <f>'LICH THI'!#REF!</f>
        <v>#REF!</v>
      </c>
      <c r="G304" s="243" t="e">
        <f>'LICH THI'!#REF!</f>
        <v>#REF!</v>
      </c>
      <c r="H304" s="244" t="e">
        <f>'LICH THI'!#REF!</f>
        <v>#REF!</v>
      </c>
      <c r="I304" s="221" t="e">
        <f>'LICH THI'!#REF!</f>
        <v>#REF!</v>
      </c>
      <c r="J304" s="222" t="e">
        <f>_Ngay</f>
        <v>#REF!</v>
      </c>
      <c r="K304" s="223" t="e">
        <f>'LICH THI'!#REF!</f>
        <v>#REF!</v>
      </c>
      <c r="L304" s="224" t="e">
        <f>'LICH THI'!#REF!</f>
        <v>#REF!</v>
      </c>
      <c r="M304" s="253" t="e">
        <f>'LICH THI'!#REF!</f>
        <v>#REF!</v>
      </c>
      <c r="N304" s="224" t="e">
        <f>'LICH THI'!#REF!</f>
        <v>#REF!</v>
      </c>
      <c r="O304" s="246" t="e">
        <f>'LICH THI'!#REF!</f>
        <v>#REF!</v>
      </c>
      <c r="P304" s="247" t="e">
        <f>_Ngay</f>
        <v>#REF!</v>
      </c>
      <c r="Q304" s="245" t="e">
        <f>'LICH THI'!#REF!</f>
        <v>#REF!</v>
      </c>
      <c r="R304" s="245"/>
      <c r="S304" s="248"/>
    </row>
    <row r="305" spans="1:22" s="225" customFormat="1" ht="17.25">
      <c r="A305" s="251" t="e">
        <f t="shared" si="12"/>
        <v>#REF!</v>
      </c>
      <c r="B305" s="252" t="e">
        <f>_Gio</f>
        <v>#REF!</v>
      </c>
      <c r="C305" s="240">
        <f>_stt</f>
        <v>3</v>
      </c>
      <c r="D305" s="223" t="e">
        <f>'LICH THI'!#REF!</f>
        <v>#REF!</v>
      </c>
      <c r="E305" s="241" t="e">
        <f>'LICH THI'!#REF!</f>
        <v>#REF!</v>
      </c>
      <c r="F305" s="242" t="e">
        <f>'LICH THI'!#REF!</f>
        <v>#REF!</v>
      </c>
      <c r="G305" s="243" t="e">
        <f>'LICH THI'!#REF!</f>
        <v>#REF!</v>
      </c>
      <c r="H305" s="244" t="e">
        <f>'LICH THI'!#REF!</f>
        <v>#REF!</v>
      </c>
      <c r="I305" s="221" t="e">
        <f>'LICH THI'!#REF!</f>
        <v>#REF!</v>
      </c>
      <c r="J305" s="222" t="e">
        <f>_Ngay</f>
        <v>#REF!</v>
      </c>
      <c r="K305" s="223" t="e">
        <f>'LICH THI'!#REF!</f>
        <v>#REF!</v>
      </c>
      <c r="L305" s="224" t="e">
        <f>'LICH THI'!#REF!</f>
        <v>#REF!</v>
      </c>
      <c r="M305" s="253" t="e">
        <f>'LICH THI'!#REF!</f>
        <v>#REF!</v>
      </c>
      <c r="N305" s="224" t="e">
        <f>'LICH THI'!#REF!</f>
        <v>#REF!</v>
      </c>
      <c r="O305" s="246" t="e">
        <f>'LICH THI'!#REF!</f>
        <v>#REF!</v>
      </c>
      <c r="P305" s="247" t="e">
        <f>_Ngay</f>
        <v>#REF!</v>
      </c>
      <c r="Q305" s="245" t="e">
        <f>'LICH THI'!#REF!</f>
        <v>#REF!</v>
      </c>
      <c r="R305" s="245"/>
      <c r="S305" s="248"/>
    </row>
    <row r="306" spans="1:22" s="225" customFormat="1" ht="17.25">
      <c r="A306" s="251" t="e">
        <f t="shared" si="12"/>
        <v>#REF!</v>
      </c>
      <c r="B306" s="252" t="e">
        <f>_Gio</f>
        <v>#REF!</v>
      </c>
      <c r="C306" s="240">
        <f>_stt</f>
        <v>4</v>
      </c>
      <c r="D306" s="223" t="e">
        <f>'LICH THI'!#REF!</f>
        <v>#REF!</v>
      </c>
      <c r="E306" s="241" t="e">
        <f>'LICH THI'!#REF!</f>
        <v>#REF!</v>
      </c>
      <c r="F306" s="242" t="e">
        <f>'LICH THI'!#REF!</f>
        <v>#REF!</v>
      </c>
      <c r="G306" s="243" t="e">
        <f>'LICH THI'!#REF!</f>
        <v>#REF!</v>
      </c>
      <c r="H306" s="244" t="e">
        <f>'LICH THI'!#REF!</f>
        <v>#REF!</v>
      </c>
      <c r="I306" s="221" t="e">
        <f>'LICH THI'!#REF!</f>
        <v>#REF!</v>
      </c>
      <c r="J306" s="222" t="e">
        <f>_Ngay</f>
        <v>#REF!</v>
      </c>
      <c r="K306" s="223" t="e">
        <f>'LICH THI'!#REF!</f>
        <v>#REF!</v>
      </c>
      <c r="L306" s="224" t="e">
        <f>'LICH THI'!#REF!</f>
        <v>#REF!</v>
      </c>
      <c r="M306" s="253" t="e">
        <f>'LICH THI'!#REF!</f>
        <v>#REF!</v>
      </c>
      <c r="N306" s="224" t="e">
        <f>'LICH THI'!#REF!</f>
        <v>#REF!</v>
      </c>
      <c r="O306" s="246" t="e">
        <f>'LICH THI'!#REF!</f>
        <v>#REF!</v>
      </c>
      <c r="P306" s="247" t="e">
        <f>_Ngay</f>
        <v>#REF!</v>
      </c>
      <c r="Q306" s="245" t="e">
        <f>'LICH THI'!#REF!</f>
        <v>#REF!</v>
      </c>
      <c r="R306" s="245"/>
      <c r="S306" s="248"/>
    </row>
    <row r="307" spans="1:22" s="225" customFormat="1" ht="17.25">
      <c r="A307" s="251" t="e">
        <f t="shared" si="12"/>
        <v>#REF!</v>
      </c>
      <c r="B307" s="252" t="e">
        <f>_Gio</f>
        <v>#REF!</v>
      </c>
      <c r="C307" s="254">
        <f>_stt</f>
        <v>5</v>
      </c>
      <c r="D307" s="255" t="e">
        <f>'LICH THI'!#REF!</f>
        <v>#REF!</v>
      </c>
      <c r="E307" s="256" t="e">
        <f>'LICH THI'!#REF!</f>
        <v>#REF!</v>
      </c>
      <c r="F307" s="257" t="e">
        <f>'LICH THI'!#REF!</f>
        <v>#REF!</v>
      </c>
      <c r="G307" s="258" t="e">
        <f>'LICH THI'!#REF!</f>
        <v>#REF!</v>
      </c>
      <c r="H307" s="259" t="e">
        <f>'LICH THI'!#REF!</f>
        <v>#REF!</v>
      </c>
      <c r="I307" s="260" t="e">
        <f>'LICH THI'!#REF!</f>
        <v>#REF!</v>
      </c>
      <c r="J307" s="261" t="e">
        <f>_Ngay</f>
        <v>#REF!</v>
      </c>
      <c r="K307" s="255" t="e">
        <f>'LICH THI'!#REF!</f>
        <v>#REF!</v>
      </c>
      <c r="L307" s="262" t="e">
        <f>'LICH THI'!#REF!</f>
        <v>#REF!</v>
      </c>
      <c r="M307" s="263" t="e">
        <f>'LICH THI'!#REF!</f>
        <v>#REF!</v>
      </c>
      <c r="N307" s="262" t="e">
        <f>'LICH THI'!#REF!</f>
        <v>#REF!</v>
      </c>
      <c r="O307" s="264" t="e">
        <f>'LICH THI'!#REF!</f>
        <v>#REF!</v>
      </c>
      <c r="P307" s="265" t="e">
        <f>_Ngay</f>
        <v>#REF!</v>
      </c>
      <c r="Q307" s="266" t="e">
        <f>'LICH THI'!#REF!</f>
        <v>#REF!</v>
      </c>
      <c r="R307" s="266"/>
      <c r="S307" s="267"/>
    </row>
    <row r="308" spans="1:22">
      <c r="U308" s="225"/>
      <c r="V308" s="225"/>
    </row>
    <row r="309" spans="1:22">
      <c r="U309" s="225"/>
      <c r="V309" s="225"/>
    </row>
  </sheetData>
  <autoFilter ref="A16:S307">
    <filterColumn colId="8" showButton="0"/>
    <filterColumn colId="14" showButton="0"/>
  </autoFilter>
  <sortState ref="A17:S307">
    <sortCondition ref="D17:D307"/>
  </sortState>
  <mergeCells count="28">
    <mergeCell ref="S15:S16"/>
    <mergeCell ref="H14:H16"/>
    <mergeCell ref="I14:N14"/>
    <mergeCell ref="D7:S7"/>
    <mergeCell ref="D8:S8"/>
    <mergeCell ref="I15:J16"/>
    <mergeCell ref="K15:K16"/>
    <mergeCell ref="L15:L16"/>
    <mergeCell ref="M15:M16"/>
    <mergeCell ref="N15:N16"/>
    <mergeCell ref="O15:P16"/>
    <mergeCell ref="Q15:Q16"/>
    <mergeCell ref="G2:S3"/>
    <mergeCell ref="G4:S4"/>
    <mergeCell ref="D2:F2"/>
    <mergeCell ref="D3:F3"/>
    <mergeCell ref="C14:C16"/>
    <mergeCell ref="D14:D16"/>
    <mergeCell ref="E14:E16"/>
    <mergeCell ref="F14:F16"/>
    <mergeCell ref="G14:G16"/>
    <mergeCell ref="D6:S6"/>
    <mergeCell ref="D9:S9"/>
    <mergeCell ref="D10:S10"/>
    <mergeCell ref="D11:S11"/>
    <mergeCell ref="O14:S14"/>
    <mergeCell ref="D12:S12"/>
    <mergeCell ref="R15:R16"/>
  </mergeCells>
  <conditionalFormatting sqref="K5 K13:K16 K308:K1048576">
    <cfRule type="cellIs" dxfId="973" priority="50" operator="equal">
      <formula>4</formula>
    </cfRule>
    <cfRule type="cellIs" dxfId="972" priority="51" operator="equal">
      <formula>3</formula>
    </cfRule>
    <cfRule type="cellIs" dxfId="971" priority="52" operator="equal">
      <formula>2</formula>
    </cfRule>
    <cfRule type="cellIs" dxfId="970" priority="53" operator="equal">
      <formula>1</formula>
    </cfRule>
  </conditionalFormatting>
  <conditionalFormatting sqref="D7 C13:S1048576 H1 H5 G2">
    <cfRule type="cellIs" dxfId="969" priority="29" operator="equal">
      <formula>0</formula>
    </cfRule>
  </conditionalFormatting>
  <conditionalFormatting sqref="I17:J307">
    <cfRule type="cellIs" dxfId="968" priority="20" operator="equal">
      <formula>0</formula>
    </cfRule>
  </conditionalFormatting>
  <conditionalFormatting sqref="L17:N307">
    <cfRule type="cellIs" dxfId="967" priority="11" operator="equal">
      <formula>0</formula>
    </cfRule>
  </conditionalFormatting>
  <conditionalFormatting sqref="C1:S1 C7:D7 C8 C5:S5 C2:F3 C4:G4">
    <cfRule type="cellIs" dxfId="966" priority="9" operator="equal">
      <formula>0</formula>
    </cfRule>
  </conditionalFormatting>
  <conditionalFormatting sqref="D8">
    <cfRule type="cellIs" dxfId="965" priority="8" operator="equal">
      <formula>0</formula>
    </cfRule>
  </conditionalFormatting>
  <conditionalFormatting sqref="D8">
    <cfRule type="cellIs" dxfId="964" priority="7" operator="equal">
      <formula>0</formula>
    </cfRule>
  </conditionalFormatting>
  <conditionalFormatting sqref="C6">
    <cfRule type="cellIs" dxfId="963" priority="6" operator="equal">
      <formula>0</formula>
    </cfRule>
  </conditionalFormatting>
  <conditionalFormatting sqref="D6">
    <cfRule type="cellIs" dxfId="962" priority="5" operator="equal">
      <formula>0</formula>
    </cfRule>
  </conditionalFormatting>
  <conditionalFormatting sqref="D6">
    <cfRule type="cellIs" dxfId="961" priority="4" operator="equal">
      <formula>0</formula>
    </cfRule>
  </conditionalFormatting>
  <conditionalFormatting sqref="C9:C12">
    <cfRule type="cellIs" dxfId="960" priority="3" operator="equal">
      <formula>0</formula>
    </cfRule>
  </conditionalFormatting>
  <conditionalFormatting sqref="D9:D12">
    <cfRule type="cellIs" dxfId="959" priority="2" operator="equal">
      <formula>0</formula>
    </cfRule>
  </conditionalFormatting>
  <conditionalFormatting sqref="D9:D12">
    <cfRule type="cellIs" dxfId="958" priority="1" operator="equal">
      <formula>0</formula>
    </cfRule>
  </conditionalFormatting>
  <printOptions horizontalCentered="1"/>
  <pageMargins left="0.59055118110236227" right="0.19685039370078741" top="0.39370078740157483" bottom="0.19685039370078741" header="0.31496062992125984" footer="0.19685039370078741"/>
  <pageSetup paperSize="8" orientation="portrait" r:id="rId1"/>
  <drawing r:id="rId2"/>
</worksheet>
</file>

<file path=xl/worksheets/sheet2.xml><?xml version="1.0" encoding="utf-8"?>
<worksheet xmlns="http://schemas.openxmlformats.org/spreadsheetml/2006/main" xmlns:r="http://schemas.openxmlformats.org/officeDocument/2006/relationships">
  <dimension ref="B1:Q981"/>
  <sheetViews>
    <sheetView topLeftCell="A200" zoomScale="70" zoomScaleNormal="70" workbookViewId="0">
      <selection activeCell="I213" sqref="I213:I220"/>
    </sheetView>
  </sheetViews>
  <sheetFormatPr defaultRowHeight="15"/>
  <cols>
    <col min="2" max="2" width="11.28515625" customWidth="1"/>
    <col min="9" max="9" width="18.140625" customWidth="1"/>
    <col min="13" max="13" width="17.140625" bestFit="1" customWidth="1"/>
    <col min="14" max="14" width="10.140625" bestFit="1" customWidth="1"/>
    <col min="17" max="17" width="14.85546875" style="335" customWidth="1"/>
  </cols>
  <sheetData>
    <row r="1" spans="2:17">
      <c r="I1" s="46" t="s">
        <v>2360</v>
      </c>
      <c r="J1" t="str">
        <f>+LEFT(I1,7)</f>
        <v>DC1CB13</v>
      </c>
      <c r="M1" s="335" t="s">
        <v>3300</v>
      </c>
      <c r="N1" s="335" t="s">
        <v>116</v>
      </c>
      <c r="Q1" s="334"/>
    </row>
    <row r="2" spans="2:17">
      <c r="I2" s="46" t="s">
        <v>2361</v>
      </c>
      <c r="J2" t="str">
        <f t="shared" ref="J2:J65" si="0">+LEFT(I2,7)</f>
        <v>DL2CT27</v>
      </c>
      <c r="M2" s="335" t="s">
        <v>3301</v>
      </c>
      <c r="N2" s="335" t="s">
        <v>505</v>
      </c>
      <c r="Q2" s="335" t="s">
        <v>4840</v>
      </c>
    </row>
    <row r="3" spans="2:17">
      <c r="B3" t="s">
        <v>2339</v>
      </c>
      <c r="C3">
        <v>57</v>
      </c>
      <c r="E3" s="731">
        <f>SUM(C3:C5)</f>
        <v>163</v>
      </c>
      <c r="I3" s="46" t="s">
        <v>2362</v>
      </c>
      <c r="J3" t="str">
        <f t="shared" si="0"/>
        <v>DL2GT52</v>
      </c>
      <c r="M3" s="335" t="s">
        <v>3302</v>
      </c>
      <c r="N3" s="335" t="s">
        <v>1495</v>
      </c>
      <c r="Q3" s="335" t="s">
        <v>4841</v>
      </c>
    </row>
    <row r="4" spans="2:17">
      <c r="B4" t="s">
        <v>2340</v>
      </c>
      <c r="C4">
        <v>49</v>
      </c>
      <c r="E4" s="731"/>
      <c r="I4" s="46" t="s">
        <v>2363</v>
      </c>
      <c r="J4" t="str">
        <f t="shared" si="0"/>
        <v>DL3DB41</v>
      </c>
      <c r="M4" s="335" t="s">
        <v>3303</v>
      </c>
      <c r="N4" s="335" t="s">
        <v>2019</v>
      </c>
      <c r="Q4" s="335" t="s">
        <v>4842</v>
      </c>
    </row>
    <row r="5" spans="2:17">
      <c r="B5" t="s">
        <v>2341</v>
      </c>
      <c r="C5">
        <v>57</v>
      </c>
      <c r="E5" s="731"/>
      <c r="I5" s="46" t="s">
        <v>2364</v>
      </c>
      <c r="J5" t="str">
        <f t="shared" si="0"/>
        <v>DL3CA41</v>
      </c>
      <c r="M5" s="335" t="s">
        <v>3304</v>
      </c>
      <c r="N5" s="335" t="s">
        <v>432</v>
      </c>
      <c r="Q5" s="335" t="s">
        <v>4843</v>
      </c>
    </row>
    <row r="6" spans="2:17">
      <c r="B6" t="s">
        <v>2342</v>
      </c>
      <c r="C6">
        <v>56</v>
      </c>
      <c r="E6">
        <f>+C6+C7+C8+C9+C10+C13+C15+C19+C20+C21</f>
        <v>504</v>
      </c>
      <c r="I6" s="46" t="s">
        <v>2365</v>
      </c>
      <c r="J6" t="str">
        <f t="shared" si="0"/>
        <v>DC2GT54</v>
      </c>
      <c r="M6" s="335" t="s">
        <v>3305</v>
      </c>
      <c r="N6" s="335" t="s">
        <v>415</v>
      </c>
      <c r="Q6" s="335" t="s">
        <v>4844</v>
      </c>
    </row>
    <row r="7" spans="2:17">
      <c r="B7" t="s">
        <v>2343</v>
      </c>
      <c r="C7">
        <v>84</v>
      </c>
      <c r="I7" s="46" t="s">
        <v>2366</v>
      </c>
      <c r="J7" t="str">
        <f t="shared" si="0"/>
        <v>DC3CA44</v>
      </c>
      <c r="M7" s="335" t="s">
        <v>3306</v>
      </c>
      <c r="N7" s="335" t="s">
        <v>181</v>
      </c>
      <c r="Q7" s="335" t="s">
        <v>3300</v>
      </c>
    </row>
    <row r="8" spans="2:17">
      <c r="B8" t="s">
        <v>2344</v>
      </c>
      <c r="C8">
        <v>58</v>
      </c>
      <c r="I8" s="46" t="s">
        <v>2367</v>
      </c>
      <c r="J8" t="str">
        <f t="shared" si="0"/>
        <v>DC3DB44</v>
      </c>
      <c r="M8" s="335" t="s">
        <v>3307</v>
      </c>
      <c r="N8" s="335" t="s">
        <v>328</v>
      </c>
      <c r="Q8" s="335" t="s">
        <v>4845</v>
      </c>
    </row>
    <row r="9" spans="2:17">
      <c r="B9" t="s">
        <v>2345</v>
      </c>
      <c r="C9">
        <v>50</v>
      </c>
      <c r="I9" s="46" t="s">
        <v>2368</v>
      </c>
      <c r="J9" t="str">
        <f t="shared" si="0"/>
        <v>DC1CB32</v>
      </c>
      <c r="M9" s="335" t="s">
        <v>3308</v>
      </c>
      <c r="N9" s="335" t="s">
        <v>343</v>
      </c>
      <c r="Q9" s="335" t="s">
        <v>3301</v>
      </c>
    </row>
    <row r="10" spans="2:17">
      <c r="B10" t="s">
        <v>2346</v>
      </c>
      <c r="C10" s="169">
        <v>44</v>
      </c>
      <c r="I10" s="46" t="s">
        <v>2369</v>
      </c>
      <c r="J10" t="str">
        <f t="shared" si="0"/>
        <v>DC1CB12</v>
      </c>
      <c r="M10" s="335" t="s">
        <v>3309</v>
      </c>
      <c r="N10" s="335" t="s">
        <v>1674</v>
      </c>
      <c r="Q10" s="335" t="s">
        <v>4846</v>
      </c>
    </row>
    <row r="11" spans="2:17">
      <c r="B11" t="s">
        <v>2347</v>
      </c>
      <c r="C11">
        <v>54</v>
      </c>
      <c r="E11">
        <f>+C11</f>
        <v>54</v>
      </c>
      <c r="I11" s="46" t="s">
        <v>2370</v>
      </c>
      <c r="J11" t="str">
        <f t="shared" si="0"/>
        <v>DL1CB22</v>
      </c>
      <c r="M11" s="335" t="s">
        <v>3310</v>
      </c>
      <c r="N11" s="335" t="s">
        <v>1536</v>
      </c>
      <c r="Q11" s="335" t="s">
        <v>3302</v>
      </c>
    </row>
    <row r="12" spans="2:17">
      <c r="B12" t="s">
        <v>2348</v>
      </c>
      <c r="C12">
        <v>59</v>
      </c>
      <c r="E12">
        <f>+C12</f>
        <v>59</v>
      </c>
      <c r="I12" s="46" t="s">
        <v>2371</v>
      </c>
      <c r="J12" t="str">
        <f t="shared" si="0"/>
        <v>DL2GT61</v>
      </c>
      <c r="M12" s="335" t="s">
        <v>3311</v>
      </c>
      <c r="N12" s="335" t="s">
        <v>94</v>
      </c>
      <c r="Q12" s="335" t="s">
        <v>4847</v>
      </c>
    </row>
    <row r="13" spans="2:17">
      <c r="B13" t="s">
        <v>2349</v>
      </c>
      <c r="C13" s="169">
        <v>37</v>
      </c>
      <c r="I13" s="46" t="s">
        <v>2372</v>
      </c>
      <c r="J13" t="str">
        <f t="shared" si="0"/>
        <v>DC1CB20</v>
      </c>
      <c r="M13" s="335" t="s">
        <v>3312</v>
      </c>
      <c r="N13" s="335" t="s">
        <v>97</v>
      </c>
      <c r="Q13" s="335" t="s">
        <v>4848</v>
      </c>
    </row>
    <row r="14" spans="2:17">
      <c r="B14" t="s">
        <v>2350</v>
      </c>
      <c r="C14">
        <v>42</v>
      </c>
      <c r="E14">
        <f>+C14</f>
        <v>42</v>
      </c>
      <c r="I14" s="46" t="s">
        <v>2373</v>
      </c>
      <c r="J14" t="str">
        <f t="shared" si="0"/>
        <v>DC3DB71</v>
      </c>
      <c r="M14" s="335" t="s">
        <v>3313</v>
      </c>
      <c r="N14" s="335" t="s">
        <v>99</v>
      </c>
      <c r="Q14" s="335" t="s">
        <v>3303</v>
      </c>
    </row>
    <row r="15" spans="2:17">
      <c r="B15" t="s">
        <v>2351</v>
      </c>
      <c r="C15" s="169">
        <v>22</v>
      </c>
      <c r="I15" s="46" t="s">
        <v>2374</v>
      </c>
      <c r="J15" t="str">
        <f t="shared" si="0"/>
        <v>DL2DD52</v>
      </c>
      <c r="M15" s="335" t="s">
        <v>3314</v>
      </c>
      <c r="N15" s="335" t="s">
        <v>80</v>
      </c>
      <c r="Q15" s="335" t="s">
        <v>4849</v>
      </c>
    </row>
    <row r="16" spans="2:17">
      <c r="B16" t="s">
        <v>2352</v>
      </c>
      <c r="C16">
        <v>20</v>
      </c>
      <c r="E16">
        <f>+C16</f>
        <v>20</v>
      </c>
      <c r="I16" s="46" t="s">
        <v>2375</v>
      </c>
      <c r="J16" t="str">
        <f t="shared" si="0"/>
        <v>DL2DD33</v>
      </c>
      <c r="M16" s="335" t="s">
        <v>3315</v>
      </c>
      <c r="N16" s="335" t="s">
        <v>83</v>
      </c>
      <c r="Q16" s="335" t="s">
        <v>4850</v>
      </c>
    </row>
    <row r="17" spans="2:17">
      <c r="B17" t="s">
        <v>2353</v>
      </c>
      <c r="C17">
        <v>63</v>
      </c>
      <c r="I17" s="46" t="s">
        <v>2376</v>
      </c>
      <c r="J17" t="str">
        <f t="shared" si="0"/>
        <v>DC2DD94</v>
      </c>
      <c r="M17" s="335" t="s">
        <v>3316</v>
      </c>
      <c r="N17" s="335" t="s">
        <v>86</v>
      </c>
      <c r="Q17" s="335" t="s">
        <v>4851</v>
      </c>
    </row>
    <row r="18" spans="2:17">
      <c r="B18" t="s">
        <v>2354</v>
      </c>
      <c r="C18">
        <v>53</v>
      </c>
      <c r="I18" s="46" t="s">
        <v>2377</v>
      </c>
      <c r="J18" t="str">
        <f t="shared" si="0"/>
        <v>DL3DD41</v>
      </c>
      <c r="M18" s="335" t="s">
        <v>3317</v>
      </c>
      <c r="N18" s="335" t="s">
        <v>88</v>
      </c>
      <c r="Q18" s="335" t="s">
        <v>4852</v>
      </c>
    </row>
    <row r="19" spans="2:17">
      <c r="B19" t="s">
        <v>2355</v>
      </c>
      <c r="C19">
        <f>55+13</f>
        <v>68</v>
      </c>
      <c r="I19" s="46" t="s">
        <v>2378</v>
      </c>
      <c r="J19" t="str">
        <f t="shared" si="0"/>
        <v>DC2DD54</v>
      </c>
      <c r="M19" s="335" t="s">
        <v>3318</v>
      </c>
      <c r="N19" s="335" t="s">
        <v>91</v>
      </c>
      <c r="Q19" s="335" t="s">
        <v>4853</v>
      </c>
    </row>
    <row r="20" spans="2:17">
      <c r="B20" t="s">
        <v>2356</v>
      </c>
      <c r="C20">
        <v>63</v>
      </c>
      <c r="I20" s="46" t="s">
        <v>2379</v>
      </c>
      <c r="J20" t="str">
        <f t="shared" si="0"/>
        <v>DC2DD34</v>
      </c>
      <c r="M20" s="335" t="s">
        <v>3319</v>
      </c>
      <c r="N20" s="335" t="s">
        <v>341</v>
      </c>
      <c r="Q20" s="335" t="s">
        <v>3305</v>
      </c>
    </row>
    <row r="21" spans="2:17">
      <c r="B21" t="s">
        <v>2357</v>
      </c>
      <c r="C21" s="169">
        <v>22</v>
      </c>
      <c r="I21" s="46" t="s">
        <v>2380</v>
      </c>
      <c r="J21" t="str">
        <f t="shared" si="0"/>
        <v>DC3DD42</v>
      </c>
      <c r="M21" s="335" t="s">
        <v>3320</v>
      </c>
      <c r="N21" s="335" t="s">
        <v>146</v>
      </c>
      <c r="Q21" s="335" t="s">
        <v>4854</v>
      </c>
    </row>
    <row r="22" spans="2:17">
      <c r="B22" t="s">
        <v>2358</v>
      </c>
      <c r="C22">
        <v>27</v>
      </c>
      <c r="I22" s="46" t="s">
        <v>2381</v>
      </c>
      <c r="J22" t="str">
        <f t="shared" si="0"/>
        <v>DC3CT55</v>
      </c>
      <c r="M22" s="335" t="s">
        <v>3321</v>
      </c>
      <c r="N22" s="335" t="s">
        <v>69</v>
      </c>
      <c r="Q22" s="335" t="s">
        <v>3306</v>
      </c>
    </row>
    <row r="23" spans="2:17">
      <c r="B23" t="s">
        <v>2359</v>
      </c>
      <c r="C23">
        <v>57</v>
      </c>
      <c r="I23" s="46" t="s">
        <v>2382</v>
      </c>
      <c r="J23" t="str">
        <f t="shared" si="0"/>
        <v>DL3DD60</v>
      </c>
      <c r="M23" s="335" t="s">
        <v>3322</v>
      </c>
      <c r="N23" s="335" t="s">
        <v>848</v>
      </c>
      <c r="Q23" s="335" t="s">
        <v>4855</v>
      </c>
    </row>
    <row r="24" spans="2:17">
      <c r="I24" s="46" t="s">
        <v>2383</v>
      </c>
      <c r="J24" t="str">
        <f t="shared" si="0"/>
        <v>DL2CO26</v>
      </c>
      <c r="M24" s="335" t="s">
        <v>3323</v>
      </c>
      <c r="N24" s="335" t="s">
        <v>319</v>
      </c>
      <c r="Q24" s="335" t="s">
        <v>4856</v>
      </c>
    </row>
    <row r="25" spans="2:17">
      <c r="B25" t="s">
        <v>2427</v>
      </c>
      <c r="C25">
        <v>34</v>
      </c>
      <c r="I25" s="46" t="s">
        <v>2384</v>
      </c>
      <c r="J25" t="str">
        <f t="shared" si="0"/>
        <v>DL2CK48</v>
      </c>
      <c r="M25" s="335" t="s">
        <v>3324</v>
      </c>
      <c r="N25" s="335" t="s">
        <v>293</v>
      </c>
      <c r="Q25" s="335" t="s">
        <v>4857</v>
      </c>
    </row>
    <row r="26" spans="2:17">
      <c r="B26" t="s">
        <v>2428</v>
      </c>
      <c r="C26" s="170">
        <v>23</v>
      </c>
      <c r="I26" s="46" t="s">
        <v>2385</v>
      </c>
      <c r="J26" t="str">
        <f t="shared" si="0"/>
        <v>DC2CK57</v>
      </c>
      <c r="M26" s="335" t="s">
        <v>3325</v>
      </c>
      <c r="N26" s="335" t="s">
        <v>490</v>
      </c>
      <c r="Q26" s="335" t="s">
        <v>3307</v>
      </c>
    </row>
    <row r="27" spans="2:17">
      <c r="I27" s="46" t="s">
        <v>2386</v>
      </c>
      <c r="J27" t="str">
        <f t="shared" si="0"/>
        <v>DL3CK71</v>
      </c>
      <c r="M27" s="335" t="s">
        <v>3326</v>
      </c>
      <c r="N27" s="335" t="s">
        <v>1024</v>
      </c>
      <c r="Q27" s="335" t="s">
        <v>3308</v>
      </c>
    </row>
    <row r="28" spans="2:17">
      <c r="I28" s="46" t="s">
        <v>2387</v>
      </c>
      <c r="J28" t="str">
        <f t="shared" si="0"/>
        <v>DC3CK72</v>
      </c>
      <c r="M28" s="335" t="s">
        <v>3327</v>
      </c>
      <c r="N28" s="335" t="s">
        <v>136</v>
      </c>
      <c r="Q28" s="335" t="s">
        <v>3309</v>
      </c>
    </row>
    <row r="29" spans="2:17">
      <c r="I29" s="46" t="s">
        <v>2388</v>
      </c>
      <c r="J29" t="str">
        <f t="shared" si="0"/>
        <v>DL2CK41</v>
      </c>
      <c r="M29" s="335" t="s">
        <v>3328</v>
      </c>
      <c r="N29" s="335" t="s">
        <v>137</v>
      </c>
      <c r="Q29" s="335" t="s">
        <v>4858</v>
      </c>
    </row>
    <row r="30" spans="2:17">
      <c r="I30" s="46" t="s">
        <v>2389</v>
      </c>
      <c r="J30" t="str">
        <f t="shared" si="0"/>
        <v>DC3MX40</v>
      </c>
      <c r="M30" s="335" t="s">
        <v>3329</v>
      </c>
      <c r="N30" s="335" t="s">
        <v>406</v>
      </c>
      <c r="Q30" s="335" t="s">
        <v>4859</v>
      </c>
    </row>
    <row r="31" spans="2:17">
      <c r="I31" s="46" t="s">
        <v>2390</v>
      </c>
      <c r="J31" t="str">
        <f t="shared" si="0"/>
        <v>DL2OT70</v>
      </c>
      <c r="M31" s="335" t="s">
        <v>3330</v>
      </c>
      <c r="N31" s="335" t="s">
        <v>410</v>
      </c>
      <c r="Q31" s="335" t="s">
        <v>4860</v>
      </c>
    </row>
    <row r="32" spans="2:17">
      <c r="I32" s="46" t="s">
        <v>2391</v>
      </c>
      <c r="J32" t="str">
        <f t="shared" si="0"/>
        <v>DL2CO21</v>
      </c>
      <c r="M32" s="335" t="s">
        <v>3331</v>
      </c>
      <c r="N32" s="335" t="s">
        <v>413</v>
      </c>
      <c r="Q32" s="335" t="s">
        <v>4861</v>
      </c>
    </row>
    <row r="33" spans="9:17">
      <c r="I33" s="46" t="s">
        <v>2392</v>
      </c>
      <c r="J33" t="str">
        <f t="shared" si="0"/>
        <v>DL2CO25</v>
      </c>
      <c r="M33" s="335" t="s">
        <v>3332</v>
      </c>
      <c r="N33" s="335" t="s">
        <v>102</v>
      </c>
      <c r="Q33" s="335" t="s">
        <v>4862</v>
      </c>
    </row>
    <row r="34" spans="9:17">
      <c r="I34" s="46" t="s">
        <v>2393</v>
      </c>
      <c r="J34" t="str">
        <f t="shared" si="0"/>
        <v>DL2CO13</v>
      </c>
      <c r="M34" s="335" t="s">
        <v>3333</v>
      </c>
      <c r="N34" s="335" t="s">
        <v>143</v>
      </c>
      <c r="Q34" s="335" t="s">
        <v>4863</v>
      </c>
    </row>
    <row r="35" spans="9:17">
      <c r="I35" s="46" t="s">
        <v>2394</v>
      </c>
      <c r="J35" t="str">
        <f t="shared" si="0"/>
        <v>DL2CK55</v>
      </c>
      <c r="M35" s="335" t="s">
        <v>3334</v>
      </c>
      <c r="N35" s="335" t="s">
        <v>217</v>
      </c>
      <c r="Q35" s="335" t="s">
        <v>4864</v>
      </c>
    </row>
    <row r="36" spans="9:17">
      <c r="I36" s="46" t="s">
        <v>2395</v>
      </c>
      <c r="J36" t="str">
        <f t="shared" si="0"/>
        <v>DC2CK54</v>
      </c>
      <c r="M36" s="335" t="s">
        <v>3335</v>
      </c>
      <c r="N36" s="335" t="s">
        <v>104</v>
      </c>
      <c r="Q36" s="335" t="s">
        <v>4865</v>
      </c>
    </row>
    <row r="37" spans="9:17">
      <c r="I37" s="46" t="s">
        <v>2396</v>
      </c>
      <c r="J37" t="str">
        <f t="shared" si="0"/>
        <v>DC3KV43</v>
      </c>
      <c r="M37" s="335" t="s">
        <v>3336</v>
      </c>
      <c r="N37" s="335" t="s">
        <v>390</v>
      </c>
      <c r="Q37" s="335" t="s">
        <v>4866</v>
      </c>
    </row>
    <row r="38" spans="9:17">
      <c r="I38" s="46" t="s">
        <v>2397</v>
      </c>
      <c r="J38" t="str">
        <f t="shared" si="0"/>
        <v>DC3KT24</v>
      </c>
      <c r="M38" s="335" t="s">
        <v>3337</v>
      </c>
      <c r="N38" s="335" t="s">
        <v>281</v>
      </c>
      <c r="Q38" s="335" t="s">
        <v>3310</v>
      </c>
    </row>
    <row r="39" spans="9:17">
      <c r="I39" s="46" t="s">
        <v>2398</v>
      </c>
      <c r="J39" t="str">
        <f t="shared" si="0"/>
        <v>DL3KT21</v>
      </c>
      <c r="M39" s="335" t="s">
        <v>3338</v>
      </c>
      <c r="N39" s="335" t="s">
        <v>235</v>
      </c>
      <c r="Q39" s="335" t="s">
        <v>4867</v>
      </c>
    </row>
    <row r="40" spans="9:17">
      <c r="I40" s="46" t="s">
        <v>2399</v>
      </c>
      <c r="J40" t="str">
        <f t="shared" si="0"/>
        <v>DC3KT20</v>
      </c>
      <c r="M40" s="335" t="s">
        <v>3339</v>
      </c>
      <c r="N40" s="335" t="s">
        <v>386</v>
      </c>
      <c r="Q40" s="335" t="s">
        <v>4868</v>
      </c>
    </row>
    <row r="41" spans="9:17">
      <c r="I41" s="46" t="s">
        <v>2400</v>
      </c>
      <c r="J41" t="str">
        <f t="shared" si="0"/>
        <v>DC3QT12</v>
      </c>
      <c r="M41" s="335" t="s">
        <v>3340</v>
      </c>
      <c r="N41" s="335" t="s">
        <v>1493</v>
      </c>
      <c r="Q41" s="335" t="s">
        <v>4869</v>
      </c>
    </row>
    <row r="42" spans="9:17">
      <c r="I42" s="46" t="s">
        <v>2401</v>
      </c>
      <c r="J42" t="str">
        <f t="shared" si="0"/>
        <v>DC3QT51</v>
      </c>
      <c r="M42" s="335" t="s">
        <v>3341</v>
      </c>
      <c r="N42" s="335" t="s">
        <v>30</v>
      </c>
      <c r="Q42" s="335" t="s">
        <v>4870</v>
      </c>
    </row>
    <row r="43" spans="9:17">
      <c r="I43" s="46" t="s">
        <v>2402</v>
      </c>
      <c r="J43" t="str">
        <f t="shared" si="0"/>
        <v>DC3KT25</v>
      </c>
      <c r="M43" s="335" t="s">
        <v>3342</v>
      </c>
      <c r="N43" s="335" t="s">
        <v>507</v>
      </c>
      <c r="Q43" s="335" t="s">
        <v>3311</v>
      </c>
    </row>
    <row r="44" spans="9:17">
      <c r="I44" s="46" t="s">
        <v>2403</v>
      </c>
      <c r="J44" t="str">
        <f t="shared" si="0"/>
        <v>DC2KV90</v>
      </c>
      <c r="M44" s="335" t="s">
        <v>3343</v>
      </c>
      <c r="N44" s="335" t="s">
        <v>287</v>
      </c>
      <c r="Q44" s="335" t="s">
        <v>3312</v>
      </c>
    </row>
    <row r="45" spans="9:17">
      <c r="I45" s="46" t="s">
        <v>2404</v>
      </c>
      <c r="J45" t="str">
        <f t="shared" si="0"/>
        <v>DC2KV82</v>
      </c>
      <c r="M45" s="335" t="s">
        <v>3344</v>
      </c>
      <c r="N45" s="335" t="s">
        <v>39</v>
      </c>
      <c r="Q45" s="335" t="s">
        <v>3313</v>
      </c>
    </row>
    <row r="46" spans="9:17">
      <c r="I46" s="46" t="s">
        <v>2405</v>
      </c>
      <c r="J46" t="str">
        <f t="shared" si="0"/>
        <v>DC1CB18</v>
      </c>
      <c r="M46" s="335" t="s">
        <v>3345</v>
      </c>
      <c r="N46" s="335" t="s">
        <v>1670</v>
      </c>
      <c r="Q46" s="335" t="s">
        <v>3314</v>
      </c>
    </row>
    <row r="47" spans="9:17">
      <c r="I47" s="46" t="s">
        <v>2406</v>
      </c>
      <c r="J47" t="str">
        <f t="shared" si="0"/>
        <v>DC3KX63</v>
      </c>
      <c r="M47" s="335" t="s">
        <v>3346</v>
      </c>
      <c r="N47" s="335" t="s">
        <v>114</v>
      </c>
      <c r="Q47" s="335" t="s">
        <v>3315</v>
      </c>
    </row>
    <row r="48" spans="9:17">
      <c r="I48" s="46" t="s">
        <v>2407</v>
      </c>
      <c r="J48" t="str">
        <f t="shared" si="0"/>
        <v>DL3KX75</v>
      </c>
      <c r="M48" s="335" t="s">
        <v>3347</v>
      </c>
      <c r="N48" s="335" t="s">
        <v>278</v>
      </c>
      <c r="Q48" s="335" t="s">
        <v>3316</v>
      </c>
    </row>
    <row r="49" spans="9:17">
      <c r="I49" s="46" t="s">
        <v>2408</v>
      </c>
      <c r="J49" t="str">
        <f t="shared" si="0"/>
        <v>DL3KX74</v>
      </c>
      <c r="M49" s="335" t="s">
        <v>3348</v>
      </c>
      <c r="N49" s="335" t="s">
        <v>509</v>
      </c>
      <c r="Q49" s="335" t="s">
        <v>3317</v>
      </c>
    </row>
    <row r="50" spans="9:17">
      <c r="I50" s="46" t="s">
        <v>2409</v>
      </c>
      <c r="J50" t="str">
        <f t="shared" si="0"/>
        <v>DC3KX73</v>
      </c>
      <c r="M50" s="335" t="s">
        <v>3349</v>
      </c>
      <c r="N50" s="335" t="s">
        <v>162</v>
      </c>
      <c r="Q50" s="335" t="s">
        <v>3318</v>
      </c>
    </row>
    <row r="51" spans="9:17">
      <c r="I51" s="46" t="s">
        <v>2410</v>
      </c>
      <c r="J51" t="str">
        <f t="shared" si="0"/>
        <v>DC1CB99</v>
      </c>
      <c r="M51" s="335" t="s">
        <v>3350</v>
      </c>
      <c r="N51" s="335" t="s">
        <v>160</v>
      </c>
      <c r="Q51" s="335" t="s">
        <v>3319</v>
      </c>
    </row>
    <row r="52" spans="9:17">
      <c r="I52" s="46" t="s">
        <v>2411</v>
      </c>
      <c r="J52" t="str">
        <f t="shared" si="0"/>
        <v>DC3KX78</v>
      </c>
      <c r="M52" s="335" t="s">
        <v>3351</v>
      </c>
      <c r="N52" s="335" t="s">
        <v>332</v>
      </c>
      <c r="Q52" s="335" t="s">
        <v>4871</v>
      </c>
    </row>
    <row r="53" spans="9:17">
      <c r="I53" s="46" t="s">
        <v>2412</v>
      </c>
      <c r="J53" t="str">
        <f t="shared" si="0"/>
        <v>DC3KX70</v>
      </c>
      <c r="M53" s="335" t="s">
        <v>3352</v>
      </c>
      <c r="N53" s="335" t="s">
        <v>284</v>
      </c>
      <c r="Q53" s="335" t="s">
        <v>4872</v>
      </c>
    </row>
    <row r="54" spans="9:17">
      <c r="I54" s="46" t="s">
        <v>2413</v>
      </c>
      <c r="J54" t="str">
        <f t="shared" si="0"/>
        <v>DC3KX79</v>
      </c>
      <c r="M54" s="335" t="s">
        <v>3353</v>
      </c>
      <c r="N54" s="335" t="s">
        <v>1208</v>
      </c>
      <c r="Q54" s="335" t="s">
        <v>3320</v>
      </c>
    </row>
    <row r="55" spans="9:17">
      <c r="I55" s="46" t="s">
        <v>2414</v>
      </c>
      <c r="J55" t="str">
        <f t="shared" si="0"/>
        <v>DC3QT68</v>
      </c>
      <c r="M55" s="335" t="s">
        <v>3354</v>
      </c>
      <c r="N55" s="335" t="s">
        <v>843</v>
      </c>
      <c r="Q55" s="335" t="s">
        <v>4873</v>
      </c>
    </row>
    <row r="56" spans="9:17">
      <c r="I56" s="46" t="s">
        <v>2415</v>
      </c>
      <c r="J56" t="str">
        <f t="shared" si="0"/>
        <v>DL3QT62</v>
      </c>
      <c r="M56" s="335" t="s">
        <v>3355</v>
      </c>
      <c r="N56" s="335" t="s">
        <v>363</v>
      </c>
      <c r="Q56" s="335" t="s">
        <v>3321</v>
      </c>
    </row>
    <row r="57" spans="9:17">
      <c r="I57" s="46" t="s">
        <v>2416</v>
      </c>
      <c r="J57" t="str">
        <f t="shared" si="0"/>
        <v>DC3QT52</v>
      </c>
      <c r="M57" s="335" t="s">
        <v>3356</v>
      </c>
      <c r="N57" s="335" t="s">
        <v>357</v>
      </c>
      <c r="Q57" s="335" t="s">
        <v>4874</v>
      </c>
    </row>
    <row r="58" spans="9:17">
      <c r="I58" s="46" t="s">
        <v>2417</v>
      </c>
      <c r="J58" t="str">
        <f t="shared" si="0"/>
        <v>DC3QT63</v>
      </c>
      <c r="M58" s="335" t="s">
        <v>3357</v>
      </c>
      <c r="N58" s="335" t="s">
        <v>932</v>
      </c>
      <c r="Q58" s="335" t="s">
        <v>4875</v>
      </c>
    </row>
    <row r="59" spans="9:17">
      <c r="I59" s="46" t="s">
        <v>2418</v>
      </c>
      <c r="J59" t="str">
        <f t="shared" si="0"/>
        <v>DC3QT53</v>
      </c>
      <c r="M59" s="335" t="s">
        <v>3358</v>
      </c>
      <c r="N59" s="335" t="s">
        <v>876</v>
      </c>
      <c r="Q59" s="335" t="s">
        <v>4876</v>
      </c>
    </row>
    <row r="60" spans="9:17">
      <c r="I60" s="46" t="s">
        <v>2419</v>
      </c>
      <c r="J60" t="str">
        <f t="shared" si="0"/>
        <v>DC3QT69</v>
      </c>
      <c r="M60" s="335" t="s">
        <v>3359</v>
      </c>
      <c r="N60" s="335" t="s">
        <v>1614</v>
      </c>
      <c r="Q60" s="335" t="s">
        <v>4877</v>
      </c>
    </row>
    <row r="61" spans="9:17">
      <c r="I61" s="46" t="s">
        <v>2420</v>
      </c>
      <c r="J61" t="str">
        <f t="shared" si="0"/>
        <v>DC2KV63</v>
      </c>
      <c r="M61" s="335" t="s">
        <v>3360</v>
      </c>
      <c r="N61" s="335" t="s">
        <v>249</v>
      </c>
      <c r="Q61" s="335" t="s">
        <v>3322</v>
      </c>
    </row>
    <row r="62" spans="9:17">
      <c r="I62" s="46" t="s">
        <v>2421</v>
      </c>
      <c r="J62" t="str">
        <f t="shared" si="0"/>
        <v>DC2CB94</v>
      </c>
      <c r="M62" s="335" t="s">
        <v>3361</v>
      </c>
      <c r="N62" s="335" t="s">
        <v>1269</v>
      </c>
      <c r="Q62" s="335" t="s">
        <v>4878</v>
      </c>
    </row>
    <row r="63" spans="9:17">
      <c r="I63" s="46" t="s">
        <v>2422</v>
      </c>
      <c r="J63" t="str">
        <f t="shared" si="0"/>
        <v>DC1CB31</v>
      </c>
      <c r="M63" s="335" t="s">
        <v>3362</v>
      </c>
      <c r="N63" s="335" t="s">
        <v>1390</v>
      </c>
      <c r="Q63" s="335" t="s">
        <v>4879</v>
      </c>
    </row>
    <row r="64" spans="9:17">
      <c r="I64" s="46" t="s">
        <v>2423</v>
      </c>
      <c r="J64" t="str">
        <f t="shared" si="0"/>
        <v>DC1CB11</v>
      </c>
      <c r="M64" s="335" t="s">
        <v>3363</v>
      </c>
      <c r="N64" s="335" t="s">
        <v>1393</v>
      </c>
      <c r="Q64" s="335" t="s">
        <v>4880</v>
      </c>
    </row>
    <row r="65" spans="9:17">
      <c r="I65" s="46" t="s">
        <v>2424</v>
      </c>
      <c r="J65" t="str">
        <f t="shared" si="0"/>
        <v>DC1CB26</v>
      </c>
      <c r="M65" s="335" t="s">
        <v>3364</v>
      </c>
      <c r="N65" s="335" t="s">
        <v>1788</v>
      </c>
      <c r="Q65" s="335" t="s">
        <v>4881</v>
      </c>
    </row>
    <row r="66" spans="9:17">
      <c r="I66" s="46" t="s">
        <v>2425</v>
      </c>
      <c r="J66" t="str">
        <f>+LEFT(I66,7)</f>
        <v>DC1LL01</v>
      </c>
      <c r="M66" s="335" t="s">
        <v>3365</v>
      </c>
      <c r="N66" s="335" t="s">
        <v>1782</v>
      </c>
      <c r="Q66" s="335" t="s">
        <v>4882</v>
      </c>
    </row>
    <row r="67" spans="9:17">
      <c r="I67" s="46" t="s">
        <v>2426</v>
      </c>
      <c r="J67" t="str">
        <f>+LEFT(I67,7)</f>
        <v>DC1CB21</v>
      </c>
      <c r="M67" s="335" t="s">
        <v>3366</v>
      </c>
      <c r="N67" s="335" t="s">
        <v>487</v>
      </c>
      <c r="Q67" s="335" t="s">
        <v>4883</v>
      </c>
    </row>
    <row r="68" spans="9:17">
      <c r="M68" s="335" t="s">
        <v>3367</v>
      </c>
      <c r="N68" s="335" t="s">
        <v>42</v>
      </c>
      <c r="Q68" s="335" t="s">
        <v>4884</v>
      </c>
    </row>
    <row r="69" spans="9:17">
      <c r="M69" s="335" t="s">
        <v>3368</v>
      </c>
      <c r="N69" s="335" t="s">
        <v>2001</v>
      </c>
      <c r="Q69" s="335" t="s">
        <v>4885</v>
      </c>
    </row>
    <row r="70" spans="9:17">
      <c r="M70" s="335" t="s">
        <v>3369</v>
      </c>
      <c r="N70" s="335" t="s">
        <v>46</v>
      </c>
      <c r="Q70" s="335" t="s">
        <v>3323</v>
      </c>
    </row>
    <row r="71" spans="9:17">
      <c r="M71" s="335" t="s">
        <v>3370</v>
      </c>
      <c r="N71" s="335" t="s">
        <v>75</v>
      </c>
      <c r="Q71" s="335" t="s">
        <v>3324</v>
      </c>
    </row>
    <row r="72" spans="9:17">
      <c r="M72" s="335" t="s">
        <v>3371</v>
      </c>
      <c r="N72" s="335" t="s">
        <v>52</v>
      </c>
      <c r="Q72" s="335" t="s">
        <v>3325</v>
      </c>
    </row>
    <row r="73" spans="9:17">
      <c r="M73" s="335" t="s">
        <v>3372</v>
      </c>
      <c r="N73" s="335" t="s">
        <v>55</v>
      </c>
      <c r="Q73" s="335" t="s">
        <v>4886</v>
      </c>
    </row>
    <row r="74" spans="9:17">
      <c r="M74" s="335" t="s">
        <v>3373</v>
      </c>
      <c r="N74" s="335" t="s">
        <v>178</v>
      </c>
      <c r="Q74" s="335" t="s">
        <v>4887</v>
      </c>
    </row>
    <row r="75" spans="9:17">
      <c r="M75" s="335" t="s">
        <v>3374</v>
      </c>
      <c r="N75" s="335" t="s">
        <v>471</v>
      </c>
      <c r="Q75" s="335" t="s">
        <v>4888</v>
      </c>
    </row>
    <row r="76" spans="9:17">
      <c r="M76" s="335" t="s">
        <v>3375</v>
      </c>
      <c r="N76" s="335" t="s">
        <v>418</v>
      </c>
      <c r="Q76" s="335" t="s">
        <v>4889</v>
      </c>
    </row>
    <row r="77" spans="9:17">
      <c r="M77" s="335" t="s">
        <v>3376</v>
      </c>
      <c r="N77" s="335" t="s">
        <v>33</v>
      </c>
      <c r="Q77" s="335" t="s">
        <v>3326</v>
      </c>
    </row>
    <row r="78" spans="9:17">
      <c r="M78" s="335" t="s">
        <v>3377</v>
      </c>
      <c r="N78" s="335" t="s">
        <v>484</v>
      </c>
      <c r="Q78" s="335" t="s">
        <v>3328</v>
      </c>
    </row>
    <row r="79" spans="9:17">
      <c r="M79" s="335" t="s">
        <v>3378</v>
      </c>
      <c r="N79" s="335" t="s">
        <v>232</v>
      </c>
      <c r="Q79" s="335" t="s">
        <v>4890</v>
      </c>
    </row>
    <row r="80" spans="9:17">
      <c r="M80" s="335" t="s">
        <v>3379</v>
      </c>
      <c r="N80" s="335" t="s">
        <v>191</v>
      </c>
      <c r="Q80" s="335" t="s">
        <v>4891</v>
      </c>
    </row>
    <row r="81" spans="13:17">
      <c r="M81" s="335" t="s">
        <v>3380</v>
      </c>
      <c r="N81" s="335" t="s">
        <v>152</v>
      </c>
      <c r="Q81" s="335" t="s">
        <v>4892</v>
      </c>
    </row>
    <row r="82" spans="13:17">
      <c r="Q82" s="335" t="s">
        <v>4893</v>
      </c>
    </row>
    <row r="83" spans="13:17">
      <c r="Q83" s="335" t="s">
        <v>4894</v>
      </c>
    </row>
    <row r="84" spans="13:17">
      <c r="Q84" s="335" t="s">
        <v>4895</v>
      </c>
    </row>
    <row r="85" spans="13:17">
      <c r="Q85" s="335" t="s">
        <v>4896</v>
      </c>
    </row>
    <row r="86" spans="13:17">
      <c r="Q86" s="335" t="s">
        <v>4897</v>
      </c>
    </row>
    <row r="87" spans="13:17">
      <c r="Q87" s="335" t="s">
        <v>3329</v>
      </c>
    </row>
    <row r="88" spans="13:17">
      <c r="Q88" s="335" t="s">
        <v>4898</v>
      </c>
    </row>
    <row r="89" spans="13:17">
      <c r="Q89" s="335" t="s">
        <v>3330</v>
      </c>
    </row>
    <row r="90" spans="13:17">
      <c r="Q90" s="335" t="s">
        <v>4899</v>
      </c>
    </row>
    <row r="91" spans="13:17">
      <c r="Q91" s="335" t="s">
        <v>3332</v>
      </c>
    </row>
    <row r="92" spans="13:17">
      <c r="Q92" s="335" t="s">
        <v>3333</v>
      </c>
    </row>
    <row r="93" spans="13:17">
      <c r="Q93" s="335" t="s">
        <v>4900</v>
      </c>
    </row>
    <row r="94" spans="13:17">
      <c r="Q94" s="335" t="s">
        <v>4901</v>
      </c>
    </row>
    <row r="95" spans="13:17">
      <c r="Q95" s="335" t="s">
        <v>4902</v>
      </c>
    </row>
    <row r="96" spans="13:17">
      <c r="Q96" s="335" t="s">
        <v>3334</v>
      </c>
    </row>
    <row r="97" spans="17:17">
      <c r="Q97" s="335" t="s">
        <v>4903</v>
      </c>
    </row>
    <row r="98" spans="17:17">
      <c r="Q98" s="335" t="s">
        <v>3335</v>
      </c>
    </row>
    <row r="99" spans="17:17">
      <c r="Q99" s="335" t="s">
        <v>4904</v>
      </c>
    </row>
    <row r="100" spans="17:17">
      <c r="Q100" s="335" t="s">
        <v>3336</v>
      </c>
    </row>
    <row r="101" spans="17:17">
      <c r="Q101" s="335" t="s">
        <v>4905</v>
      </c>
    </row>
    <row r="102" spans="17:17">
      <c r="Q102" s="335" t="s">
        <v>3337</v>
      </c>
    </row>
    <row r="103" spans="17:17">
      <c r="Q103" s="335" t="s">
        <v>4906</v>
      </c>
    </row>
    <row r="104" spans="17:17">
      <c r="Q104" s="335" t="s">
        <v>4907</v>
      </c>
    </row>
    <row r="105" spans="17:17">
      <c r="Q105" s="335" t="s">
        <v>3338</v>
      </c>
    </row>
    <row r="106" spans="17:17">
      <c r="Q106" s="335" t="s">
        <v>4908</v>
      </c>
    </row>
    <row r="107" spans="17:17">
      <c r="Q107" s="335" t="s">
        <v>4909</v>
      </c>
    </row>
    <row r="108" spans="17:17">
      <c r="Q108" s="335" t="s">
        <v>4910</v>
      </c>
    </row>
    <row r="109" spans="17:17">
      <c r="Q109" s="335" t="s">
        <v>3339</v>
      </c>
    </row>
    <row r="110" spans="17:17">
      <c r="Q110" s="335" t="s">
        <v>3340</v>
      </c>
    </row>
    <row r="111" spans="17:17">
      <c r="Q111" s="335" t="s">
        <v>4911</v>
      </c>
    </row>
    <row r="112" spans="17:17">
      <c r="Q112" s="335" t="s">
        <v>4912</v>
      </c>
    </row>
    <row r="113" spans="17:17">
      <c r="Q113" s="335" t="s">
        <v>4913</v>
      </c>
    </row>
    <row r="114" spans="17:17">
      <c r="Q114" s="335" t="s">
        <v>3341</v>
      </c>
    </row>
    <row r="115" spans="17:17">
      <c r="Q115" s="335" t="s">
        <v>4914</v>
      </c>
    </row>
    <row r="116" spans="17:17">
      <c r="Q116" s="335" t="s">
        <v>3342</v>
      </c>
    </row>
    <row r="117" spans="17:17">
      <c r="Q117" s="335" t="s">
        <v>3343</v>
      </c>
    </row>
    <row r="118" spans="17:17">
      <c r="Q118" s="335" t="s">
        <v>4915</v>
      </c>
    </row>
    <row r="119" spans="17:17">
      <c r="Q119" s="335" t="s">
        <v>3344</v>
      </c>
    </row>
    <row r="120" spans="17:17">
      <c r="Q120" s="335" t="s">
        <v>4916</v>
      </c>
    </row>
    <row r="121" spans="17:17">
      <c r="Q121" s="335" t="s">
        <v>4917</v>
      </c>
    </row>
    <row r="122" spans="17:17">
      <c r="Q122" s="335" t="s">
        <v>4918</v>
      </c>
    </row>
    <row r="123" spans="17:17">
      <c r="Q123" s="335" t="s">
        <v>4919</v>
      </c>
    </row>
    <row r="124" spans="17:17">
      <c r="Q124" s="335" t="s">
        <v>3345</v>
      </c>
    </row>
    <row r="125" spans="17:17">
      <c r="Q125" s="335" t="s">
        <v>4920</v>
      </c>
    </row>
    <row r="126" spans="17:17">
      <c r="Q126" s="335" t="s">
        <v>3346</v>
      </c>
    </row>
    <row r="127" spans="17:17">
      <c r="Q127" s="335" t="s">
        <v>4921</v>
      </c>
    </row>
    <row r="128" spans="17:17">
      <c r="Q128" s="335" t="s">
        <v>4922</v>
      </c>
    </row>
    <row r="129" spans="17:17">
      <c r="Q129" s="335" t="s">
        <v>4923</v>
      </c>
    </row>
    <row r="130" spans="17:17">
      <c r="Q130" s="335" t="s">
        <v>4924</v>
      </c>
    </row>
    <row r="131" spans="17:17">
      <c r="Q131" s="335" t="s">
        <v>4925</v>
      </c>
    </row>
    <row r="132" spans="17:17">
      <c r="Q132" s="335" t="s">
        <v>3347</v>
      </c>
    </row>
    <row r="133" spans="17:17">
      <c r="Q133" s="335" t="s">
        <v>3348</v>
      </c>
    </row>
    <row r="134" spans="17:17">
      <c r="Q134" s="335" t="s">
        <v>4926</v>
      </c>
    </row>
    <row r="135" spans="17:17">
      <c r="Q135" s="335" t="s">
        <v>4927</v>
      </c>
    </row>
    <row r="136" spans="17:17">
      <c r="Q136" s="335" t="s">
        <v>4928</v>
      </c>
    </row>
    <row r="137" spans="17:17">
      <c r="Q137" s="335" t="s">
        <v>4929</v>
      </c>
    </row>
    <row r="138" spans="17:17">
      <c r="Q138" s="335" t="s">
        <v>4930</v>
      </c>
    </row>
    <row r="139" spans="17:17">
      <c r="Q139" s="335" t="s">
        <v>4931</v>
      </c>
    </row>
    <row r="140" spans="17:17">
      <c r="Q140" s="335" t="s">
        <v>3349</v>
      </c>
    </row>
    <row r="141" spans="17:17">
      <c r="Q141" s="335" t="s">
        <v>3350</v>
      </c>
    </row>
    <row r="142" spans="17:17">
      <c r="Q142" s="335" t="s">
        <v>3351</v>
      </c>
    </row>
    <row r="143" spans="17:17">
      <c r="Q143" s="335" t="s">
        <v>3352</v>
      </c>
    </row>
    <row r="144" spans="17:17">
      <c r="Q144" s="335" t="s">
        <v>4932</v>
      </c>
    </row>
    <row r="145" spans="17:17">
      <c r="Q145" s="335" t="s">
        <v>4933</v>
      </c>
    </row>
    <row r="146" spans="17:17">
      <c r="Q146" s="335" t="s">
        <v>3353</v>
      </c>
    </row>
    <row r="147" spans="17:17">
      <c r="Q147" s="335" t="s">
        <v>3354</v>
      </c>
    </row>
    <row r="148" spans="17:17">
      <c r="Q148" s="335" t="s">
        <v>4934</v>
      </c>
    </row>
    <row r="149" spans="17:17">
      <c r="Q149" s="335" t="s">
        <v>4935</v>
      </c>
    </row>
    <row r="150" spans="17:17">
      <c r="Q150" s="335" t="s">
        <v>3355</v>
      </c>
    </row>
    <row r="151" spans="17:17">
      <c r="Q151" s="335" t="s">
        <v>3356</v>
      </c>
    </row>
    <row r="152" spans="17:17">
      <c r="Q152" s="335" t="s">
        <v>3357</v>
      </c>
    </row>
    <row r="153" spans="17:17">
      <c r="Q153" s="335" t="s">
        <v>3358</v>
      </c>
    </row>
    <row r="154" spans="17:17">
      <c r="Q154" s="335" t="s">
        <v>4936</v>
      </c>
    </row>
    <row r="155" spans="17:17">
      <c r="Q155" s="335" t="s">
        <v>4937</v>
      </c>
    </row>
    <row r="156" spans="17:17">
      <c r="Q156" s="335" t="s">
        <v>4938</v>
      </c>
    </row>
    <row r="157" spans="17:17">
      <c r="Q157" s="335" t="s">
        <v>3359</v>
      </c>
    </row>
    <row r="158" spans="17:17">
      <c r="Q158" s="335" t="s">
        <v>3360</v>
      </c>
    </row>
    <row r="159" spans="17:17">
      <c r="Q159" s="335" t="s">
        <v>4939</v>
      </c>
    </row>
    <row r="160" spans="17:17">
      <c r="Q160" s="335" t="s">
        <v>4940</v>
      </c>
    </row>
    <row r="161" spans="17:17">
      <c r="Q161" s="335" t="s">
        <v>3361</v>
      </c>
    </row>
    <row r="162" spans="17:17">
      <c r="Q162" s="335" t="s">
        <v>4941</v>
      </c>
    </row>
    <row r="163" spans="17:17">
      <c r="Q163" s="335" t="s">
        <v>4942</v>
      </c>
    </row>
    <row r="164" spans="17:17">
      <c r="Q164" s="335" t="s">
        <v>4943</v>
      </c>
    </row>
    <row r="165" spans="17:17">
      <c r="Q165" s="335" t="s">
        <v>3362</v>
      </c>
    </row>
    <row r="166" spans="17:17">
      <c r="Q166" s="335" t="s">
        <v>4944</v>
      </c>
    </row>
    <row r="167" spans="17:17">
      <c r="Q167" s="335" t="s">
        <v>4945</v>
      </c>
    </row>
    <row r="168" spans="17:17">
      <c r="Q168" s="335" t="s">
        <v>4946</v>
      </c>
    </row>
    <row r="169" spans="17:17">
      <c r="Q169" s="335" t="s">
        <v>3363</v>
      </c>
    </row>
    <row r="170" spans="17:17">
      <c r="Q170" s="335" t="s">
        <v>4947</v>
      </c>
    </row>
    <row r="171" spans="17:17">
      <c r="Q171" s="335" t="s">
        <v>4948</v>
      </c>
    </row>
    <row r="172" spans="17:17">
      <c r="Q172" s="335" t="s">
        <v>4949</v>
      </c>
    </row>
    <row r="173" spans="17:17">
      <c r="Q173" s="335" t="s">
        <v>4950</v>
      </c>
    </row>
    <row r="174" spans="17:17">
      <c r="Q174" s="335" t="s">
        <v>4951</v>
      </c>
    </row>
    <row r="175" spans="17:17">
      <c r="Q175" s="335" t="s">
        <v>4952</v>
      </c>
    </row>
    <row r="176" spans="17:17">
      <c r="Q176" s="335" t="s">
        <v>4953</v>
      </c>
    </row>
    <row r="177" spans="17:17">
      <c r="Q177" s="335" t="s">
        <v>3364</v>
      </c>
    </row>
    <row r="178" spans="17:17">
      <c r="Q178" s="335" t="s">
        <v>3365</v>
      </c>
    </row>
    <row r="179" spans="17:17">
      <c r="Q179" s="336" t="s">
        <v>4954</v>
      </c>
    </row>
    <row r="180" spans="17:17">
      <c r="Q180" s="335" t="s">
        <v>4955</v>
      </c>
    </row>
    <row r="181" spans="17:17">
      <c r="Q181" s="335" t="s">
        <v>4956</v>
      </c>
    </row>
    <row r="182" spans="17:17">
      <c r="Q182" s="335" t="s">
        <v>4957</v>
      </c>
    </row>
    <row r="183" spans="17:17">
      <c r="Q183" s="335" t="s">
        <v>4958</v>
      </c>
    </row>
    <row r="184" spans="17:17">
      <c r="Q184" s="335" t="s">
        <v>4959</v>
      </c>
    </row>
    <row r="185" spans="17:17">
      <c r="Q185" s="335" t="s">
        <v>3366</v>
      </c>
    </row>
    <row r="186" spans="17:17">
      <c r="Q186" s="335" t="s">
        <v>3367</v>
      </c>
    </row>
    <row r="187" spans="17:17">
      <c r="Q187" s="335" t="s">
        <v>3368</v>
      </c>
    </row>
    <row r="188" spans="17:17">
      <c r="Q188" s="335" t="s">
        <v>4960</v>
      </c>
    </row>
    <row r="189" spans="17:17">
      <c r="Q189" s="335" t="s">
        <v>3369</v>
      </c>
    </row>
    <row r="190" spans="17:17">
      <c r="Q190" s="335" t="s">
        <v>4961</v>
      </c>
    </row>
    <row r="191" spans="17:17">
      <c r="Q191" s="335" t="s">
        <v>4962</v>
      </c>
    </row>
    <row r="192" spans="17:17">
      <c r="Q192" s="335" t="s">
        <v>4963</v>
      </c>
    </row>
    <row r="193" spans="17:17">
      <c r="Q193" s="335" t="s">
        <v>4964</v>
      </c>
    </row>
    <row r="194" spans="17:17">
      <c r="Q194" s="335" t="s">
        <v>4965</v>
      </c>
    </row>
    <row r="195" spans="17:17">
      <c r="Q195" s="335" t="s">
        <v>4966</v>
      </c>
    </row>
    <row r="196" spans="17:17">
      <c r="Q196" s="335" t="s">
        <v>4967</v>
      </c>
    </row>
    <row r="197" spans="17:17">
      <c r="Q197" s="335" t="s">
        <v>4968</v>
      </c>
    </row>
    <row r="198" spans="17:17">
      <c r="Q198" s="335" t="s">
        <v>4969</v>
      </c>
    </row>
    <row r="199" spans="17:17">
      <c r="Q199" s="335" t="s">
        <v>4970</v>
      </c>
    </row>
    <row r="200" spans="17:17">
      <c r="Q200" s="335" t="s">
        <v>4971</v>
      </c>
    </row>
    <row r="201" spans="17:17">
      <c r="Q201" s="335" t="s">
        <v>3370</v>
      </c>
    </row>
    <row r="202" spans="17:17">
      <c r="Q202" s="335" t="s">
        <v>4972</v>
      </c>
    </row>
    <row r="203" spans="17:17">
      <c r="Q203" s="335" t="s">
        <v>4973</v>
      </c>
    </row>
    <row r="204" spans="17:17">
      <c r="Q204" s="335" t="s">
        <v>4974</v>
      </c>
    </row>
    <row r="205" spans="17:17">
      <c r="Q205" s="335" t="s">
        <v>4975</v>
      </c>
    </row>
    <row r="206" spans="17:17">
      <c r="Q206" s="335" t="s">
        <v>4976</v>
      </c>
    </row>
    <row r="207" spans="17:17">
      <c r="Q207" s="335" t="s">
        <v>4977</v>
      </c>
    </row>
    <row r="208" spans="17:17">
      <c r="Q208" s="335" t="s">
        <v>4978</v>
      </c>
    </row>
    <row r="209" spans="9:17">
      <c r="Q209" s="335" t="s">
        <v>4979</v>
      </c>
    </row>
    <row r="210" spans="9:17">
      <c r="Q210" s="335" t="s">
        <v>4980</v>
      </c>
    </row>
    <row r="211" spans="9:17">
      <c r="Q211" s="335" t="s">
        <v>4981</v>
      </c>
    </row>
    <row r="212" spans="9:17">
      <c r="Q212" s="335" t="s">
        <v>4982</v>
      </c>
    </row>
    <row r="213" spans="9:17">
      <c r="I213" t="s">
        <v>3305</v>
      </c>
      <c r="Q213" s="335" t="s">
        <v>3371</v>
      </c>
    </row>
    <row r="214" spans="9:17">
      <c r="I214" t="s">
        <v>3313</v>
      </c>
      <c r="Q214" s="335" t="s">
        <v>3372</v>
      </c>
    </row>
    <row r="215" spans="9:17">
      <c r="I215" t="s">
        <v>3329</v>
      </c>
      <c r="Q215" s="335" t="s">
        <v>4983</v>
      </c>
    </row>
    <row r="216" spans="9:17">
      <c r="I216" t="s">
        <v>3330</v>
      </c>
      <c r="Q216" s="335" t="s">
        <v>4984</v>
      </c>
    </row>
    <row r="217" spans="9:17">
      <c r="I217" t="s">
        <v>3362</v>
      </c>
      <c r="Q217" s="335" t="s">
        <v>4985</v>
      </c>
    </row>
    <row r="218" spans="9:17">
      <c r="I218" t="s">
        <v>3363</v>
      </c>
      <c r="Q218" s="335" t="s">
        <v>3373</v>
      </c>
    </row>
    <row r="219" spans="9:17">
      <c r="I219" t="s">
        <v>3371</v>
      </c>
      <c r="Q219" s="335" t="s">
        <v>3374</v>
      </c>
    </row>
    <row r="220" spans="9:17">
      <c r="I220" t="s">
        <v>3376</v>
      </c>
      <c r="Q220" s="335" t="s">
        <v>3375</v>
      </c>
    </row>
    <row r="221" spans="9:17">
      <c r="Q221" s="335" t="s">
        <v>4986</v>
      </c>
    </row>
    <row r="222" spans="9:17">
      <c r="Q222" s="335" t="s">
        <v>3376</v>
      </c>
    </row>
    <row r="223" spans="9:17">
      <c r="Q223" s="335" t="s">
        <v>3377</v>
      </c>
    </row>
    <row r="224" spans="9:17">
      <c r="Q224" s="335" t="s">
        <v>4987</v>
      </c>
    </row>
    <row r="225" spans="17:17">
      <c r="Q225" s="335" t="s">
        <v>3378</v>
      </c>
    </row>
    <row r="226" spans="17:17">
      <c r="Q226" s="335" t="s">
        <v>3379</v>
      </c>
    </row>
    <row r="227" spans="17:17">
      <c r="Q227" s="335" t="s">
        <v>4988</v>
      </c>
    </row>
    <row r="228" spans="17:17">
      <c r="Q228" s="335" t="s">
        <v>4989</v>
      </c>
    </row>
    <row r="229" spans="17:17">
      <c r="Q229" s="335" t="s">
        <v>4990</v>
      </c>
    </row>
    <row r="230" spans="17:17">
      <c r="Q230" s="335" t="s">
        <v>3380</v>
      </c>
    </row>
    <row r="231" spans="17:17">
      <c r="Q231" s="335" t="s">
        <v>4991</v>
      </c>
    </row>
    <row r="232" spans="17:17">
      <c r="Q232" s="335" t="s">
        <v>4992</v>
      </c>
    </row>
    <row r="233" spans="17:17">
      <c r="Q233" s="335" t="s">
        <v>4993</v>
      </c>
    </row>
    <row r="234" spans="17:17">
      <c r="Q234" s="335" t="s">
        <v>4994</v>
      </c>
    </row>
    <row r="235" spans="17:17">
      <c r="Q235"/>
    </row>
    <row r="236" spans="17:17">
      <c r="Q236"/>
    </row>
    <row r="237" spans="17:17">
      <c r="Q237"/>
    </row>
    <row r="238" spans="17:17">
      <c r="Q238"/>
    </row>
    <row r="239" spans="17:17">
      <c r="Q239"/>
    </row>
    <row r="240" spans="17:17">
      <c r="Q240"/>
    </row>
    <row r="241" spans="17:17">
      <c r="Q241"/>
    </row>
    <row r="242" spans="17:17">
      <c r="Q242"/>
    </row>
    <row r="243" spans="17:17">
      <c r="Q243"/>
    </row>
    <row r="244" spans="17:17">
      <c r="Q244"/>
    </row>
    <row r="245" spans="17:17">
      <c r="Q245"/>
    </row>
    <row r="246" spans="17:17">
      <c r="Q246"/>
    </row>
    <row r="247" spans="17:17">
      <c r="Q247"/>
    </row>
    <row r="248" spans="17:17">
      <c r="Q248"/>
    </row>
    <row r="249" spans="17:17">
      <c r="Q249"/>
    </row>
    <row r="250" spans="17:17">
      <c r="Q250"/>
    </row>
    <row r="251" spans="17:17">
      <c r="Q251"/>
    </row>
    <row r="252" spans="17:17">
      <c r="Q252"/>
    </row>
    <row r="253" spans="17:17">
      <c r="Q253"/>
    </row>
    <row r="254" spans="17:17">
      <c r="Q254"/>
    </row>
    <row r="255" spans="17:17">
      <c r="Q255"/>
    </row>
    <row r="256" spans="17:17">
      <c r="Q256"/>
    </row>
    <row r="257" spans="17:17">
      <c r="Q257"/>
    </row>
    <row r="258" spans="17:17">
      <c r="Q258"/>
    </row>
    <row r="259" spans="17:17">
      <c r="Q259"/>
    </row>
    <row r="260" spans="17:17">
      <c r="Q260"/>
    </row>
    <row r="261" spans="17:17">
      <c r="Q261"/>
    </row>
    <row r="262" spans="17:17">
      <c r="Q262"/>
    </row>
    <row r="263" spans="17:17">
      <c r="Q263"/>
    </row>
    <row r="264" spans="17:17">
      <c r="Q264"/>
    </row>
    <row r="265" spans="17:17">
      <c r="Q265"/>
    </row>
    <row r="266" spans="17:17">
      <c r="Q266"/>
    </row>
    <row r="267" spans="17:17">
      <c r="Q267"/>
    </row>
    <row r="268" spans="17:17">
      <c r="Q268"/>
    </row>
    <row r="269" spans="17:17">
      <c r="Q269"/>
    </row>
    <row r="270" spans="17:17">
      <c r="Q270"/>
    </row>
    <row r="271" spans="17:17">
      <c r="Q271"/>
    </row>
    <row r="272" spans="17:17">
      <c r="Q272"/>
    </row>
    <row r="273" spans="17:17">
      <c r="Q273"/>
    </row>
    <row r="274" spans="17:17">
      <c r="Q274"/>
    </row>
    <row r="275" spans="17:17">
      <c r="Q275"/>
    </row>
    <row r="276" spans="17:17">
      <c r="Q276"/>
    </row>
    <row r="277" spans="17:17">
      <c r="Q277"/>
    </row>
    <row r="278" spans="17:17">
      <c r="Q278"/>
    </row>
    <row r="279" spans="17:17">
      <c r="Q279"/>
    </row>
    <row r="280" spans="17:17">
      <c r="Q280"/>
    </row>
    <row r="281" spans="17:17">
      <c r="Q281"/>
    </row>
    <row r="282" spans="17:17">
      <c r="Q282"/>
    </row>
    <row r="283" spans="17:17">
      <c r="Q283"/>
    </row>
    <row r="284" spans="17:17">
      <c r="Q284"/>
    </row>
    <row r="285" spans="17:17">
      <c r="Q285"/>
    </row>
    <row r="286" spans="17:17">
      <c r="Q286"/>
    </row>
    <row r="287" spans="17:17">
      <c r="Q287"/>
    </row>
    <row r="288" spans="17:17">
      <c r="Q288"/>
    </row>
    <row r="289" spans="17:17">
      <c r="Q289"/>
    </row>
    <row r="290" spans="17:17">
      <c r="Q290"/>
    </row>
    <row r="291" spans="17:17">
      <c r="Q291"/>
    </row>
    <row r="292" spans="17:17">
      <c r="Q292"/>
    </row>
    <row r="293" spans="17:17">
      <c r="Q293"/>
    </row>
    <row r="294" spans="17:17">
      <c r="Q294"/>
    </row>
    <row r="295" spans="17:17">
      <c r="Q295"/>
    </row>
    <row r="296" spans="17:17">
      <c r="Q296"/>
    </row>
    <row r="297" spans="17:17">
      <c r="Q297"/>
    </row>
    <row r="298" spans="17:17">
      <c r="Q298"/>
    </row>
    <row r="299" spans="17:17">
      <c r="Q299"/>
    </row>
    <row r="300" spans="17:17">
      <c r="Q300"/>
    </row>
    <row r="301" spans="17:17">
      <c r="Q301"/>
    </row>
    <row r="302" spans="17:17">
      <c r="Q302"/>
    </row>
    <row r="303" spans="17:17">
      <c r="Q303"/>
    </row>
    <row r="304" spans="17:17">
      <c r="Q304"/>
    </row>
    <row r="305" spans="17:17">
      <c r="Q305"/>
    </row>
    <row r="306" spans="17:17">
      <c r="Q306"/>
    </row>
    <row r="307" spans="17:17">
      <c r="Q307"/>
    </row>
    <row r="308" spans="17:17">
      <c r="Q308"/>
    </row>
    <row r="309" spans="17:17">
      <c r="Q309"/>
    </row>
    <row r="310" spans="17:17">
      <c r="Q310"/>
    </row>
    <row r="311" spans="17:17">
      <c r="Q311"/>
    </row>
    <row r="312" spans="17:17">
      <c r="Q312"/>
    </row>
    <row r="313" spans="17:17">
      <c r="Q313"/>
    </row>
    <row r="314" spans="17:17">
      <c r="Q314"/>
    </row>
    <row r="315" spans="17:17">
      <c r="Q315"/>
    </row>
    <row r="316" spans="17:17">
      <c r="Q316"/>
    </row>
    <row r="317" spans="17:17">
      <c r="Q317"/>
    </row>
    <row r="318" spans="17:17">
      <c r="Q318"/>
    </row>
    <row r="319" spans="17:17">
      <c r="Q319"/>
    </row>
    <row r="320" spans="17:17">
      <c r="Q320"/>
    </row>
    <row r="321" spans="17:17">
      <c r="Q321"/>
    </row>
    <row r="322" spans="17:17">
      <c r="Q322"/>
    </row>
    <row r="323" spans="17:17">
      <c r="Q323"/>
    </row>
    <row r="324" spans="17:17">
      <c r="Q324"/>
    </row>
    <row r="325" spans="17:17">
      <c r="Q325"/>
    </row>
    <row r="326" spans="17:17">
      <c r="Q326"/>
    </row>
    <row r="327" spans="17:17">
      <c r="Q327"/>
    </row>
    <row r="328" spans="17:17">
      <c r="Q328"/>
    </row>
    <row r="329" spans="17:17">
      <c r="Q329"/>
    </row>
    <row r="330" spans="17:17">
      <c r="Q330"/>
    </row>
    <row r="331" spans="17:17">
      <c r="Q331"/>
    </row>
    <row r="332" spans="17:17">
      <c r="Q332"/>
    </row>
    <row r="333" spans="17:17">
      <c r="Q333"/>
    </row>
    <row r="334" spans="17:17">
      <c r="Q334"/>
    </row>
    <row r="335" spans="17:17">
      <c r="Q335"/>
    </row>
    <row r="336" spans="17:17">
      <c r="Q336"/>
    </row>
    <row r="337" spans="17:17">
      <c r="Q337"/>
    </row>
    <row r="338" spans="17:17">
      <c r="Q338"/>
    </row>
    <row r="339" spans="17:17">
      <c r="Q339"/>
    </row>
    <row r="340" spans="17:17">
      <c r="Q340"/>
    </row>
    <row r="341" spans="17:17">
      <c r="Q341"/>
    </row>
    <row r="342" spans="17:17">
      <c r="Q342"/>
    </row>
    <row r="343" spans="17:17">
      <c r="Q343"/>
    </row>
    <row r="344" spans="17:17">
      <c r="Q344"/>
    </row>
    <row r="345" spans="17:17">
      <c r="Q345"/>
    </row>
    <row r="346" spans="17:17">
      <c r="Q346"/>
    </row>
    <row r="347" spans="17:17">
      <c r="Q347"/>
    </row>
    <row r="348" spans="17:17">
      <c r="Q348"/>
    </row>
    <row r="349" spans="17:17">
      <c r="Q349"/>
    </row>
    <row r="350" spans="17:17">
      <c r="Q350"/>
    </row>
    <row r="351" spans="17:17">
      <c r="Q351"/>
    </row>
    <row r="352" spans="17:17">
      <c r="Q352"/>
    </row>
    <row r="353" spans="17:17">
      <c r="Q353"/>
    </row>
    <row r="354" spans="17:17">
      <c r="Q354"/>
    </row>
    <row r="355" spans="17:17">
      <c r="Q355"/>
    </row>
    <row r="356" spans="17:17">
      <c r="Q356"/>
    </row>
    <row r="357" spans="17:17">
      <c r="Q357"/>
    </row>
    <row r="358" spans="17:17">
      <c r="Q358"/>
    </row>
    <row r="359" spans="17:17">
      <c r="Q359"/>
    </row>
    <row r="360" spans="17:17">
      <c r="Q360"/>
    </row>
    <row r="361" spans="17:17">
      <c r="Q361"/>
    </row>
    <row r="362" spans="17:17">
      <c r="Q362"/>
    </row>
    <row r="363" spans="17:17">
      <c r="Q363"/>
    </row>
    <row r="364" spans="17:17">
      <c r="Q364"/>
    </row>
    <row r="365" spans="17:17">
      <c r="Q365"/>
    </row>
    <row r="366" spans="17:17">
      <c r="Q366"/>
    </row>
    <row r="367" spans="17:17">
      <c r="Q367"/>
    </row>
    <row r="368" spans="17:17">
      <c r="Q368"/>
    </row>
    <row r="369" spans="17:17">
      <c r="Q369"/>
    </row>
    <row r="370" spans="17:17">
      <c r="Q370"/>
    </row>
    <row r="371" spans="17:17">
      <c r="Q371"/>
    </row>
    <row r="372" spans="17:17">
      <c r="Q372"/>
    </row>
    <row r="373" spans="17:17">
      <c r="Q373"/>
    </row>
    <row r="374" spans="17:17">
      <c r="Q374"/>
    </row>
    <row r="375" spans="17:17">
      <c r="Q375"/>
    </row>
    <row r="376" spans="17:17">
      <c r="Q376"/>
    </row>
    <row r="377" spans="17:17">
      <c r="Q377"/>
    </row>
    <row r="378" spans="17:17">
      <c r="Q378"/>
    </row>
    <row r="379" spans="17:17">
      <c r="Q379"/>
    </row>
    <row r="380" spans="17:17">
      <c r="Q380"/>
    </row>
    <row r="381" spans="17:17">
      <c r="Q381"/>
    </row>
    <row r="382" spans="17:17">
      <c r="Q382"/>
    </row>
    <row r="383" spans="17:17">
      <c r="Q383"/>
    </row>
    <row r="384" spans="17:17">
      <c r="Q384"/>
    </row>
    <row r="385" spans="17:17">
      <c r="Q385"/>
    </row>
    <row r="386" spans="17:17">
      <c r="Q386"/>
    </row>
    <row r="387" spans="17:17">
      <c r="Q387"/>
    </row>
    <row r="388" spans="17:17">
      <c r="Q388"/>
    </row>
    <row r="389" spans="17:17">
      <c r="Q389"/>
    </row>
    <row r="390" spans="17:17">
      <c r="Q390"/>
    </row>
    <row r="391" spans="17:17">
      <c r="Q391"/>
    </row>
    <row r="392" spans="17:17">
      <c r="Q392"/>
    </row>
    <row r="393" spans="17:17">
      <c r="Q393"/>
    </row>
    <row r="394" spans="17:17">
      <c r="Q394"/>
    </row>
    <row r="395" spans="17:17">
      <c r="Q395"/>
    </row>
    <row r="396" spans="17:17">
      <c r="Q396"/>
    </row>
    <row r="397" spans="17:17">
      <c r="Q397"/>
    </row>
    <row r="398" spans="17:17">
      <c r="Q398"/>
    </row>
    <row r="399" spans="17:17">
      <c r="Q399"/>
    </row>
    <row r="400" spans="17:17">
      <c r="Q400"/>
    </row>
    <row r="401" spans="17:17">
      <c r="Q401"/>
    </row>
    <row r="402" spans="17:17">
      <c r="Q402"/>
    </row>
    <row r="403" spans="17:17">
      <c r="Q403"/>
    </row>
    <row r="404" spans="17:17">
      <c r="Q404"/>
    </row>
    <row r="405" spans="17:17">
      <c r="Q405"/>
    </row>
    <row r="406" spans="17:17">
      <c r="Q406"/>
    </row>
    <row r="407" spans="17:17">
      <c r="Q407"/>
    </row>
    <row r="408" spans="17:17">
      <c r="Q408"/>
    </row>
    <row r="409" spans="17:17">
      <c r="Q409"/>
    </row>
    <row r="410" spans="17:17">
      <c r="Q410"/>
    </row>
    <row r="411" spans="17:17">
      <c r="Q411"/>
    </row>
    <row r="412" spans="17:17">
      <c r="Q412"/>
    </row>
    <row r="413" spans="17:17">
      <c r="Q413"/>
    </row>
    <row r="414" spans="17:17">
      <c r="Q414"/>
    </row>
    <row r="415" spans="17:17">
      <c r="Q415"/>
    </row>
    <row r="416" spans="17:17">
      <c r="Q416"/>
    </row>
    <row r="417" spans="17:17">
      <c r="Q417"/>
    </row>
    <row r="418" spans="17:17">
      <c r="Q418"/>
    </row>
    <row r="419" spans="17:17">
      <c r="Q419"/>
    </row>
    <row r="420" spans="17:17">
      <c r="Q420"/>
    </row>
    <row r="421" spans="17:17">
      <c r="Q421"/>
    </row>
    <row r="422" spans="17:17">
      <c r="Q422"/>
    </row>
    <row r="423" spans="17:17">
      <c r="Q423"/>
    </row>
    <row r="424" spans="17:17">
      <c r="Q424"/>
    </row>
    <row r="425" spans="17:17">
      <c r="Q425"/>
    </row>
    <row r="426" spans="17:17">
      <c r="Q426"/>
    </row>
    <row r="427" spans="17:17">
      <c r="Q427"/>
    </row>
    <row r="428" spans="17:17">
      <c r="Q428"/>
    </row>
    <row r="429" spans="17:17">
      <c r="Q429"/>
    </row>
    <row r="430" spans="17:17">
      <c r="Q430"/>
    </row>
    <row r="431" spans="17:17">
      <c r="Q431"/>
    </row>
    <row r="432" spans="17:17">
      <c r="Q432"/>
    </row>
    <row r="433" spans="17:17">
      <c r="Q433"/>
    </row>
    <row r="434" spans="17:17">
      <c r="Q434"/>
    </row>
    <row r="435" spans="17:17">
      <c r="Q435"/>
    </row>
    <row r="436" spans="17:17">
      <c r="Q436"/>
    </row>
    <row r="437" spans="17:17">
      <c r="Q437"/>
    </row>
    <row r="438" spans="17:17">
      <c r="Q438"/>
    </row>
    <row r="439" spans="17:17">
      <c r="Q439"/>
    </row>
    <row r="440" spans="17:17">
      <c r="Q440"/>
    </row>
    <row r="441" spans="17:17">
      <c r="Q441"/>
    </row>
    <row r="442" spans="17:17">
      <c r="Q442"/>
    </row>
    <row r="443" spans="17:17">
      <c r="Q443"/>
    </row>
    <row r="444" spans="17:17">
      <c r="Q444"/>
    </row>
    <row r="445" spans="17:17">
      <c r="Q445"/>
    </row>
    <row r="446" spans="17:17">
      <c r="Q446"/>
    </row>
    <row r="447" spans="17:17">
      <c r="Q447"/>
    </row>
    <row r="448" spans="17:17">
      <c r="Q448"/>
    </row>
    <row r="449" spans="17:17">
      <c r="Q449"/>
    </row>
    <row r="450" spans="17:17">
      <c r="Q450"/>
    </row>
    <row r="451" spans="17:17">
      <c r="Q451"/>
    </row>
    <row r="452" spans="17:17">
      <c r="Q452"/>
    </row>
    <row r="453" spans="17:17">
      <c r="Q453"/>
    </row>
    <row r="454" spans="17:17">
      <c r="Q454"/>
    </row>
    <row r="455" spans="17:17">
      <c r="Q455"/>
    </row>
    <row r="456" spans="17:17">
      <c r="Q456"/>
    </row>
    <row r="457" spans="17:17">
      <c r="Q457"/>
    </row>
    <row r="458" spans="17:17">
      <c r="Q458"/>
    </row>
    <row r="459" spans="17:17">
      <c r="Q459"/>
    </row>
    <row r="460" spans="17:17">
      <c r="Q460"/>
    </row>
    <row r="461" spans="17:17">
      <c r="Q461"/>
    </row>
    <row r="462" spans="17:17">
      <c r="Q462"/>
    </row>
    <row r="463" spans="17:17">
      <c r="Q463"/>
    </row>
    <row r="464" spans="17:17">
      <c r="Q464"/>
    </row>
    <row r="465" spans="17:17">
      <c r="Q465"/>
    </row>
    <row r="466" spans="17:17">
      <c r="Q466"/>
    </row>
    <row r="467" spans="17:17">
      <c r="Q467"/>
    </row>
    <row r="468" spans="17:17">
      <c r="Q468"/>
    </row>
    <row r="469" spans="17:17">
      <c r="Q469"/>
    </row>
    <row r="470" spans="17:17">
      <c r="Q470"/>
    </row>
    <row r="471" spans="17:17">
      <c r="Q471"/>
    </row>
    <row r="472" spans="17:17">
      <c r="Q472"/>
    </row>
    <row r="473" spans="17:17">
      <c r="Q473"/>
    </row>
    <row r="474" spans="17:17">
      <c r="Q474"/>
    </row>
    <row r="475" spans="17:17">
      <c r="Q475"/>
    </row>
    <row r="476" spans="17:17">
      <c r="Q476"/>
    </row>
    <row r="477" spans="17:17">
      <c r="Q477"/>
    </row>
    <row r="478" spans="17:17">
      <c r="Q478"/>
    </row>
    <row r="479" spans="17:17">
      <c r="Q479"/>
    </row>
    <row r="480" spans="17:17">
      <c r="Q480"/>
    </row>
    <row r="481" spans="17:17">
      <c r="Q481"/>
    </row>
    <row r="482" spans="17:17">
      <c r="Q482"/>
    </row>
    <row r="483" spans="17:17">
      <c r="Q483"/>
    </row>
    <row r="484" spans="17:17">
      <c r="Q484"/>
    </row>
    <row r="485" spans="17:17">
      <c r="Q485"/>
    </row>
    <row r="486" spans="17:17">
      <c r="Q486"/>
    </row>
    <row r="487" spans="17:17">
      <c r="Q487"/>
    </row>
    <row r="488" spans="17:17">
      <c r="Q488"/>
    </row>
    <row r="489" spans="17:17">
      <c r="Q489"/>
    </row>
    <row r="490" spans="17:17">
      <c r="Q490"/>
    </row>
    <row r="491" spans="17:17">
      <c r="Q491"/>
    </row>
    <row r="492" spans="17:17">
      <c r="Q492"/>
    </row>
    <row r="493" spans="17:17">
      <c r="Q493"/>
    </row>
    <row r="494" spans="17:17">
      <c r="Q494"/>
    </row>
    <row r="495" spans="17:17">
      <c r="Q495"/>
    </row>
    <row r="496" spans="17:17">
      <c r="Q496"/>
    </row>
    <row r="497" spans="17:17">
      <c r="Q497"/>
    </row>
    <row r="498" spans="17:17">
      <c r="Q498"/>
    </row>
    <row r="499" spans="17:17">
      <c r="Q499"/>
    </row>
    <row r="500" spans="17:17">
      <c r="Q500"/>
    </row>
    <row r="501" spans="17:17">
      <c r="Q501"/>
    </row>
    <row r="502" spans="17:17">
      <c r="Q502"/>
    </row>
    <row r="503" spans="17:17">
      <c r="Q503"/>
    </row>
    <row r="504" spans="17:17">
      <c r="Q504"/>
    </row>
    <row r="505" spans="17:17">
      <c r="Q505"/>
    </row>
    <row r="506" spans="17:17">
      <c r="Q506"/>
    </row>
    <row r="507" spans="17:17">
      <c r="Q507"/>
    </row>
    <row r="508" spans="17:17">
      <c r="Q508"/>
    </row>
    <row r="509" spans="17:17">
      <c r="Q509"/>
    </row>
    <row r="510" spans="17:17">
      <c r="Q510"/>
    </row>
    <row r="511" spans="17:17">
      <c r="Q511"/>
    </row>
    <row r="512" spans="17:17">
      <c r="Q512"/>
    </row>
    <row r="513" spans="17:17">
      <c r="Q513"/>
    </row>
    <row r="514" spans="17:17">
      <c r="Q514"/>
    </row>
    <row r="515" spans="17:17">
      <c r="Q515"/>
    </row>
    <row r="516" spans="17:17">
      <c r="Q516"/>
    </row>
    <row r="517" spans="17:17">
      <c r="Q517"/>
    </row>
    <row r="518" spans="17:17">
      <c r="Q518"/>
    </row>
    <row r="519" spans="17:17">
      <c r="Q519"/>
    </row>
    <row r="520" spans="17:17">
      <c r="Q520"/>
    </row>
    <row r="521" spans="17:17">
      <c r="Q521"/>
    </row>
    <row r="522" spans="17:17">
      <c r="Q522"/>
    </row>
    <row r="523" spans="17:17">
      <c r="Q523"/>
    </row>
    <row r="524" spans="17:17">
      <c r="Q524"/>
    </row>
    <row r="525" spans="17:17">
      <c r="Q525"/>
    </row>
    <row r="526" spans="17:17">
      <c r="Q526"/>
    </row>
    <row r="527" spans="17:17">
      <c r="Q527"/>
    </row>
    <row r="528" spans="17:17">
      <c r="Q528"/>
    </row>
    <row r="529" spans="17:17">
      <c r="Q529"/>
    </row>
    <row r="530" spans="17:17">
      <c r="Q530"/>
    </row>
    <row r="531" spans="17:17">
      <c r="Q531"/>
    </row>
    <row r="532" spans="17:17">
      <c r="Q532"/>
    </row>
    <row r="533" spans="17:17">
      <c r="Q533"/>
    </row>
    <row r="534" spans="17:17">
      <c r="Q534"/>
    </row>
    <row r="535" spans="17:17">
      <c r="Q535"/>
    </row>
    <row r="536" spans="17:17">
      <c r="Q536"/>
    </row>
    <row r="537" spans="17:17">
      <c r="Q537"/>
    </row>
    <row r="538" spans="17:17">
      <c r="Q538"/>
    </row>
    <row r="539" spans="17:17">
      <c r="Q539"/>
    </row>
    <row r="540" spans="17:17">
      <c r="Q540"/>
    </row>
    <row r="541" spans="17:17">
      <c r="Q541"/>
    </row>
    <row r="542" spans="17:17">
      <c r="Q542"/>
    </row>
    <row r="543" spans="17:17">
      <c r="Q543"/>
    </row>
    <row r="544" spans="17:17">
      <c r="Q544"/>
    </row>
    <row r="545" spans="17:17">
      <c r="Q545"/>
    </row>
    <row r="546" spans="17:17">
      <c r="Q546"/>
    </row>
    <row r="547" spans="17:17">
      <c r="Q547"/>
    </row>
    <row r="548" spans="17:17">
      <c r="Q548"/>
    </row>
    <row r="549" spans="17:17">
      <c r="Q549"/>
    </row>
    <row r="550" spans="17:17">
      <c r="Q550"/>
    </row>
    <row r="551" spans="17:17">
      <c r="Q551"/>
    </row>
    <row r="552" spans="17:17">
      <c r="Q552"/>
    </row>
    <row r="553" spans="17:17">
      <c r="Q553"/>
    </row>
    <row r="554" spans="17:17">
      <c r="Q554"/>
    </row>
    <row r="555" spans="17:17">
      <c r="Q555"/>
    </row>
    <row r="556" spans="17:17">
      <c r="Q556"/>
    </row>
    <row r="557" spans="17:17">
      <c r="Q557"/>
    </row>
    <row r="558" spans="17:17">
      <c r="Q558"/>
    </row>
    <row r="559" spans="17:17">
      <c r="Q559"/>
    </row>
    <row r="560" spans="17:17">
      <c r="Q560"/>
    </row>
    <row r="561" spans="17:17">
      <c r="Q561"/>
    </row>
    <row r="562" spans="17:17">
      <c r="Q562"/>
    </row>
    <row r="563" spans="17:17">
      <c r="Q563"/>
    </row>
    <row r="564" spans="17:17">
      <c r="Q564"/>
    </row>
    <row r="565" spans="17:17">
      <c r="Q565"/>
    </row>
    <row r="566" spans="17:17">
      <c r="Q566"/>
    </row>
    <row r="567" spans="17:17">
      <c r="Q567"/>
    </row>
    <row r="568" spans="17:17">
      <c r="Q568"/>
    </row>
    <row r="569" spans="17:17">
      <c r="Q569"/>
    </row>
    <row r="570" spans="17:17">
      <c r="Q570"/>
    </row>
    <row r="571" spans="17:17">
      <c r="Q571"/>
    </row>
    <row r="572" spans="17:17">
      <c r="Q572"/>
    </row>
    <row r="573" spans="17:17">
      <c r="Q573"/>
    </row>
    <row r="574" spans="17:17">
      <c r="Q574"/>
    </row>
    <row r="575" spans="17:17">
      <c r="Q575"/>
    </row>
    <row r="576" spans="17:17">
      <c r="Q576"/>
    </row>
    <row r="577" spans="17:17">
      <c r="Q577"/>
    </row>
    <row r="578" spans="17:17">
      <c r="Q578"/>
    </row>
    <row r="579" spans="17:17">
      <c r="Q579"/>
    </row>
    <row r="580" spans="17:17">
      <c r="Q580"/>
    </row>
    <row r="581" spans="17:17">
      <c r="Q581"/>
    </row>
    <row r="582" spans="17:17">
      <c r="Q582"/>
    </row>
    <row r="583" spans="17:17">
      <c r="Q583"/>
    </row>
    <row r="584" spans="17:17">
      <c r="Q584"/>
    </row>
    <row r="585" spans="17:17">
      <c r="Q585"/>
    </row>
    <row r="586" spans="17:17">
      <c r="Q586"/>
    </row>
    <row r="587" spans="17:17">
      <c r="Q587"/>
    </row>
    <row r="588" spans="17:17">
      <c r="Q588"/>
    </row>
    <row r="589" spans="17:17">
      <c r="Q589"/>
    </row>
    <row r="590" spans="17:17">
      <c r="Q590"/>
    </row>
    <row r="591" spans="17:17">
      <c r="Q591"/>
    </row>
    <row r="592" spans="17:17">
      <c r="Q592"/>
    </row>
    <row r="593" spans="17:17">
      <c r="Q593"/>
    </row>
    <row r="594" spans="17:17">
      <c r="Q594"/>
    </row>
    <row r="595" spans="17:17">
      <c r="Q595"/>
    </row>
    <row r="596" spans="17:17">
      <c r="Q596"/>
    </row>
    <row r="597" spans="17:17">
      <c r="Q597"/>
    </row>
    <row r="598" spans="17:17">
      <c r="Q598"/>
    </row>
    <row r="599" spans="17:17">
      <c r="Q599"/>
    </row>
    <row r="600" spans="17:17">
      <c r="Q600"/>
    </row>
    <row r="601" spans="17:17">
      <c r="Q601"/>
    </row>
    <row r="602" spans="17:17">
      <c r="Q602"/>
    </row>
    <row r="603" spans="17:17">
      <c r="Q603"/>
    </row>
    <row r="604" spans="17:17">
      <c r="Q604"/>
    </row>
    <row r="605" spans="17:17">
      <c r="Q605"/>
    </row>
    <row r="606" spans="17:17">
      <c r="Q606"/>
    </row>
    <row r="607" spans="17:17">
      <c r="Q607"/>
    </row>
    <row r="608" spans="17:17">
      <c r="Q608"/>
    </row>
    <row r="609" spans="17:17">
      <c r="Q609"/>
    </row>
    <row r="610" spans="17:17">
      <c r="Q610"/>
    </row>
    <row r="611" spans="17:17">
      <c r="Q611"/>
    </row>
    <row r="612" spans="17:17">
      <c r="Q612"/>
    </row>
    <row r="613" spans="17:17">
      <c r="Q613"/>
    </row>
    <row r="614" spans="17:17">
      <c r="Q614"/>
    </row>
    <row r="615" spans="17:17">
      <c r="Q615"/>
    </row>
    <row r="616" spans="17:17">
      <c r="Q616"/>
    </row>
    <row r="617" spans="17:17">
      <c r="Q617"/>
    </row>
    <row r="618" spans="17:17">
      <c r="Q618"/>
    </row>
    <row r="619" spans="17:17">
      <c r="Q619"/>
    </row>
    <row r="620" spans="17:17">
      <c r="Q620"/>
    </row>
    <row r="621" spans="17:17">
      <c r="Q621"/>
    </row>
    <row r="622" spans="17:17">
      <c r="Q622"/>
    </row>
    <row r="623" spans="17:17">
      <c r="Q623"/>
    </row>
    <row r="624" spans="17:17">
      <c r="Q624"/>
    </row>
    <row r="625" spans="17:17">
      <c r="Q625"/>
    </row>
    <row r="626" spans="17:17">
      <c r="Q626"/>
    </row>
    <row r="627" spans="17:17">
      <c r="Q627"/>
    </row>
    <row r="628" spans="17:17">
      <c r="Q628"/>
    </row>
    <row r="629" spans="17:17">
      <c r="Q629"/>
    </row>
    <row r="630" spans="17:17">
      <c r="Q630"/>
    </row>
    <row r="631" spans="17:17">
      <c r="Q631"/>
    </row>
    <row r="632" spans="17:17">
      <c r="Q632"/>
    </row>
    <row r="633" spans="17:17">
      <c r="Q633"/>
    </row>
    <row r="634" spans="17:17">
      <c r="Q634"/>
    </row>
    <row r="635" spans="17:17">
      <c r="Q635"/>
    </row>
    <row r="636" spans="17:17">
      <c r="Q636"/>
    </row>
    <row r="637" spans="17:17">
      <c r="Q637"/>
    </row>
    <row r="638" spans="17:17">
      <c r="Q638"/>
    </row>
    <row r="639" spans="17:17">
      <c r="Q639"/>
    </row>
    <row r="640" spans="17:17">
      <c r="Q640"/>
    </row>
    <row r="641" spans="17:17">
      <c r="Q641"/>
    </row>
    <row r="642" spans="17:17">
      <c r="Q642"/>
    </row>
    <row r="643" spans="17:17">
      <c r="Q643"/>
    </row>
    <row r="644" spans="17:17">
      <c r="Q644"/>
    </row>
    <row r="645" spans="17:17">
      <c r="Q645"/>
    </row>
    <row r="646" spans="17:17">
      <c r="Q646"/>
    </row>
    <row r="647" spans="17:17">
      <c r="Q647"/>
    </row>
    <row r="648" spans="17:17">
      <c r="Q648"/>
    </row>
    <row r="649" spans="17:17">
      <c r="Q649"/>
    </row>
    <row r="650" spans="17:17">
      <c r="Q650"/>
    </row>
    <row r="651" spans="17:17">
      <c r="Q651"/>
    </row>
    <row r="652" spans="17:17">
      <c r="Q652"/>
    </row>
    <row r="653" spans="17:17">
      <c r="Q653"/>
    </row>
    <row r="654" spans="17:17">
      <c r="Q654"/>
    </row>
    <row r="655" spans="17:17">
      <c r="Q655"/>
    </row>
    <row r="656" spans="17:17">
      <c r="Q656"/>
    </row>
    <row r="657" spans="17:17">
      <c r="Q657"/>
    </row>
    <row r="658" spans="17:17">
      <c r="Q658"/>
    </row>
    <row r="659" spans="17:17">
      <c r="Q659"/>
    </row>
    <row r="660" spans="17:17">
      <c r="Q660"/>
    </row>
    <row r="661" spans="17:17">
      <c r="Q661"/>
    </row>
    <row r="662" spans="17:17">
      <c r="Q662"/>
    </row>
    <row r="663" spans="17:17">
      <c r="Q663"/>
    </row>
    <row r="664" spans="17:17">
      <c r="Q664"/>
    </row>
    <row r="665" spans="17:17">
      <c r="Q665"/>
    </row>
    <row r="666" spans="17:17">
      <c r="Q666"/>
    </row>
    <row r="667" spans="17:17">
      <c r="Q667"/>
    </row>
    <row r="668" spans="17:17">
      <c r="Q668"/>
    </row>
    <row r="669" spans="17:17">
      <c r="Q669"/>
    </row>
    <row r="670" spans="17:17">
      <c r="Q670"/>
    </row>
    <row r="671" spans="17:17">
      <c r="Q671"/>
    </row>
    <row r="672" spans="17:17">
      <c r="Q672"/>
    </row>
    <row r="673" spans="17:17">
      <c r="Q673"/>
    </row>
    <row r="674" spans="17:17">
      <c r="Q674"/>
    </row>
    <row r="675" spans="17:17">
      <c r="Q675"/>
    </row>
    <row r="676" spans="17:17">
      <c r="Q676"/>
    </row>
    <row r="677" spans="17:17">
      <c r="Q677"/>
    </row>
    <row r="678" spans="17:17">
      <c r="Q678"/>
    </row>
    <row r="679" spans="17:17">
      <c r="Q679"/>
    </row>
    <row r="680" spans="17:17">
      <c r="Q680"/>
    </row>
    <row r="681" spans="17:17">
      <c r="Q681"/>
    </row>
    <row r="682" spans="17:17">
      <c r="Q682"/>
    </row>
    <row r="683" spans="17:17">
      <c r="Q683"/>
    </row>
    <row r="684" spans="17:17">
      <c r="Q684"/>
    </row>
    <row r="685" spans="17:17">
      <c r="Q685"/>
    </row>
    <row r="686" spans="17:17">
      <c r="Q686"/>
    </row>
    <row r="687" spans="17:17">
      <c r="Q687"/>
    </row>
    <row r="688" spans="17:17">
      <c r="Q688"/>
    </row>
    <row r="689" spans="17:17">
      <c r="Q689"/>
    </row>
    <row r="690" spans="17:17">
      <c r="Q690"/>
    </row>
    <row r="691" spans="17:17">
      <c r="Q691"/>
    </row>
    <row r="692" spans="17:17">
      <c r="Q692"/>
    </row>
    <row r="693" spans="17:17">
      <c r="Q693"/>
    </row>
    <row r="694" spans="17:17">
      <c r="Q694"/>
    </row>
    <row r="695" spans="17:17">
      <c r="Q695"/>
    </row>
    <row r="696" spans="17:17">
      <c r="Q696"/>
    </row>
    <row r="697" spans="17:17">
      <c r="Q697"/>
    </row>
    <row r="698" spans="17:17">
      <c r="Q698"/>
    </row>
    <row r="699" spans="17:17">
      <c r="Q699"/>
    </row>
    <row r="700" spans="17:17">
      <c r="Q700"/>
    </row>
    <row r="701" spans="17:17">
      <c r="Q701"/>
    </row>
    <row r="702" spans="17:17">
      <c r="Q702"/>
    </row>
    <row r="703" spans="17:17">
      <c r="Q703"/>
    </row>
    <row r="704" spans="17:17">
      <c r="Q704"/>
    </row>
    <row r="705" spans="17:17">
      <c r="Q705"/>
    </row>
    <row r="706" spans="17:17">
      <c r="Q706"/>
    </row>
    <row r="707" spans="17:17">
      <c r="Q707"/>
    </row>
    <row r="708" spans="17:17">
      <c r="Q708"/>
    </row>
    <row r="709" spans="17:17">
      <c r="Q709"/>
    </row>
    <row r="710" spans="17:17">
      <c r="Q710"/>
    </row>
    <row r="711" spans="17:17">
      <c r="Q711"/>
    </row>
    <row r="712" spans="17:17">
      <c r="Q712"/>
    </row>
    <row r="713" spans="17:17">
      <c r="Q713"/>
    </row>
    <row r="714" spans="17:17">
      <c r="Q714"/>
    </row>
    <row r="715" spans="17:17">
      <c r="Q715"/>
    </row>
    <row r="716" spans="17:17">
      <c r="Q716"/>
    </row>
    <row r="717" spans="17:17">
      <c r="Q717"/>
    </row>
    <row r="718" spans="17:17">
      <c r="Q718"/>
    </row>
    <row r="719" spans="17:17">
      <c r="Q719"/>
    </row>
    <row r="720" spans="17:17">
      <c r="Q720"/>
    </row>
    <row r="721" spans="17:17">
      <c r="Q721"/>
    </row>
    <row r="722" spans="17:17">
      <c r="Q722"/>
    </row>
    <row r="723" spans="17:17">
      <c r="Q723"/>
    </row>
    <row r="724" spans="17:17">
      <c r="Q724"/>
    </row>
    <row r="725" spans="17:17">
      <c r="Q725"/>
    </row>
    <row r="726" spans="17:17">
      <c r="Q726"/>
    </row>
    <row r="727" spans="17:17">
      <c r="Q727"/>
    </row>
    <row r="728" spans="17:17">
      <c r="Q728"/>
    </row>
    <row r="729" spans="17:17">
      <c r="Q729"/>
    </row>
    <row r="730" spans="17:17">
      <c r="Q730"/>
    </row>
    <row r="731" spans="17:17">
      <c r="Q731"/>
    </row>
    <row r="732" spans="17:17">
      <c r="Q732"/>
    </row>
    <row r="733" spans="17:17">
      <c r="Q733"/>
    </row>
    <row r="734" spans="17:17">
      <c r="Q734"/>
    </row>
    <row r="735" spans="17:17">
      <c r="Q735"/>
    </row>
    <row r="736" spans="17:17">
      <c r="Q736"/>
    </row>
    <row r="737" spans="17:17">
      <c r="Q737"/>
    </row>
    <row r="738" spans="17:17">
      <c r="Q738"/>
    </row>
    <row r="739" spans="17:17">
      <c r="Q739"/>
    </row>
    <row r="740" spans="17:17">
      <c r="Q740"/>
    </row>
    <row r="741" spans="17:17">
      <c r="Q741"/>
    </row>
    <row r="742" spans="17:17">
      <c r="Q742"/>
    </row>
    <row r="743" spans="17:17">
      <c r="Q743"/>
    </row>
    <row r="744" spans="17:17">
      <c r="Q744"/>
    </row>
    <row r="745" spans="17:17">
      <c r="Q745"/>
    </row>
    <row r="746" spans="17:17">
      <c r="Q746"/>
    </row>
    <row r="747" spans="17:17">
      <c r="Q747"/>
    </row>
    <row r="748" spans="17:17">
      <c r="Q748"/>
    </row>
    <row r="749" spans="17:17">
      <c r="Q749"/>
    </row>
    <row r="750" spans="17:17">
      <c r="Q750"/>
    </row>
    <row r="751" spans="17:17">
      <c r="Q751"/>
    </row>
    <row r="752" spans="17:17">
      <c r="Q752"/>
    </row>
    <row r="753" spans="17:17">
      <c r="Q753"/>
    </row>
    <row r="754" spans="17:17">
      <c r="Q754"/>
    </row>
    <row r="755" spans="17:17">
      <c r="Q755"/>
    </row>
    <row r="756" spans="17:17">
      <c r="Q756"/>
    </row>
    <row r="757" spans="17:17">
      <c r="Q757"/>
    </row>
    <row r="758" spans="17:17">
      <c r="Q758"/>
    </row>
    <row r="759" spans="17:17">
      <c r="Q759"/>
    </row>
    <row r="760" spans="17:17">
      <c r="Q760"/>
    </row>
    <row r="761" spans="17:17">
      <c r="Q761"/>
    </row>
    <row r="762" spans="17:17">
      <c r="Q762"/>
    </row>
    <row r="763" spans="17:17">
      <c r="Q763"/>
    </row>
    <row r="764" spans="17:17">
      <c r="Q764"/>
    </row>
    <row r="765" spans="17:17">
      <c r="Q765"/>
    </row>
    <row r="766" spans="17:17">
      <c r="Q766"/>
    </row>
    <row r="767" spans="17:17">
      <c r="Q767"/>
    </row>
    <row r="768" spans="17:17">
      <c r="Q768"/>
    </row>
    <row r="769" spans="17:17">
      <c r="Q769"/>
    </row>
    <row r="770" spans="17:17">
      <c r="Q770"/>
    </row>
    <row r="771" spans="17:17">
      <c r="Q771"/>
    </row>
    <row r="772" spans="17:17">
      <c r="Q772"/>
    </row>
    <row r="773" spans="17:17">
      <c r="Q773"/>
    </row>
    <row r="774" spans="17:17">
      <c r="Q774"/>
    </row>
    <row r="775" spans="17:17">
      <c r="Q775"/>
    </row>
    <row r="776" spans="17:17">
      <c r="Q776"/>
    </row>
    <row r="777" spans="17:17">
      <c r="Q777"/>
    </row>
    <row r="778" spans="17:17">
      <c r="Q778"/>
    </row>
    <row r="779" spans="17:17">
      <c r="Q779"/>
    </row>
    <row r="780" spans="17:17">
      <c r="Q780"/>
    </row>
    <row r="781" spans="17:17">
      <c r="Q781"/>
    </row>
    <row r="782" spans="17:17">
      <c r="Q782"/>
    </row>
    <row r="783" spans="17:17">
      <c r="Q783"/>
    </row>
    <row r="784" spans="17:17">
      <c r="Q784"/>
    </row>
    <row r="785" spans="17:17">
      <c r="Q785"/>
    </row>
    <row r="786" spans="17:17">
      <c r="Q786"/>
    </row>
    <row r="787" spans="17:17">
      <c r="Q787"/>
    </row>
    <row r="788" spans="17:17">
      <c r="Q788"/>
    </row>
    <row r="789" spans="17:17">
      <c r="Q789"/>
    </row>
    <row r="790" spans="17:17">
      <c r="Q790"/>
    </row>
    <row r="791" spans="17:17">
      <c r="Q791"/>
    </row>
    <row r="792" spans="17:17">
      <c r="Q792"/>
    </row>
    <row r="793" spans="17:17">
      <c r="Q793"/>
    </row>
    <row r="794" spans="17:17">
      <c r="Q794"/>
    </row>
    <row r="795" spans="17:17">
      <c r="Q795"/>
    </row>
    <row r="796" spans="17:17">
      <c r="Q796"/>
    </row>
    <row r="797" spans="17:17">
      <c r="Q797"/>
    </row>
    <row r="798" spans="17:17">
      <c r="Q798"/>
    </row>
    <row r="799" spans="17:17">
      <c r="Q799"/>
    </row>
    <row r="800" spans="17:17">
      <c r="Q800"/>
    </row>
    <row r="801" spans="17:17">
      <c r="Q801"/>
    </row>
    <row r="802" spans="17:17">
      <c r="Q802"/>
    </row>
    <row r="803" spans="17:17">
      <c r="Q803"/>
    </row>
    <row r="804" spans="17:17">
      <c r="Q804"/>
    </row>
    <row r="805" spans="17:17">
      <c r="Q805"/>
    </row>
    <row r="806" spans="17:17">
      <c r="Q806"/>
    </row>
    <row r="807" spans="17:17">
      <c r="Q807"/>
    </row>
    <row r="808" spans="17:17">
      <c r="Q808"/>
    </row>
    <row r="809" spans="17:17">
      <c r="Q809"/>
    </row>
    <row r="810" spans="17:17">
      <c r="Q810"/>
    </row>
    <row r="811" spans="17:17">
      <c r="Q811"/>
    </row>
    <row r="812" spans="17:17">
      <c r="Q812"/>
    </row>
    <row r="813" spans="17:17">
      <c r="Q813"/>
    </row>
    <row r="814" spans="17:17">
      <c r="Q814"/>
    </row>
    <row r="815" spans="17:17">
      <c r="Q815"/>
    </row>
    <row r="816" spans="17:17">
      <c r="Q816"/>
    </row>
    <row r="817" spans="17:17">
      <c r="Q817"/>
    </row>
    <row r="818" spans="17:17">
      <c r="Q818"/>
    </row>
    <row r="819" spans="17:17">
      <c r="Q819"/>
    </row>
    <row r="820" spans="17:17">
      <c r="Q820"/>
    </row>
    <row r="821" spans="17:17">
      <c r="Q821"/>
    </row>
    <row r="822" spans="17:17">
      <c r="Q822"/>
    </row>
    <row r="823" spans="17:17">
      <c r="Q823"/>
    </row>
    <row r="824" spans="17:17">
      <c r="Q824"/>
    </row>
    <row r="825" spans="17:17">
      <c r="Q825"/>
    </row>
    <row r="826" spans="17:17">
      <c r="Q826"/>
    </row>
    <row r="827" spans="17:17">
      <c r="Q827"/>
    </row>
    <row r="828" spans="17:17">
      <c r="Q828"/>
    </row>
    <row r="829" spans="17:17">
      <c r="Q829"/>
    </row>
    <row r="830" spans="17:17">
      <c r="Q830"/>
    </row>
    <row r="831" spans="17:17">
      <c r="Q831"/>
    </row>
    <row r="832" spans="17:17">
      <c r="Q832"/>
    </row>
    <row r="833" spans="17:17">
      <c r="Q833"/>
    </row>
    <row r="834" spans="17:17">
      <c r="Q834"/>
    </row>
    <row r="835" spans="17:17">
      <c r="Q835"/>
    </row>
    <row r="836" spans="17:17">
      <c r="Q836"/>
    </row>
    <row r="837" spans="17:17">
      <c r="Q837"/>
    </row>
    <row r="838" spans="17:17">
      <c r="Q838"/>
    </row>
    <row r="839" spans="17:17">
      <c r="Q839"/>
    </row>
    <row r="840" spans="17:17">
      <c r="Q840"/>
    </row>
    <row r="841" spans="17:17">
      <c r="Q841"/>
    </row>
    <row r="842" spans="17:17">
      <c r="Q842"/>
    </row>
    <row r="843" spans="17:17">
      <c r="Q843"/>
    </row>
    <row r="844" spans="17:17">
      <c r="Q844"/>
    </row>
    <row r="845" spans="17:17">
      <c r="Q845"/>
    </row>
    <row r="846" spans="17:17">
      <c r="Q846"/>
    </row>
    <row r="847" spans="17:17">
      <c r="Q847"/>
    </row>
    <row r="848" spans="17:17">
      <c r="Q848"/>
    </row>
    <row r="849" spans="17:17">
      <c r="Q849"/>
    </row>
    <row r="850" spans="17:17">
      <c r="Q850"/>
    </row>
    <row r="851" spans="17:17">
      <c r="Q851"/>
    </row>
    <row r="852" spans="17:17">
      <c r="Q852"/>
    </row>
    <row r="853" spans="17:17">
      <c r="Q853"/>
    </row>
    <row r="854" spans="17:17">
      <c r="Q854"/>
    </row>
    <row r="855" spans="17:17">
      <c r="Q855"/>
    </row>
    <row r="856" spans="17:17">
      <c r="Q856"/>
    </row>
    <row r="857" spans="17:17">
      <c r="Q857"/>
    </row>
    <row r="858" spans="17:17">
      <c r="Q858"/>
    </row>
    <row r="859" spans="17:17">
      <c r="Q859"/>
    </row>
    <row r="860" spans="17:17">
      <c r="Q860"/>
    </row>
    <row r="861" spans="17:17">
      <c r="Q861"/>
    </row>
    <row r="862" spans="17:17">
      <c r="Q862"/>
    </row>
    <row r="863" spans="17:17">
      <c r="Q863"/>
    </row>
    <row r="864" spans="17:17">
      <c r="Q864"/>
    </row>
    <row r="865" spans="17:17">
      <c r="Q865"/>
    </row>
    <row r="866" spans="17:17">
      <c r="Q866"/>
    </row>
    <row r="867" spans="17:17">
      <c r="Q867"/>
    </row>
    <row r="868" spans="17:17">
      <c r="Q868"/>
    </row>
    <row r="869" spans="17:17">
      <c r="Q869"/>
    </row>
    <row r="870" spans="17:17">
      <c r="Q870"/>
    </row>
    <row r="871" spans="17:17">
      <c r="Q871"/>
    </row>
    <row r="872" spans="17:17">
      <c r="Q872"/>
    </row>
    <row r="873" spans="17:17">
      <c r="Q873"/>
    </row>
    <row r="874" spans="17:17">
      <c r="Q874"/>
    </row>
    <row r="875" spans="17:17">
      <c r="Q875"/>
    </row>
    <row r="876" spans="17:17">
      <c r="Q876"/>
    </row>
    <row r="877" spans="17:17">
      <c r="Q877"/>
    </row>
    <row r="878" spans="17:17">
      <c r="Q878"/>
    </row>
    <row r="879" spans="17:17">
      <c r="Q879"/>
    </row>
    <row r="880" spans="17:17">
      <c r="Q880"/>
    </row>
    <row r="881" spans="17:17">
      <c r="Q881"/>
    </row>
    <row r="882" spans="17:17">
      <c r="Q882"/>
    </row>
    <row r="883" spans="17:17">
      <c r="Q883"/>
    </row>
    <row r="884" spans="17:17">
      <c r="Q884"/>
    </row>
    <row r="885" spans="17:17">
      <c r="Q885"/>
    </row>
    <row r="886" spans="17:17">
      <c r="Q886"/>
    </row>
    <row r="887" spans="17:17">
      <c r="Q887"/>
    </row>
    <row r="888" spans="17:17">
      <c r="Q888"/>
    </row>
    <row r="889" spans="17:17">
      <c r="Q889"/>
    </row>
    <row r="890" spans="17:17">
      <c r="Q890"/>
    </row>
    <row r="891" spans="17:17">
      <c r="Q891"/>
    </row>
    <row r="892" spans="17:17">
      <c r="Q892"/>
    </row>
    <row r="893" spans="17:17">
      <c r="Q893"/>
    </row>
    <row r="894" spans="17:17">
      <c r="Q894"/>
    </row>
    <row r="895" spans="17:17">
      <c r="Q895"/>
    </row>
    <row r="896" spans="17:17">
      <c r="Q896"/>
    </row>
    <row r="897" spans="17:17">
      <c r="Q897"/>
    </row>
    <row r="898" spans="17:17">
      <c r="Q898"/>
    </row>
    <row r="899" spans="17:17">
      <c r="Q899"/>
    </row>
    <row r="900" spans="17:17">
      <c r="Q900"/>
    </row>
    <row r="901" spans="17:17">
      <c r="Q901"/>
    </row>
    <row r="902" spans="17:17">
      <c r="Q902"/>
    </row>
    <row r="903" spans="17:17">
      <c r="Q903"/>
    </row>
    <row r="904" spans="17:17">
      <c r="Q904"/>
    </row>
    <row r="905" spans="17:17">
      <c r="Q905"/>
    </row>
    <row r="906" spans="17:17">
      <c r="Q906"/>
    </row>
    <row r="907" spans="17:17">
      <c r="Q907"/>
    </row>
    <row r="908" spans="17:17">
      <c r="Q908"/>
    </row>
    <row r="909" spans="17:17">
      <c r="Q909"/>
    </row>
    <row r="910" spans="17:17">
      <c r="Q910"/>
    </row>
    <row r="911" spans="17:17">
      <c r="Q911"/>
    </row>
    <row r="912" spans="17:17">
      <c r="Q912"/>
    </row>
    <row r="913" spans="17:17">
      <c r="Q913"/>
    </row>
    <row r="914" spans="17:17">
      <c r="Q914"/>
    </row>
    <row r="915" spans="17:17">
      <c r="Q915"/>
    </row>
    <row r="916" spans="17:17">
      <c r="Q916"/>
    </row>
    <row r="917" spans="17:17">
      <c r="Q917"/>
    </row>
    <row r="918" spans="17:17">
      <c r="Q918"/>
    </row>
    <row r="919" spans="17:17">
      <c r="Q919"/>
    </row>
    <row r="920" spans="17:17">
      <c r="Q920"/>
    </row>
    <row r="921" spans="17:17">
      <c r="Q921"/>
    </row>
    <row r="922" spans="17:17">
      <c r="Q922"/>
    </row>
    <row r="923" spans="17:17">
      <c r="Q923"/>
    </row>
    <row r="924" spans="17:17">
      <c r="Q924"/>
    </row>
    <row r="925" spans="17:17">
      <c r="Q925"/>
    </row>
    <row r="926" spans="17:17">
      <c r="Q926"/>
    </row>
    <row r="927" spans="17:17">
      <c r="Q927"/>
    </row>
    <row r="928" spans="17:17">
      <c r="Q928"/>
    </row>
    <row r="929" spans="17:17">
      <c r="Q929"/>
    </row>
    <row r="930" spans="17:17">
      <c r="Q930"/>
    </row>
    <row r="931" spans="17:17">
      <c r="Q931"/>
    </row>
    <row r="932" spans="17:17">
      <c r="Q932"/>
    </row>
    <row r="933" spans="17:17">
      <c r="Q933"/>
    </row>
    <row r="934" spans="17:17">
      <c r="Q934"/>
    </row>
    <row r="935" spans="17:17">
      <c r="Q935"/>
    </row>
    <row r="936" spans="17:17">
      <c r="Q936"/>
    </row>
    <row r="937" spans="17:17">
      <c r="Q937"/>
    </row>
    <row r="938" spans="17:17">
      <c r="Q938"/>
    </row>
    <row r="939" spans="17:17">
      <c r="Q939"/>
    </row>
    <row r="940" spans="17:17">
      <c r="Q940"/>
    </row>
    <row r="941" spans="17:17">
      <c r="Q941"/>
    </row>
    <row r="942" spans="17:17">
      <c r="Q942"/>
    </row>
    <row r="943" spans="17:17">
      <c r="Q943"/>
    </row>
    <row r="944" spans="17:17">
      <c r="Q944"/>
    </row>
    <row r="945" spans="17:17">
      <c r="Q945"/>
    </row>
    <row r="946" spans="17:17">
      <c r="Q946"/>
    </row>
    <row r="947" spans="17:17">
      <c r="Q947"/>
    </row>
    <row r="948" spans="17:17">
      <c r="Q948"/>
    </row>
    <row r="949" spans="17:17">
      <c r="Q949"/>
    </row>
    <row r="950" spans="17:17">
      <c r="Q950"/>
    </row>
    <row r="951" spans="17:17">
      <c r="Q951"/>
    </row>
    <row r="952" spans="17:17">
      <c r="Q952"/>
    </row>
    <row r="953" spans="17:17">
      <c r="Q953"/>
    </row>
    <row r="954" spans="17:17">
      <c r="Q954"/>
    </row>
    <row r="955" spans="17:17">
      <c r="Q955"/>
    </row>
    <row r="956" spans="17:17">
      <c r="Q956"/>
    </row>
    <row r="957" spans="17:17">
      <c r="Q957"/>
    </row>
    <row r="958" spans="17:17">
      <c r="Q958"/>
    </row>
    <row r="959" spans="17:17">
      <c r="Q959"/>
    </row>
    <row r="960" spans="17:17">
      <c r="Q960"/>
    </row>
    <row r="961" spans="17:17">
      <c r="Q961"/>
    </row>
    <row r="962" spans="17:17">
      <c r="Q962"/>
    </row>
    <row r="963" spans="17:17">
      <c r="Q963"/>
    </row>
    <row r="964" spans="17:17">
      <c r="Q964"/>
    </row>
    <row r="965" spans="17:17">
      <c r="Q965"/>
    </row>
    <row r="966" spans="17:17">
      <c r="Q966"/>
    </row>
    <row r="967" spans="17:17">
      <c r="Q967"/>
    </row>
    <row r="968" spans="17:17">
      <c r="Q968"/>
    </row>
    <row r="969" spans="17:17">
      <c r="Q969"/>
    </row>
    <row r="970" spans="17:17">
      <c r="Q970"/>
    </row>
    <row r="971" spans="17:17">
      <c r="Q971"/>
    </row>
    <row r="972" spans="17:17">
      <c r="Q972"/>
    </row>
    <row r="973" spans="17:17">
      <c r="Q973"/>
    </row>
    <row r="974" spans="17:17">
      <c r="Q974"/>
    </row>
    <row r="975" spans="17:17">
      <c r="Q975"/>
    </row>
    <row r="976" spans="17:17">
      <c r="Q976"/>
    </row>
    <row r="977" spans="17:17">
      <c r="Q977"/>
    </row>
    <row r="978" spans="17:17">
      <c r="Q978"/>
    </row>
    <row r="979" spans="17:17">
      <c r="Q979"/>
    </row>
    <row r="980" spans="17:17">
      <c r="Q980"/>
    </row>
    <row r="981" spans="17:17">
      <c r="Q981"/>
    </row>
  </sheetData>
  <mergeCells count="1">
    <mergeCell ref="E3:E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970"/>
  <sheetViews>
    <sheetView topLeftCell="A19" workbookViewId="0">
      <selection activeCell="A28" sqref="A28"/>
    </sheetView>
  </sheetViews>
  <sheetFormatPr defaultRowHeight="15"/>
  <cols>
    <col min="1" max="1" width="18.42578125" style="56" bestFit="1" customWidth="1"/>
    <col min="2" max="2" width="15.5703125" style="56" customWidth="1"/>
  </cols>
  <sheetData>
    <row r="1" spans="1:6">
      <c r="A1" s="64" t="s">
        <v>1546</v>
      </c>
      <c r="B1" s="65"/>
    </row>
    <row r="2" spans="1:6">
      <c r="A2" s="66" t="s">
        <v>1562</v>
      </c>
      <c r="B2" s="67" t="s">
        <v>1563</v>
      </c>
    </row>
    <row r="3" spans="1:6">
      <c r="A3" s="68"/>
      <c r="B3" s="69"/>
    </row>
    <row r="4" spans="1:6">
      <c r="A4" s="57" t="s">
        <v>1565</v>
      </c>
      <c r="B4" s="58" t="s">
        <v>1566</v>
      </c>
      <c r="C4" t="s">
        <v>2279</v>
      </c>
      <c r="E4" s="58" t="s">
        <v>1566</v>
      </c>
      <c r="F4" t="s">
        <v>28</v>
      </c>
    </row>
    <row r="5" spans="1:6">
      <c r="A5" s="57" t="s">
        <v>35</v>
      </c>
      <c r="B5" s="58" t="s">
        <v>1566</v>
      </c>
      <c r="C5" t="s">
        <v>2280</v>
      </c>
      <c r="E5" s="58" t="s">
        <v>1573</v>
      </c>
      <c r="F5" t="s">
        <v>1487</v>
      </c>
    </row>
    <row r="6" spans="1:6">
      <c r="A6" s="57" t="s">
        <v>1570</v>
      </c>
      <c r="B6" s="58" t="s">
        <v>1566</v>
      </c>
      <c r="C6" t="s">
        <v>2281</v>
      </c>
      <c r="E6" s="58" t="s">
        <v>1580</v>
      </c>
      <c r="F6" t="s">
        <v>1489</v>
      </c>
    </row>
    <row r="7" spans="1:6">
      <c r="A7" s="57" t="s">
        <v>1571</v>
      </c>
      <c r="B7" s="58" t="s">
        <v>1566</v>
      </c>
      <c r="C7" t="s">
        <v>2282</v>
      </c>
      <c r="E7" s="58" t="s">
        <v>1581</v>
      </c>
      <c r="F7" t="s">
        <v>79</v>
      </c>
    </row>
    <row r="8" spans="1:6">
      <c r="A8" s="57" t="s">
        <v>1572</v>
      </c>
      <c r="B8" s="58" t="s">
        <v>1573</v>
      </c>
      <c r="C8" t="s">
        <v>44</v>
      </c>
      <c r="E8" s="58" t="s">
        <v>1583</v>
      </c>
      <c r="F8" t="s">
        <v>2267</v>
      </c>
    </row>
    <row r="9" spans="1:6">
      <c r="A9" s="57" t="s">
        <v>1574</v>
      </c>
      <c r="B9" s="58" t="s">
        <v>1573</v>
      </c>
      <c r="C9" t="s">
        <v>51</v>
      </c>
      <c r="E9" s="58" t="s">
        <v>1589</v>
      </c>
      <c r="F9" t="s">
        <v>148</v>
      </c>
    </row>
    <row r="10" spans="1:6">
      <c r="A10" s="57" t="s">
        <v>1575</v>
      </c>
      <c r="B10" s="58" t="s">
        <v>1573</v>
      </c>
      <c r="C10" t="s">
        <v>2283</v>
      </c>
      <c r="E10" s="58" t="s">
        <v>1595</v>
      </c>
      <c r="F10" t="s">
        <v>2268</v>
      </c>
    </row>
    <row r="11" spans="1:6">
      <c r="A11" s="57" t="s">
        <v>1576</v>
      </c>
      <c r="B11" s="58" t="s">
        <v>1573</v>
      </c>
      <c r="C11" t="s">
        <v>2284</v>
      </c>
      <c r="E11" s="58" t="s">
        <v>1599</v>
      </c>
      <c r="F11" t="s">
        <v>1488</v>
      </c>
    </row>
    <row r="12" spans="1:6">
      <c r="A12" s="57" t="s">
        <v>1579</v>
      </c>
      <c r="B12" s="58" t="s">
        <v>1580</v>
      </c>
      <c r="C12" t="s">
        <v>385</v>
      </c>
      <c r="E12" s="58" t="s">
        <v>1601</v>
      </c>
      <c r="F12" t="s">
        <v>2269</v>
      </c>
    </row>
    <row r="13" spans="1:6">
      <c r="A13" s="58" t="s">
        <v>1580</v>
      </c>
      <c r="B13" s="58" t="s">
        <v>1580</v>
      </c>
      <c r="C13" t="s">
        <v>1489</v>
      </c>
      <c r="E13" s="284"/>
    </row>
    <row r="14" spans="1:6">
      <c r="A14" s="57" t="s">
        <v>78</v>
      </c>
      <c r="B14" s="58" t="s">
        <v>1581</v>
      </c>
      <c r="C14" t="s">
        <v>2285</v>
      </c>
    </row>
    <row r="15" spans="1:6">
      <c r="A15" s="57" t="s">
        <v>1582</v>
      </c>
      <c r="B15" s="58" t="s">
        <v>1583</v>
      </c>
      <c r="C15" t="s">
        <v>2267</v>
      </c>
    </row>
    <row r="16" spans="1:6">
      <c r="A16" s="57" t="s">
        <v>1588</v>
      </c>
      <c r="B16" s="58" t="s">
        <v>1589</v>
      </c>
      <c r="C16" t="s">
        <v>2270</v>
      </c>
    </row>
    <row r="17" spans="1:3">
      <c r="A17" s="57" t="s">
        <v>1594</v>
      </c>
      <c r="B17" s="58" t="s">
        <v>1595</v>
      </c>
      <c r="C17" t="s">
        <v>2286</v>
      </c>
    </row>
    <row r="18" spans="1:3">
      <c r="A18" s="57" t="s">
        <v>1598</v>
      </c>
      <c r="B18" s="58" t="s">
        <v>1599</v>
      </c>
      <c r="C18" t="s">
        <v>2273</v>
      </c>
    </row>
    <row r="19" spans="1:3">
      <c r="A19" s="57" t="s">
        <v>1600</v>
      </c>
      <c r="B19" s="58" t="s">
        <v>1601</v>
      </c>
      <c r="C19" t="s">
        <v>2269</v>
      </c>
    </row>
    <row r="20" spans="1:3">
      <c r="A20" s="57" t="s">
        <v>1602</v>
      </c>
      <c r="B20" s="58" t="s">
        <v>1599</v>
      </c>
      <c r="C20" t="s">
        <v>866</v>
      </c>
    </row>
    <row r="21" spans="1:3">
      <c r="A21" s="57" t="s">
        <v>1603</v>
      </c>
      <c r="B21" s="58" t="s">
        <v>1599</v>
      </c>
      <c r="C21" t="s">
        <v>2272</v>
      </c>
    </row>
    <row r="22" spans="1:3">
      <c r="A22" s="57" t="s">
        <v>297</v>
      </c>
      <c r="B22" s="58" t="s">
        <v>1599</v>
      </c>
      <c r="C22" t="s">
        <v>1126</v>
      </c>
    </row>
    <row r="23" spans="1:3">
      <c r="A23" s="57" t="s">
        <v>1605</v>
      </c>
      <c r="B23" s="58" t="s">
        <v>1580</v>
      </c>
      <c r="C23" t="s">
        <v>224</v>
      </c>
    </row>
    <row r="24" spans="1:3">
      <c r="A24" s="57" t="s">
        <v>1606</v>
      </c>
      <c r="B24" s="58" t="s">
        <v>1580</v>
      </c>
      <c r="C24" t="s">
        <v>1489</v>
      </c>
    </row>
    <row r="25" spans="1:3">
      <c r="A25" s="57" t="s">
        <v>1608</v>
      </c>
      <c r="B25" s="58" t="s">
        <v>1589</v>
      </c>
      <c r="C25" t="s">
        <v>2275</v>
      </c>
    </row>
    <row r="26" spans="1:3">
      <c r="A26" s="57" t="s">
        <v>1613</v>
      </c>
      <c r="B26" s="58" t="s">
        <v>1595</v>
      </c>
      <c r="C26" t="s">
        <v>2278</v>
      </c>
    </row>
    <row r="27" spans="1:3">
      <c r="A27" s="57" t="s">
        <v>1618</v>
      </c>
      <c r="B27" s="58" t="s">
        <v>1595</v>
      </c>
      <c r="C27" t="s">
        <v>2277</v>
      </c>
    </row>
    <row r="28" spans="1:3">
      <c r="A28" s="57" t="s">
        <v>349</v>
      </c>
      <c r="B28" s="58" t="s">
        <v>1595</v>
      </c>
      <c r="C28" t="s">
        <v>2276</v>
      </c>
    </row>
    <row r="29" spans="1:3">
      <c r="A29" s="57" t="s">
        <v>219</v>
      </c>
      <c r="B29" s="58" t="s">
        <v>1601</v>
      </c>
      <c r="C29" t="s">
        <v>220</v>
      </c>
    </row>
    <row r="30" spans="1:3">
      <c r="A30" s="57" t="s">
        <v>1628</v>
      </c>
      <c r="B30" s="58" t="s">
        <v>1601</v>
      </c>
      <c r="C30" t="s">
        <v>229</v>
      </c>
    </row>
    <row r="31" spans="1:3">
      <c r="A31" s="57" t="s">
        <v>1631</v>
      </c>
      <c r="B31" s="58" t="s">
        <v>1601</v>
      </c>
      <c r="C31" t="s">
        <v>263</v>
      </c>
    </row>
    <row r="32" spans="1:3">
      <c r="A32" s="57" t="s">
        <v>1632</v>
      </c>
      <c r="B32" s="58" t="s">
        <v>1599</v>
      </c>
      <c r="C32" t="s">
        <v>2274</v>
      </c>
    </row>
    <row r="33" spans="1:3">
      <c r="A33" s="57" t="s">
        <v>1635</v>
      </c>
      <c r="B33" s="58" t="s">
        <v>1599</v>
      </c>
      <c r="C33" t="s">
        <v>306</v>
      </c>
    </row>
    <row r="34" spans="1:3">
      <c r="A34" s="57" t="s">
        <v>1647</v>
      </c>
      <c r="B34" s="58" t="s">
        <v>1595</v>
      </c>
      <c r="C34" t="s">
        <v>565</v>
      </c>
    </row>
    <row r="35" spans="1:3">
      <c r="A35" s="57" t="s">
        <v>1648</v>
      </c>
      <c r="B35" s="58" t="s">
        <v>1595</v>
      </c>
      <c r="C35" t="s">
        <v>169</v>
      </c>
    </row>
    <row r="36" spans="1:3">
      <c r="A36" s="57" t="s">
        <v>1649</v>
      </c>
      <c r="B36" s="58" t="s">
        <v>1595</v>
      </c>
      <c r="C36" t="s">
        <v>208</v>
      </c>
    </row>
    <row r="37" spans="1:3">
      <c r="A37" s="57" t="s">
        <v>1650</v>
      </c>
      <c r="B37" s="58" t="s">
        <v>1580</v>
      </c>
      <c r="C37" t="s">
        <v>2271</v>
      </c>
    </row>
    <row r="38" spans="1:3">
      <c r="A38" s="57" t="s">
        <v>1680</v>
      </c>
      <c r="B38" s="58" t="s">
        <v>1595</v>
      </c>
      <c r="C38" t="s">
        <v>585</v>
      </c>
    </row>
    <row r="39" spans="1:3">
      <c r="A39" s="57" t="s">
        <v>1681</v>
      </c>
      <c r="B39" s="58" t="s">
        <v>1595</v>
      </c>
      <c r="C39" t="s">
        <v>177</v>
      </c>
    </row>
    <row r="40" spans="1:3">
      <c r="A40" s="57" t="s">
        <v>1703</v>
      </c>
      <c r="B40" s="58" t="s">
        <v>1595</v>
      </c>
      <c r="C40" t="s">
        <v>2296</v>
      </c>
    </row>
    <row r="41" spans="1:3">
      <c r="A41" s="57" t="s">
        <v>1704</v>
      </c>
      <c r="B41" s="58" t="s">
        <v>1595</v>
      </c>
      <c r="C41" t="s">
        <v>2268</v>
      </c>
    </row>
    <row r="42" spans="1:3">
      <c r="A42" s="57" t="s">
        <v>1715</v>
      </c>
      <c r="B42" s="58" t="s">
        <v>1601</v>
      </c>
      <c r="C42" t="s">
        <v>772</v>
      </c>
    </row>
    <row r="43" spans="1:3">
      <c r="A43" s="57" t="s">
        <v>1772</v>
      </c>
      <c r="B43" s="58" t="s">
        <v>1595</v>
      </c>
      <c r="C43" t="s">
        <v>1275</v>
      </c>
    </row>
    <row r="44" spans="1:3">
      <c r="A44" s="57" t="s">
        <v>1776</v>
      </c>
      <c r="B44" s="58" t="s">
        <v>1601</v>
      </c>
      <c r="C44" t="s">
        <v>2287</v>
      </c>
    </row>
    <row r="45" spans="1:3">
      <c r="A45" t="s">
        <v>2326</v>
      </c>
      <c r="B45" s="58" t="s">
        <v>1595</v>
      </c>
      <c r="C45" t="s">
        <v>2327</v>
      </c>
    </row>
    <row r="46" spans="1:3">
      <c r="A46"/>
      <c r="B46"/>
    </row>
    <row r="47" spans="1:3">
      <c r="A47"/>
      <c r="B47"/>
    </row>
    <row r="48" spans="1:3">
      <c r="A48"/>
      <c r="B48"/>
    </row>
    <row r="49" spans="1:2">
      <c r="A49"/>
      <c r="B49"/>
    </row>
    <row r="50" spans="1:2">
      <c r="A50"/>
      <c r="B50"/>
    </row>
    <row r="51" spans="1:2">
      <c r="A51"/>
      <c r="B51"/>
    </row>
    <row r="52" spans="1:2">
      <c r="A52"/>
      <c r="B52"/>
    </row>
    <row r="53" spans="1:2">
      <c r="A53"/>
      <c r="B53"/>
    </row>
    <row r="54" spans="1:2">
      <c r="A54"/>
      <c r="B54"/>
    </row>
    <row r="55" spans="1:2">
      <c r="A55"/>
      <c r="B55"/>
    </row>
    <row r="56" spans="1:2">
      <c r="A56"/>
      <c r="B56"/>
    </row>
    <row r="57" spans="1:2">
      <c r="A57"/>
      <c r="B57"/>
    </row>
    <row r="58" spans="1:2">
      <c r="A58"/>
      <c r="B58"/>
    </row>
    <row r="59" spans="1:2">
      <c r="A59"/>
      <c r="B59"/>
    </row>
    <row r="60" spans="1:2">
      <c r="A60"/>
      <c r="B60"/>
    </row>
    <row r="61" spans="1:2">
      <c r="A61"/>
      <c r="B61"/>
    </row>
    <row r="62" spans="1:2">
      <c r="A62"/>
      <c r="B62"/>
    </row>
    <row r="63" spans="1:2">
      <c r="A63"/>
      <c r="B63"/>
    </row>
    <row r="64" spans="1:2">
      <c r="A64"/>
      <c r="B64"/>
    </row>
    <row r="65" spans="1:2">
      <c r="A65"/>
      <c r="B65"/>
    </row>
    <row r="66" spans="1:2">
      <c r="A66"/>
      <c r="B66"/>
    </row>
    <row r="67" spans="1:2">
      <c r="A67"/>
      <c r="B67"/>
    </row>
    <row r="68" spans="1:2">
      <c r="A68"/>
      <c r="B68"/>
    </row>
    <row r="69" spans="1:2">
      <c r="A69"/>
      <c r="B69"/>
    </row>
    <row r="70" spans="1:2">
      <c r="A70"/>
      <c r="B70"/>
    </row>
    <row r="71" spans="1:2">
      <c r="A71"/>
      <c r="B71"/>
    </row>
    <row r="72" spans="1:2">
      <c r="A72"/>
      <c r="B72"/>
    </row>
    <row r="73" spans="1:2">
      <c r="A73"/>
      <c r="B73"/>
    </row>
    <row r="74" spans="1:2">
      <c r="A74"/>
      <c r="B74"/>
    </row>
    <row r="75" spans="1:2">
      <c r="A75"/>
      <c r="B75"/>
    </row>
    <row r="76" spans="1:2">
      <c r="A76"/>
      <c r="B76"/>
    </row>
    <row r="77" spans="1:2">
      <c r="A77"/>
      <c r="B77"/>
    </row>
    <row r="78" spans="1:2">
      <c r="A78"/>
      <c r="B78"/>
    </row>
    <row r="79" spans="1:2">
      <c r="A79"/>
      <c r="B79"/>
    </row>
    <row r="80" spans="1:2">
      <c r="A80"/>
      <c r="B80"/>
    </row>
    <row r="81" spans="1:2">
      <c r="A81"/>
      <c r="B81"/>
    </row>
    <row r="82" spans="1:2">
      <c r="A82"/>
      <c r="B82"/>
    </row>
    <row r="83" spans="1:2">
      <c r="A83"/>
      <c r="B83"/>
    </row>
    <row r="84" spans="1:2">
      <c r="A84"/>
      <c r="B84"/>
    </row>
    <row r="85" spans="1:2">
      <c r="A85"/>
      <c r="B85"/>
    </row>
    <row r="86" spans="1:2">
      <c r="A86"/>
      <c r="B86"/>
    </row>
    <row r="87" spans="1:2">
      <c r="A87"/>
      <c r="B87"/>
    </row>
    <row r="88" spans="1:2">
      <c r="A88"/>
      <c r="B88"/>
    </row>
    <row r="89" spans="1:2">
      <c r="A89"/>
      <c r="B89"/>
    </row>
    <row r="90" spans="1:2">
      <c r="A90"/>
      <c r="B90"/>
    </row>
    <row r="91" spans="1:2">
      <c r="A91"/>
      <c r="B91"/>
    </row>
    <row r="92" spans="1:2">
      <c r="A92"/>
      <c r="B92"/>
    </row>
    <row r="93" spans="1:2">
      <c r="A93"/>
      <c r="B93"/>
    </row>
    <row r="94" spans="1:2">
      <c r="A94"/>
      <c r="B94"/>
    </row>
    <row r="95" spans="1:2">
      <c r="A95"/>
      <c r="B95"/>
    </row>
    <row r="96" spans="1:2">
      <c r="A96"/>
      <c r="B96"/>
    </row>
    <row r="97" spans="1:2">
      <c r="A97"/>
      <c r="B97"/>
    </row>
    <row r="98" spans="1:2">
      <c r="A98"/>
      <c r="B98"/>
    </row>
    <row r="99" spans="1:2">
      <c r="A99"/>
      <c r="B99"/>
    </row>
    <row r="100" spans="1:2">
      <c r="A100"/>
      <c r="B100"/>
    </row>
    <row r="101" spans="1:2">
      <c r="A101"/>
      <c r="B101"/>
    </row>
    <row r="102" spans="1:2">
      <c r="A102"/>
      <c r="B102"/>
    </row>
    <row r="103" spans="1:2">
      <c r="A103"/>
      <c r="B103"/>
    </row>
    <row r="104" spans="1:2">
      <c r="A104"/>
      <c r="B104"/>
    </row>
    <row r="105" spans="1:2">
      <c r="A105"/>
      <c r="B105"/>
    </row>
    <row r="106" spans="1:2">
      <c r="A106"/>
      <c r="B106"/>
    </row>
    <row r="107" spans="1:2">
      <c r="A107"/>
      <c r="B107"/>
    </row>
    <row r="108" spans="1:2">
      <c r="A108"/>
      <c r="B108"/>
    </row>
    <row r="109" spans="1:2">
      <c r="A109"/>
      <c r="B109"/>
    </row>
    <row r="110" spans="1:2">
      <c r="A110"/>
      <c r="B110"/>
    </row>
    <row r="111" spans="1:2">
      <c r="A111"/>
      <c r="B111"/>
    </row>
    <row r="112" spans="1:2">
      <c r="A112"/>
      <c r="B112"/>
    </row>
    <row r="113" spans="1:2">
      <c r="A113"/>
      <c r="B113"/>
    </row>
    <row r="114" spans="1:2">
      <c r="A114"/>
      <c r="B114"/>
    </row>
    <row r="115" spans="1:2">
      <c r="A115"/>
      <c r="B115"/>
    </row>
    <row r="116" spans="1:2">
      <c r="A116"/>
      <c r="B116"/>
    </row>
    <row r="117" spans="1:2">
      <c r="A117"/>
      <c r="B117"/>
    </row>
    <row r="118" spans="1:2">
      <c r="A118"/>
      <c r="B118"/>
    </row>
    <row r="119" spans="1:2">
      <c r="A119"/>
      <c r="B119"/>
    </row>
    <row r="120" spans="1:2">
      <c r="A120"/>
      <c r="B120"/>
    </row>
    <row r="121" spans="1:2">
      <c r="A121"/>
      <c r="B121"/>
    </row>
    <row r="122" spans="1:2">
      <c r="A122"/>
      <c r="B122"/>
    </row>
    <row r="123" spans="1:2">
      <c r="A123"/>
      <c r="B123"/>
    </row>
    <row r="124" spans="1:2">
      <c r="A124"/>
      <c r="B124"/>
    </row>
    <row r="125" spans="1:2">
      <c r="A125"/>
      <c r="B125"/>
    </row>
    <row r="126" spans="1:2">
      <c r="A126"/>
      <c r="B126"/>
    </row>
    <row r="127" spans="1:2">
      <c r="A127"/>
      <c r="B127"/>
    </row>
    <row r="128" spans="1:2">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row r="176" spans="1:2">
      <c r="A176"/>
      <c r="B176"/>
    </row>
    <row r="177" spans="1:2">
      <c r="A177"/>
      <c r="B177"/>
    </row>
    <row r="178" spans="1:2">
      <c r="A178"/>
      <c r="B178"/>
    </row>
    <row r="179" spans="1:2">
      <c r="A179"/>
      <c r="B179"/>
    </row>
    <row r="180" spans="1:2">
      <c r="A180"/>
      <c r="B180"/>
    </row>
    <row r="181" spans="1:2">
      <c r="A181"/>
      <c r="B181"/>
    </row>
    <row r="182" spans="1:2">
      <c r="A182"/>
      <c r="B182"/>
    </row>
    <row r="183" spans="1:2">
      <c r="A183"/>
      <c r="B183"/>
    </row>
    <row r="184" spans="1:2">
      <c r="A184"/>
      <c r="B184"/>
    </row>
    <row r="185" spans="1:2">
      <c r="A185"/>
      <c r="B185"/>
    </row>
    <row r="186" spans="1:2">
      <c r="A186"/>
      <c r="B186"/>
    </row>
    <row r="187" spans="1:2">
      <c r="A187"/>
      <c r="B187"/>
    </row>
    <row r="188" spans="1:2">
      <c r="A188"/>
      <c r="B188"/>
    </row>
    <row r="189" spans="1:2">
      <c r="A189"/>
      <c r="B189"/>
    </row>
    <row r="190" spans="1:2">
      <c r="A190"/>
      <c r="B190"/>
    </row>
    <row r="191" spans="1:2">
      <c r="A191"/>
      <c r="B191"/>
    </row>
    <row r="192" spans="1:2">
      <c r="A192"/>
      <c r="B192"/>
    </row>
    <row r="193" spans="1:2">
      <c r="A193"/>
      <c r="B193"/>
    </row>
    <row r="194" spans="1:2">
      <c r="A194"/>
      <c r="B194"/>
    </row>
    <row r="195" spans="1:2">
      <c r="A195"/>
      <c r="B195"/>
    </row>
    <row r="196" spans="1:2">
      <c r="A196"/>
      <c r="B196"/>
    </row>
    <row r="197" spans="1:2">
      <c r="A197"/>
      <c r="B197"/>
    </row>
    <row r="198" spans="1:2">
      <c r="A198"/>
      <c r="B198"/>
    </row>
    <row r="199" spans="1:2">
      <c r="A199"/>
      <c r="B199"/>
    </row>
    <row r="200" spans="1:2">
      <c r="A200"/>
      <c r="B200"/>
    </row>
    <row r="201" spans="1:2">
      <c r="A201"/>
      <c r="B201"/>
    </row>
    <row r="202" spans="1:2">
      <c r="A202"/>
      <c r="B202"/>
    </row>
    <row r="203" spans="1:2">
      <c r="A203"/>
      <c r="B203"/>
    </row>
    <row r="204" spans="1:2">
      <c r="A204"/>
      <c r="B204"/>
    </row>
    <row r="205" spans="1:2">
      <c r="A205"/>
      <c r="B205"/>
    </row>
    <row r="206" spans="1:2">
      <c r="A206"/>
      <c r="B206"/>
    </row>
    <row r="207" spans="1:2">
      <c r="A207"/>
      <c r="B207"/>
    </row>
    <row r="208" spans="1:2">
      <c r="A208"/>
      <c r="B208"/>
    </row>
    <row r="209" spans="1:2">
      <c r="A209"/>
      <c r="B209"/>
    </row>
    <row r="210" spans="1:2">
      <c r="A210"/>
      <c r="B210"/>
    </row>
    <row r="211" spans="1:2">
      <c r="A211"/>
      <c r="B211"/>
    </row>
    <row r="212" spans="1:2">
      <c r="A212"/>
      <c r="B212"/>
    </row>
    <row r="213" spans="1:2">
      <c r="A213"/>
      <c r="B213"/>
    </row>
    <row r="214" spans="1:2">
      <c r="A214"/>
      <c r="B214"/>
    </row>
    <row r="215" spans="1:2">
      <c r="A215"/>
      <c r="B215"/>
    </row>
    <row r="216" spans="1:2">
      <c r="A216"/>
      <c r="B216"/>
    </row>
    <row r="217" spans="1:2">
      <c r="A217"/>
      <c r="B217"/>
    </row>
    <row r="218" spans="1:2">
      <c r="A218"/>
      <c r="B218"/>
    </row>
    <row r="219" spans="1:2">
      <c r="A219"/>
      <c r="B219"/>
    </row>
    <row r="220" spans="1:2">
      <c r="A220"/>
      <c r="B220"/>
    </row>
    <row r="221" spans="1:2">
      <c r="A221"/>
      <c r="B221"/>
    </row>
    <row r="222" spans="1:2">
      <c r="A222"/>
      <c r="B222"/>
    </row>
    <row r="223" spans="1:2">
      <c r="A223"/>
      <c r="B223"/>
    </row>
    <row r="224" spans="1:2">
      <c r="A224"/>
      <c r="B224"/>
    </row>
    <row r="225" spans="1:2">
      <c r="A225"/>
      <c r="B225"/>
    </row>
    <row r="226" spans="1:2">
      <c r="A226"/>
      <c r="B226"/>
    </row>
    <row r="227" spans="1:2">
      <c r="A227"/>
      <c r="B227"/>
    </row>
    <row r="228" spans="1:2">
      <c r="A228"/>
      <c r="B228"/>
    </row>
    <row r="229" spans="1:2">
      <c r="A229"/>
      <c r="B229"/>
    </row>
    <row r="230" spans="1:2">
      <c r="A230"/>
      <c r="B230"/>
    </row>
    <row r="231" spans="1:2">
      <c r="A231"/>
      <c r="B231"/>
    </row>
    <row r="232" spans="1:2">
      <c r="A232"/>
      <c r="B232"/>
    </row>
    <row r="233" spans="1:2">
      <c r="A233"/>
      <c r="B233"/>
    </row>
    <row r="234" spans="1:2">
      <c r="A234"/>
      <c r="B234"/>
    </row>
    <row r="235" spans="1:2">
      <c r="A235"/>
      <c r="B235"/>
    </row>
    <row r="236" spans="1:2">
      <c r="A236"/>
      <c r="B236"/>
    </row>
    <row r="237" spans="1:2">
      <c r="A237"/>
      <c r="B237"/>
    </row>
    <row r="238" spans="1:2">
      <c r="A238"/>
      <c r="B238"/>
    </row>
    <row r="239" spans="1:2">
      <c r="A239"/>
      <c r="B239"/>
    </row>
    <row r="240" spans="1:2">
      <c r="A240"/>
      <c r="B240"/>
    </row>
    <row r="241" spans="1:2">
      <c r="A241"/>
      <c r="B241"/>
    </row>
    <row r="242" spans="1:2">
      <c r="A242"/>
      <c r="B242"/>
    </row>
    <row r="243" spans="1:2">
      <c r="A243"/>
      <c r="B243"/>
    </row>
    <row r="244" spans="1:2">
      <c r="A244"/>
      <c r="B244"/>
    </row>
    <row r="245" spans="1:2">
      <c r="A245"/>
      <c r="B245"/>
    </row>
    <row r="246" spans="1:2">
      <c r="A246"/>
      <c r="B246"/>
    </row>
    <row r="247" spans="1:2">
      <c r="A247"/>
      <c r="B247"/>
    </row>
    <row r="248" spans="1:2">
      <c r="A248"/>
      <c r="B248"/>
    </row>
    <row r="249" spans="1:2">
      <c r="A249"/>
      <c r="B249"/>
    </row>
    <row r="250" spans="1:2">
      <c r="A250"/>
      <c r="B250"/>
    </row>
    <row r="251" spans="1:2">
      <c r="A251"/>
      <c r="B251"/>
    </row>
    <row r="252" spans="1:2">
      <c r="A252"/>
      <c r="B252"/>
    </row>
    <row r="253" spans="1:2">
      <c r="A253"/>
      <c r="B253"/>
    </row>
    <row r="254" spans="1:2">
      <c r="A254"/>
      <c r="B254"/>
    </row>
    <row r="255" spans="1:2">
      <c r="A255"/>
      <c r="B255"/>
    </row>
    <row r="256" spans="1:2">
      <c r="A256"/>
      <c r="B256"/>
    </row>
    <row r="257" spans="1:2">
      <c r="A257"/>
      <c r="B257"/>
    </row>
    <row r="258" spans="1:2">
      <c r="A258"/>
      <c r="B258"/>
    </row>
    <row r="259" spans="1:2">
      <c r="A259"/>
      <c r="B259"/>
    </row>
    <row r="260" spans="1:2">
      <c r="A260"/>
      <c r="B260"/>
    </row>
    <row r="261" spans="1:2">
      <c r="A261"/>
      <c r="B261"/>
    </row>
    <row r="262" spans="1:2">
      <c r="A262"/>
      <c r="B262"/>
    </row>
    <row r="263" spans="1:2">
      <c r="A263"/>
      <c r="B263"/>
    </row>
    <row r="264" spans="1:2">
      <c r="A264"/>
      <c r="B264"/>
    </row>
    <row r="265" spans="1:2">
      <c r="A265"/>
      <c r="B265"/>
    </row>
    <row r="266" spans="1:2">
      <c r="A266"/>
      <c r="B266"/>
    </row>
    <row r="267" spans="1:2">
      <c r="A267"/>
      <c r="B267"/>
    </row>
    <row r="268" spans="1:2">
      <c r="A268"/>
      <c r="B268"/>
    </row>
    <row r="269" spans="1:2">
      <c r="A269"/>
      <c r="B269"/>
    </row>
    <row r="270" spans="1:2">
      <c r="A270"/>
      <c r="B270"/>
    </row>
    <row r="271" spans="1:2">
      <c r="A271"/>
      <c r="B271"/>
    </row>
    <row r="272" spans="1:2">
      <c r="A272"/>
      <c r="B272"/>
    </row>
    <row r="273" spans="1:2">
      <c r="A273"/>
      <c r="B273"/>
    </row>
    <row r="274" spans="1:2">
      <c r="A274"/>
      <c r="B274"/>
    </row>
    <row r="275" spans="1:2">
      <c r="A275"/>
      <c r="B275"/>
    </row>
    <row r="276" spans="1:2">
      <c r="A276"/>
      <c r="B276"/>
    </row>
    <row r="277" spans="1:2">
      <c r="A277"/>
      <c r="B277"/>
    </row>
    <row r="278" spans="1:2">
      <c r="A278"/>
      <c r="B278"/>
    </row>
    <row r="279" spans="1:2">
      <c r="A279"/>
      <c r="B279"/>
    </row>
    <row r="280" spans="1:2">
      <c r="A280"/>
      <c r="B280"/>
    </row>
    <row r="281" spans="1:2">
      <c r="A281"/>
      <c r="B281"/>
    </row>
    <row r="282" spans="1:2">
      <c r="A282"/>
      <c r="B282"/>
    </row>
    <row r="283" spans="1:2">
      <c r="A283"/>
      <c r="B283"/>
    </row>
    <row r="284" spans="1:2">
      <c r="A284"/>
      <c r="B284"/>
    </row>
    <row r="285" spans="1:2">
      <c r="A285"/>
      <c r="B285"/>
    </row>
    <row r="286" spans="1:2">
      <c r="A286"/>
      <c r="B286"/>
    </row>
    <row r="287" spans="1:2">
      <c r="A287"/>
      <c r="B287"/>
    </row>
    <row r="288" spans="1:2">
      <c r="A288"/>
      <c r="B288"/>
    </row>
    <row r="289" spans="1:2">
      <c r="A289"/>
      <c r="B289"/>
    </row>
    <row r="290" spans="1:2">
      <c r="A290"/>
      <c r="B290"/>
    </row>
    <row r="291" spans="1:2">
      <c r="A291"/>
      <c r="B291"/>
    </row>
    <row r="292" spans="1:2">
      <c r="A292"/>
      <c r="B292"/>
    </row>
    <row r="293" spans="1:2">
      <c r="A293"/>
      <c r="B293"/>
    </row>
    <row r="294" spans="1:2">
      <c r="A294"/>
      <c r="B294"/>
    </row>
    <row r="295" spans="1:2">
      <c r="A295"/>
      <c r="B295"/>
    </row>
    <row r="296" spans="1:2">
      <c r="A296"/>
      <c r="B296"/>
    </row>
    <row r="297" spans="1:2">
      <c r="A297"/>
      <c r="B297"/>
    </row>
    <row r="298" spans="1:2">
      <c r="A298"/>
      <c r="B298"/>
    </row>
    <row r="299" spans="1:2">
      <c r="A299"/>
      <c r="B299"/>
    </row>
    <row r="300" spans="1:2">
      <c r="A300"/>
      <c r="B300"/>
    </row>
    <row r="301" spans="1:2">
      <c r="A301"/>
      <c r="B301"/>
    </row>
    <row r="302" spans="1:2">
      <c r="A302"/>
      <c r="B302"/>
    </row>
    <row r="303" spans="1:2">
      <c r="A303"/>
      <c r="B303"/>
    </row>
    <row r="304" spans="1:2">
      <c r="A304"/>
      <c r="B304"/>
    </row>
    <row r="305" spans="1:2">
      <c r="A305"/>
      <c r="B305"/>
    </row>
    <row r="306" spans="1:2">
      <c r="A306"/>
      <c r="B306"/>
    </row>
    <row r="307" spans="1:2">
      <c r="A307"/>
      <c r="B307"/>
    </row>
    <row r="308" spans="1:2">
      <c r="A308"/>
      <c r="B308"/>
    </row>
    <row r="309" spans="1:2">
      <c r="A309"/>
      <c r="B309"/>
    </row>
    <row r="310" spans="1:2">
      <c r="A310"/>
      <c r="B310"/>
    </row>
    <row r="311" spans="1:2">
      <c r="A311"/>
      <c r="B311"/>
    </row>
    <row r="312" spans="1:2">
      <c r="A312"/>
      <c r="B312"/>
    </row>
    <row r="313" spans="1:2">
      <c r="A313"/>
      <c r="B313"/>
    </row>
    <row r="314" spans="1:2">
      <c r="A314"/>
      <c r="B314"/>
    </row>
    <row r="315" spans="1:2">
      <c r="A315"/>
      <c r="B315"/>
    </row>
    <row r="316" spans="1:2">
      <c r="A316"/>
      <c r="B316"/>
    </row>
    <row r="317" spans="1:2">
      <c r="A317"/>
      <c r="B317"/>
    </row>
    <row r="318" spans="1:2">
      <c r="A318"/>
      <c r="B318"/>
    </row>
    <row r="319" spans="1:2">
      <c r="A319"/>
      <c r="B319"/>
    </row>
    <row r="320" spans="1:2">
      <c r="A320"/>
      <c r="B320"/>
    </row>
    <row r="321" spans="1:2">
      <c r="A321"/>
      <c r="B321"/>
    </row>
    <row r="322" spans="1:2">
      <c r="A322"/>
      <c r="B322"/>
    </row>
    <row r="323" spans="1:2">
      <c r="A323"/>
      <c r="B323"/>
    </row>
    <row r="324" spans="1:2">
      <c r="A324"/>
      <c r="B324"/>
    </row>
    <row r="325" spans="1:2">
      <c r="A325"/>
      <c r="B325"/>
    </row>
    <row r="326" spans="1:2">
      <c r="A326"/>
      <c r="B326"/>
    </row>
    <row r="327" spans="1:2">
      <c r="A327"/>
      <c r="B327"/>
    </row>
    <row r="328" spans="1:2">
      <c r="A328"/>
      <c r="B328"/>
    </row>
    <row r="329" spans="1:2">
      <c r="A329"/>
      <c r="B329"/>
    </row>
    <row r="330" spans="1:2">
      <c r="A330"/>
      <c r="B330"/>
    </row>
    <row r="331" spans="1:2">
      <c r="A331"/>
      <c r="B331"/>
    </row>
    <row r="332" spans="1:2">
      <c r="A332"/>
      <c r="B332"/>
    </row>
    <row r="333" spans="1:2">
      <c r="A333"/>
      <c r="B333"/>
    </row>
    <row r="334" spans="1:2">
      <c r="A334"/>
      <c r="B334"/>
    </row>
    <row r="335" spans="1:2">
      <c r="A335"/>
      <c r="B335"/>
    </row>
    <row r="336" spans="1:2">
      <c r="A336"/>
      <c r="B336"/>
    </row>
    <row r="337" spans="1:2">
      <c r="A337"/>
      <c r="B337"/>
    </row>
    <row r="338" spans="1:2">
      <c r="A338"/>
      <c r="B338"/>
    </row>
    <row r="339" spans="1:2">
      <c r="A339"/>
      <c r="B339"/>
    </row>
    <row r="340" spans="1:2">
      <c r="A340"/>
      <c r="B340"/>
    </row>
    <row r="341" spans="1:2">
      <c r="A341"/>
      <c r="B341"/>
    </row>
    <row r="342" spans="1:2">
      <c r="A342"/>
      <c r="B342"/>
    </row>
    <row r="343" spans="1:2">
      <c r="A343"/>
      <c r="B343"/>
    </row>
    <row r="344" spans="1:2">
      <c r="A344"/>
      <c r="B344"/>
    </row>
    <row r="345" spans="1:2">
      <c r="A345"/>
      <c r="B345"/>
    </row>
    <row r="346" spans="1:2">
      <c r="A346"/>
      <c r="B346"/>
    </row>
    <row r="347" spans="1:2">
      <c r="A347"/>
      <c r="B347"/>
    </row>
    <row r="348" spans="1:2">
      <c r="A348"/>
      <c r="B348"/>
    </row>
    <row r="349" spans="1:2">
      <c r="A349"/>
      <c r="B349"/>
    </row>
    <row r="350" spans="1:2">
      <c r="A350"/>
      <c r="B350"/>
    </row>
    <row r="351" spans="1:2">
      <c r="A351"/>
      <c r="B351"/>
    </row>
    <row r="352" spans="1:2">
      <c r="A352"/>
      <c r="B352"/>
    </row>
    <row r="353" spans="1:2">
      <c r="A353"/>
      <c r="B353"/>
    </row>
    <row r="354" spans="1:2">
      <c r="A354"/>
      <c r="B354"/>
    </row>
    <row r="355" spans="1:2">
      <c r="A355"/>
      <c r="B355"/>
    </row>
    <row r="356" spans="1:2">
      <c r="A356"/>
      <c r="B356"/>
    </row>
    <row r="357" spans="1:2">
      <c r="A357"/>
      <c r="B357"/>
    </row>
    <row r="358" spans="1:2">
      <c r="A358"/>
      <c r="B358"/>
    </row>
    <row r="359" spans="1:2">
      <c r="A359"/>
      <c r="B359"/>
    </row>
    <row r="360" spans="1:2">
      <c r="A360"/>
      <c r="B360"/>
    </row>
    <row r="361" spans="1:2">
      <c r="A361"/>
      <c r="B361"/>
    </row>
    <row r="362" spans="1:2">
      <c r="A362"/>
      <c r="B362"/>
    </row>
    <row r="363" spans="1:2">
      <c r="A363"/>
      <c r="B363"/>
    </row>
    <row r="364" spans="1:2">
      <c r="A364"/>
      <c r="B364"/>
    </row>
    <row r="365" spans="1:2">
      <c r="A365"/>
      <c r="B365"/>
    </row>
    <row r="366" spans="1:2">
      <c r="A366"/>
      <c r="B366"/>
    </row>
    <row r="367" spans="1:2">
      <c r="A367"/>
      <c r="B367"/>
    </row>
    <row r="368" spans="1:2">
      <c r="A368"/>
      <c r="B368"/>
    </row>
    <row r="369" spans="1:2">
      <c r="A369"/>
      <c r="B369"/>
    </row>
    <row r="370" spans="1:2">
      <c r="A370"/>
      <c r="B370"/>
    </row>
    <row r="371" spans="1:2">
      <c r="A371"/>
      <c r="B371"/>
    </row>
    <row r="372" spans="1:2">
      <c r="A372"/>
      <c r="B372"/>
    </row>
    <row r="373" spans="1:2">
      <c r="A373"/>
      <c r="B373"/>
    </row>
    <row r="374" spans="1:2">
      <c r="A374"/>
      <c r="B374"/>
    </row>
    <row r="375" spans="1:2">
      <c r="A375"/>
      <c r="B375"/>
    </row>
    <row r="376" spans="1:2">
      <c r="A376"/>
      <c r="B376"/>
    </row>
    <row r="377" spans="1:2">
      <c r="A377"/>
      <c r="B377"/>
    </row>
    <row r="378" spans="1:2">
      <c r="A378"/>
      <c r="B378"/>
    </row>
    <row r="379" spans="1:2">
      <c r="A379"/>
      <c r="B379"/>
    </row>
    <row r="380" spans="1:2">
      <c r="A380"/>
      <c r="B380"/>
    </row>
    <row r="381" spans="1:2">
      <c r="A381"/>
      <c r="B381"/>
    </row>
    <row r="382" spans="1:2">
      <c r="A382"/>
      <c r="B382"/>
    </row>
    <row r="383" spans="1:2">
      <c r="A383"/>
      <c r="B383"/>
    </row>
    <row r="384" spans="1:2">
      <c r="A384"/>
      <c r="B384"/>
    </row>
    <row r="385" spans="1:2">
      <c r="A385"/>
      <c r="B385"/>
    </row>
    <row r="386" spans="1:2">
      <c r="A386"/>
      <c r="B386"/>
    </row>
    <row r="387" spans="1:2">
      <c r="A387"/>
      <c r="B387"/>
    </row>
    <row r="388" spans="1:2">
      <c r="A388"/>
      <c r="B388"/>
    </row>
    <row r="389" spans="1:2">
      <c r="A389"/>
      <c r="B389"/>
    </row>
    <row r="390" spans="1:2">
      <c r="A390"/>
      <c r="B390"/>
    </row>
    <row r="391" spans="1:2">
      <c r="A391"/>
      <c r="B391"/>
    </row>
    <row r="392" spans="1:2">
      <c r="A392"/>
      <c r="B392"/>
    </row>
    <row r="393" spans="1:2">
      <c r="A393"/>
      <c r="B393"/>
    </row>
    <row r="394" spans="1:2">
      <c r="A394"/>
      <c r="B394"/>
    </row>
    <row r="395" spans="1:2">
      <c r="A395"/>
      <c r="B395"/>
    </row>
    <row r="396" spans="1:2">
      <c r="A396"/>
      <c r="B396"/>
    </row>
    <row r="397" spans="1:2">
      <c r="A397"/>
      <c r="B397"/>
    </row>
    <row r="398" spans="1:2">
      <c r="A398"/>
      <c r="B398"/>
    </row>
    <row r="399" spans="1:2">
      <c r="A399"/>
      <c r="B399"/>
    </row>
    <row r="400" spans="1:2">
      <c r="A400"/>
      <c r="B400"/>
    </row>
    <row r="401" spans="1:2">
      <c r="A401"/>
      <c r="B401"/>
    </row>
    <row r="402" spans="1:2">
      <c r="A402"/>
      <c r="B402"/>
    </row>
    <row r="403" spans="1:2">
      <c r="A403"/>
      <c r="B403"/>
    </row>
    <row r="404" spans="1:2">
      <c r="A404"/>
      <c r="B404"/>
    </row>
    <row r="405" spans="1:2">
      <c r="A405"/>
      <c r="B405"/>
    </row>
    <row r="406" spans="1:2">
      <c r="A406"/>
      <c r="B406"/>
    </row>
    <row r="407" spans="1:2">
      <c r="A407"/>
      <c r="B407"/>
    </row>
    <row r="408" spans="1:2">
      <c r="A408"/>
      <c r="B408"/>
    </row>
    <row r="409" spans="1:2">
      <c r="A409"/>
      <c r="B409"/>
    </row>
    <row r="410" spans="1:2">
      <c r="A410"/>
      <c r="B410"/>
    </row>
    <row r="411" spans="1:2">
      <c r="A411"/>
      <c r="B411"/>
    </row>
    <row r="412" spans="1:2">
      <c r="A412"/>
      <c r="B412"/>
    </row>
    <row r="413" spans="1:2">
      <c r="A413"/>
      <c r="B413"/>
    </row>
    <row r="414" spans="1:2">
      <c r="A414"/>
      <c r="B414"/>
    </row>
    <row r="415" spans="1:2">
      <c r="A415"/>
      <c r="B415"/>
    </row>
    <row r="416" spans="1:2">
      <c r="A416"/>
      <c r="B416"/>
    </row>
    <row r="417" spans="1:2">
      <c r="A417"/>
      <c r="B417"/>
    </row>
    <row r="418" spans="1:2">
      <c r="A418"/>
      <c r="B418"/>
    </row>
    <row r="419" spans="1:2">
      <c r="A419"/>
      <c r="B419"/>
    </row>
    <row r="420" spans="1:2">
      <c r="A420"/>
      <c r="B420"/>
    </row>
    <row r="421" spans="1:2">
      <c r="A421"/>
      <c r="B421"/>
    </row>
    <row r="422" spans="1:2">
      <c r="A422"/>
      <c r="B422"/>
    </row>
    <row r="423" spans="1:2">
      <c r="A423"/>
      <c r="B423"/>
    </row>
    <row r="424" spans="1:2">
      <c r="A424"/>
      <c r="B424"/>
    </row>
    <row r="425" spans="1:2">
      <c r="A425"/>
      <c r="B425"/>
    </row>
    <row r="426" spans="1:2">
      <c r="A426"/>
      <c r="B426"/>
    </row>
    <row r="427" spans="1:2">
      <c r="A427"/>
      <c r="B427"/>
    </row>
    <row r="428" spans="1:2">
      <c r="A428"/>
      <c r="B428"/>
    </row>
    <row r="429" spans="1:2">
      <c r="A429"/>
      <c r="B429"/>
    </row>
    <row r="430" spans="1:2">
      <c r="A430"/>
      <c r="B430"/>
    </row>
    <row r="431" spans="1:2">
      <c r="A431"/>
      <c r="B431"/>
    </row>
    <row r="432" spans="1:2">
      <c r="A432"/>
      <c r="B432"/>
    </row>
    <row r="433" spans="1:2">
      <c r="A433"/>
      <c r="B433"/>
    </row>
    <row r="434" spans="1:2">
      <c r="A434"/>
      <c r="B434"/>
    </row>
    <row r="435" spans="1:2">
      <c r="A435"/>
      <c r="B435"/>
    </row>
    <row r="436" spans="1:2">
      <c r="A436"/>
      <c r="B436"/>
    </row>
    <row r="437" spans="1:2">
      <c r="A437"/>
      <c r="B437"/>
    </row>
    <row r="438" spans="1:2">
      <c r="A438"/>
      <c r="B438"/>
    </row>
    <row r="439" spans="1:2">
      <c r="A439"/>
      <c r="B439"/>
    </row>
    <row r="440" spans="1:2">
      <c r="A440"/>
      <c r="B440"/>
    </row>
    <row r="441" spans="1:2">
      <c r="A441"/>
      <c r="B441"/>
    </row>
    <row r="442" spans="1:2">
      <c r="A442"/>
      <c r="B442"/>
    </row>
    <row r="443" spans="1:2">
      <c r="A443"/>
      <c r="B443"/>
    </row>
    <row r="444" spans="1:2">
      <c r="A444"/>
      <c r="B444"/>
    </row>
    <row r="445" spans="1:2">
      <c r="A445"/>
      <c r="B445"/>
    </row>
    <row r="446" spans="1:2">
      <c r="A446"/>
      <c r="B446"/>
    </row>
    <row r="447" spans="1:2">
      <c r="A447"/>
      <c r="B447"/>
    </row>
    <row r="448" spans="1:2">
      <c r="A448"/>
      <c r="B448"/>
    </row>
    <row r="449" spans="1:2">
      <c r="A449"/>
      <c r="B449"/>
    </row>
    <row r="450" spans="1:2">
      <c r="A450"/>
      <c r="B450"/>
    </row>
    <row r="451" spans="1:2">
      <c r="A451"/>
      <c r="B451"/>
    </row>
    <row r="452" spans="1:2">
      <c r="A452"/>
      <c r="B452"/>
    </row>
    <row r="453" spans="1:2">
      <c r="A453"/>
      <c r="B453"/>
    </row>
    <row r="454" spans="1:2">
      <c r="A454"/>
      <c r="B454"/>
    </row>
    <row r="455" spans="1:2">
      <c r="A455"/>
      <c r="B455"/>
    </row>
    <row r="456" spans="1:2">
      <c r="A456"/>
      <c r="B456"/>
    </row>
    <row r="457" spans="1:2">
      <c r="A457"/>
      <c r="B457"/>
    </row>
    <row r="458" spans="1:2">
      <c r="A458"/>
      <c r="B458"/>
    </row>
    <row r="459" spans="1:2">
      <c r="A459"/>
      <c r="B459"/>
    </row>
    <row r="460" spans="1:2">
      <c r="A460"/>
      <c r="B460"/>
    </row>
    <row r="461" spans="1:2">
      <c r="A461"/>
      <c r="B461"/>
    </row>
    <row r="462" spans="1:2">
      <c r="A462"/>
      <c r="B462"/>
    </row>
    <row r="463" spans="1:2">
      <c r="A463"/>
      <c r="B463"/>
    </row>
    <row r="464" spans="1:2">
      <c r="A464"/>
      <c r="B464"/>
    </row>
    <row r="465" spans="1:2">
      <c r="A465"/>
      <c r="B465"/>
    </row>
    <row r="466" spans="1:2">
      <c r="A466"/>
      <c r="B466"/>
    </row>
    <row r="467" spans="1:2">
      <c r="A467"/>
      <c r="B467"/>
    </row>
    <row r="468" spans="1:2">
      <c r="A468"/>
      <c r="B468"/>
    </row>
    <row r="469" spans="1:2">
      <c r="A469"/>
      <c r="B469"/>
    </row>
    <row r="470" spans="1:2">
      <c r="A470"/>
      <c r="B470"/>
    </row>
    <row r="471" spans="1:2">
      <c r="A471"/>
      <c r="B471"/>
    </row>
    <row r="472" spans="1:2">
      <c r="A472"/>
      <c r="B472"/>
    </row>
    <row r="473" spans="1:2">
      <c r="A473"/>
      <c r="B473"/>
    </row>
    <row r="474" spans="1:2">
      <c r="A474"/>
      <c r="B474"/>
    </row>
    <row r="475" spans="1:2">
      <c r="A475"/>
      <c r="B475"/>
    </row>
    <row r="476" spans="1:2">
      <c r="A476"/>
      <c r="B476"/>
    </row>
    <row r="477" spans="1:2">
      <c r="A477"/>
      <c r="B477"/>
    </row>
    <row r="478" spans="1:2">
      <c r="A478"/>
      <c r="B478"/>
    </row>
    <row r="479" spans="1:2">
      <c r="A479"/>
      <c r="B479"/>
    </row>
    <row r="480" spans="1:2">
      <c r="A480"/>
      <c r="B480"/>
    </row>
    <row r="481" spans="1:2">
      <c r="A481"/>
      <c r="B481"/>
    </row>
    <row r="482" spans="1:2">
      <c r="A482"/>
      <c r="B482"/>
    </row>
    <row r="483" spans="1:2">
      <c r="A483"/>
      <c r="B483"/>
    </row>
    <row r="484" spans="1:2">
      <c r="A484"/>
      <c r="B484"/>
    </row>
    <row r="485" spans="1:2">
      <c r="A485"/>
      <c r="B485"/>
    </row>
    <row r="486" spans="1:2">
      <c r="A486"/>
      <c r="B486"/>
    </row>
    <row r="487" spans="1:2">
      <c r="A487"/>
      <c r="B487"/>
    </row>
    <row r="488" spans="1:2">
      <c r="A488"/>
      <c r="B488"/>
    </row>
    <row r="489" spans="1:2">
      <c r="A489"/>
      <c r="B489"/>
    </row>
    <row r="490" spans="1:2">
      <c r="A490"/>
      <c r="B490"/>
    </row>
    <row r="491" spans="1:2">
      <c r="A491"/>
      <c r="B491"/>
    </row>
    <row r="492" spans="1:2">
      <c r="A492"/>
      <c r="B492"/>
    </row>
    <row r="493" spans="1:2">
      <c r="A493"/>
      <c r="B493"/>
    </row>
    <row r="494" spans="1:2">
      <c r="A494"/>
      <c r="B494"/>
    </row>
    <row r="495" spans="1:2">
      <c r="A495"/>
      <c r="B495"/>
    </row>
    <row r="496" spans="1:2">
      <c r="A496"/>
      <c r="B496"/>
    </row>
    <row r="497" spans="1:2">
      <c r="A497"/>
      <c r="B497"/>
    </row>
    <row r="498" spans="1:2">
      <c r="A498"/>
      <c r="B498"/>
    </row>
    <row r="499" spans="1:2">
      <c r="A499"/>
      <c r="B499"/>
    </row>
    <row r="500" spans="1:2">
      <c r="A500"/>
      <c r="B500"/>
    </row>
    <row r="501" spans="1:2">
      <c r="A501"/>
      <c r="B501"/>
    </row>
    <row r="502" spans="1:2">
      <c r="A502"/>
      <c r="B502"/>
    </row>
    <row r="503" spans="1:2">
      <c r="A503"/>
      <c r="B503"/>
    </row>
    <row r="504" spans="1:2">
      <c r="A504"/>
      <c r="B504"/>
    </row>
    <row r="505" spans="1:2">
      <c r="A505"/>
      <c r="B505"/>
    </row>
    <row r="506" spans="1:2">
      <c r="A506"/>
      <c r="B506"/>
    </row>
    <row r="507" spans="1:2">
      <c r="A507"/>
      <c r="B507"/>
    </row>
    <row r="508" spans="1:2">
      <c r="A508"/>
      <c r="B508"/>
    </row>
    <row r="509" spans="1:2">
      <c r="A509"/>
      <c r="B509"/>
    </row>
    <row r="510" spans="1:2">
      <c r="A510"/>
      <c r="B510"/>
    </row>
    <row r="511" spans="1:2">
      <c r="A511"/>
      <c r="B511"/>
    </row>
    <row r="512" spans="1:2">
      <c r="A512"/>
      <c r="B512"/>
    </row>
    <row r="513" spans="1:2">
      <c r="A513"/>
      <c r="B513"/>
    </row>
    <row r="514" spans="1:2">
      <c r="A514"/>
      <c r="B514"/>
    </row>
    <row r="515" spans="1:2">
      <c r="A515"/>
      <c r="B515"/>
    </row>
    <row r="516" spans="1:2">
      <c r="A516"/>
      <c r="B516"/>
    </row>
    <row r="517" spans="1:2">
      <c r="A517"/>
      <c r="B517"/>
    </row>
    <row r="518" spans="1:2">
      <c r="A518"/>
      <c r="B518"/>
    </row>
    <row r="519" spans="1:2">
      <c r="A519"/>
      <c r="B519"/>
    </row>
    <row r="520" spans="1:2">
      <c r="A520"/>
      <c r="B520"/>
    </row>
    <row r="521" spans="1:2">
      <c r="A521"/>
      <c r="B521"/>
    </row>
    <row r="522" spans="1:2">
      <c r="A522"/>
      <c r="B522"/>
    </row>
    <row r="523" spans="1:2">
      <c r="A523"/>
      <c r="B523"/>
    </row>
    <row r="524" spans="1:2">
      <c r="A524"/>
      <c r="B524"/>
    </row>
    <row r="525" spans="1:2">
      <c r="A525"/>
      <c r="B525"/>
    </row>
    <row r="526" spans="1:2">
      <c r="A526"/>
      <c r="B526"/>
    </row>
    <row r="527" spans="1:2">
      <c r="A527"/>
      <c r="B527"/>
    </row>
    <row r="528" spans="1:2">
      <c r="A528"/>
      <c r="B528"/>
    </row>
    <row r="529" spans="1:2">
      <c r="A529"/>
      <c r="B529"/>
    </row>
    <row r="530" spans="1:2">
      <c r="A530"/>
      <c r="B530"/>
    </row>
    <row r="531" spans="1:2">
      <c r="A531"/>
      <c r="B531"/>
    </row>
    <row r="532" spans="1:2">
      <c r="A532"/>
      <c r="B532"/>
    </row>
    <row r="533" spans="1:2">
      <c r="A533"/>
      <c r="B533"/>
    </row>
    <row r="534" spans="1:2">
      <c r="A534"/>
      <c r="B534"/>
    </row>
    <row r="535" spans="1:2">
      <c r="A535"/>
      <c r="B535"/>
    </row>
    <row r="536" spans="1:2">
      <c r="A536"/>
      <c r="B536"/>
    </row>
    <row r="537" spans="1:2">
      <c r="A537"/>
      <c r="B537"/>
    </row>
    <row r="538" spans="1:2">
      <c r="A538"/>
      <c r="B538"/>
    </row>
    <row r="539" spans="1:2">
      <c r="A539"/>
      <c r="B539"/>
    </row>
    <row r="540" spans="1:2">
      <c r="A540"/>
      <c r="B540"/>
    </row>
    <row r="541" spans="1:2">
      <c r="A541"/>
      <c r="B541"/>
    </row>
    <row r="542" spans="1:2">
      <c r="A542"/>
      <c r="B542"/>
    </row>
    <row r="543" spans="1:2">
      <c r="A543"/>
      <c r="B543"/>
    </row>
    <row r="544" spans="1:2">
      <c r="A544"/>
      <c r="B544"/>
    </row>
    <row r="545" spans="1:2">
      <c r="A545"/>
      <c r="B545"/>
    </row>
    <row r="546" spans="1:2">
      <c r="A546"/>
      <c r="B546"/>
    </row>
    <row r="547" spans="1:2">
      <c r="A547"/>
      <c r="B547"/>
    </row>
    <row r="548" spans="1:2">
      <c r="A548"/>
      <c r="B548"/>
    </row>
    <row r="549" spans="1:2">
      <c r="A549"/>
      <c r="B549"/>
    </row>
    <row r="550" spans="1:2">
      <c r="A550"/>
      <c r="B550"/>
    </row>
    <row r="551" spans="1:2">
      <c r="A551"/>
      <c r="B551"/>
    </row>
    <row r="552" spans="1:2">
      <c r="A552"/>
      <c r="B552"/>
    </row>
    <row r="553" spans="1:2">
      <c r="A553"/>
      <c r="B553"/>
    </row>
    <row r="554" spans="1:2">
      <c r="A554"/>
      <c r="B554"/>
    </row>
    <row r="555" spans="1:2">
      <c r="A555"/>
      <c r="B555"/>
    </row>
    <row r="556" spans="1:2">
      <c r="A556"/>
      <c r="B556"/>
    </row>
    <row r="557" spans="1:2">
      <c r="A557"/>
      <c r="B557"/>
    </row>
    <row r="558" spans="1:2">
      <c r="A558"/>
      <c r="B558"/>
    </row>
    <row r="559" spans="1:2">
      <c r="A559"/>
      <c r="B559"/>
    </row>
    <row r="560" spans="1:2">
      <c r="A560"/>
      <c r="B560"/>
    </row>
    <row r="561" spans="1:2">
      <c r="A561"/>
      <c r="B561"/>
    </row>
    <row r="562" spans="1:2">
      <c r="A562"/>
      <c r="B562"/>
    </row>
    <row r="563" spans="1:2">
      <c r="A563"/>
      <c r="B563"/>
    </row>
    <row r="564" spans="1:2">
      <c r="A564"/>
      <c r="B564"/>
    </row>
    <row r="565" spans="1:2">
      <c r="A565"/>
      <c r="B565"/>
    </row>
    <row r="566" spans="1:2">
      <c r="A566"/>
      <c r="B566"/>
    </row>
    <row r="567" spans="1:2">
      <c r="A567"/>
      <c r="B567"/>
    </row>
    <row r="568" spans="1:2">
      <c r="A568"/>
      <c r="B568"/>
    </row>
    <row r="569" spans="1:2">
      <c r="A569"/>
      <c r="B569"/>
    </row>
    <row r="570" spans="1:2">
      <c r="A570"/>
      <c r="B570"/>
    </row>
    <row r="571" spans="1:2">
      <c r="A571"/>
      <c r="B571"/>
    </row>
    <row r="572" spans="1:2">
      <c r="A572"/>
      <c r="B572"/>
    </row>
    <row r="573" spans="1:2">
      <c r="A573"/>
      <c r="B573"/>
    </row>
    <row r="574" spans="1:2">
      <c r="A574"/>
      <c r="B574"/>
    </row>
    <row r="575" spans="1:2">
      <c r="A575"/>
      <c r="B575"/>
    </row>
    <row r="576" spans="1:2">
      <c r="A576"/>
      <c r="B576"/>
    </row>
    <row r="577" spans="1:2">
      <c r="A577"/>
      <c r="B577"/>
    </row>
    <row r="578" spans="1:2">
      <c r="A578"/>
      <c r="B578"/>
    </row>
    <row r="579" spans="1:2">
      <c r="A579"/>
      <c r="B579"/>
    </row>
    <row r="580" spans="1:2">
      <c r="A580"/>
      <c r="B580"/>
    </row>
    <row r="581" spans="1:2">
      <c r="A581"/>
      <c r="B581"/>
    </row>
    <row r="582" spans="1:2">
      <c r="A582"/>
      <c r="B582"/>
    </row>
    <row r="583" spans="1:2">
      <c r="A583"/>
      <c r="B583"/>
    </row>
    <row r="584" spans="1:2">
      <c r="A584"/>
      <c r="B584"/>
    </row>
    <row r="585" spans="1:2">
      <c r="A585"/>
      <c r="B585"/>
    </row>
    <row r="586" spans="1:2">
      <c r="A586"/>
      <c r="B586"/>
    </row>
    <row r="587" spans="1:2">
      <c r="A587"/>
      <c r="B587"/>
    </row>
    <row r="588" spans="1:2">
      <c r="A588"/>
      <c r="B588"/>
    </row>
    <row r="589" spans="1:2">
      <c r="A589"/>
      <c r="B589"/>
    </row>
    <row r="590" spans="1:2">
      <c r="A590"/>
      <c r="B590"/>
    </row>
    <row r="591" spans="1:2">
      <c r="A591"/>
      <c r="B591"/>
    </row>
    <row r="592" spans="1:2">
      <c r="A592"/>
      <c r="B592"/>
    </row>
    <row r="593" spans="1:2">
      <c r="A593"/>
      <c r="B593"/>
    </row>
    <row r="594" spans="1:2">
      <c r="A594"/>
      <c r="B594"/>
    </row>
    <row r="595" spans="1:2">
      <c r="A595"/>
      <c r="B595"/>
    </row>
    <row r="596" spans="1:2">
      <c r="A596"/>
      <c r="B596"/>
    </row>
    <row r="597" spans="1:2">
      <c r="A597"/>
      <c r="B597"/>
    </row>
    <row r="598" spans="1:2">
      <c r="A598"/>
      <c r="B598"/>
    </row>
    <row r="599" spans="1:2">
      <c r="A599"/>
      <c r="B599"/>
    </row>
    <row r="600" spans="1:2">
      <c r="A600"/>
      <c r="B600"/>
    </row>
    <row r="601" spans="1:2">
      <c r="A601"/>
      <c r="B601"/>
    </row>
    <row r="602" spans="1:2">
      <c r="A602"/>
      <c r="B602"/>
    </row>
    <row r="603" spans="1:2">
      <c r="A603"/>
      <c r="B603"/>
    </row>
    <row r="604" spans="1:2">
      <c r="A604"/>
      <c r="B604"/>
    </row>
    <row r="605" spans="1:2">
      <c r="A605"/>
      <c r="B605"/>
    </row>
    <row r="606" spans="1:2">
      <c r="A606"/>
      <c r="B606"/>
    </row>
    <row r="607" spans="1:2">
      <c r="A607"/>
      <c r="B607"/>
    </row>
    <row r="608" spans="1:2">
      <c r="A608"/>
      <c r="B608"/>
    </row>
    <row r="609" spans="1:2">
      <c r="A609"/>
      <c r="B609"/>
    </row>
    <row r="610" spans="1:2">
      <c r="A610"/>
      <c r="B610"/>
    </row>
    <row r="611" spans="1:2">
      <c r="A611"/>
      <c r="B611"/>
    </row>
    <row r="612" spans="1:2">
      <c r="A612"/>
      <c r="B612"/>
    </row>
    <row r="613" spans="1:2">
      <c r="A613"/>
      <c r="B613"/>
    </row>
    <row r="614" spans="1:2">
      <c r="A614"/>
      <c r="B614"/>
    </row>
    <row r="615" spans="1:2">
      <c r="A615"/>
      <c r="B615"/>
    </row>
    <row r="616" spans="1:2">
      <c r="A616"/>
      <c r="B616"/>
    </row>
    <row r="617" spans="1:2">
      <c r="A617"/>
      <c r="B617"/>
    </row>
    <row r="618" spans="1:2">
      <c r="A618"/>
      <c r="B618"/>
    </row>
    <row r="619" spans="1:2">
      <c r="A619"/>
      <c r="B619"/>
    </row>
    <row r="620" spans="1:2">
      <c r="A620"/>
      <c r="B620"/>
    </row>
    <row r="621" spans="1:2">
      <c r="A621"/>
      <c r="B621"/>
    </row>
    <row r="622" spans="1:2">
      <c r="A622"/>
      <c r="B622"/>
    </row>
    <row r="623" spans="1:2">
      <c r="A623"/>
      <c r="B623"/>
    </row>
    <row r="624" spans="1:2">
      <c r="A624"/>
      <c r="B624"/>
    </row>
    <row r="625" spans="1:2">
      <c r="A625"/>
      <c r="B625"/>
    </row>
    <row r="626" spans="1:2">
      <c r="A626"/>
      <c r="B626"/>
    </row>
    <row r="627" spans="1:2">
      <c r="A627"/>
      <c r="B627"/>
    </row>
    <row r="628" spans="1:2">
      <c r="A628"/>
      <c r="B628"/>
    </row>
    <row r="629" spans="1:2">
      <c r="A629"/>
      <c r="B629"/>
    </row>
    <row r="630" spans="1:2">
      <c r="A630"/>
      <c r="B630"/>
    </row>
    <row r="631" spans="1:2">
      <c r="A631"/>
      <c r="B631"/>
    </row>
    <row r="632" spans="1:2">
      <c r="A632"/>
      <c r="B632"/>
    </row>
    <row r="633" spans="1:2">
      <c r="A633"/>
      <c r="B633"/>
    </row>
    <row r="634" spans="1:2">
      <c r="A634"/>
      <c r="B634"/>
    </row>
    <row r="635" spans="1:2">
      <c r="A635"/>
      <c r="B635"/>
    </row>
    <row r="636" spans="1:2">
      <c r="A636"/>
      <c r="B636"/>
    </row>
    <row r="637" spans="1:2">
      <c r="A637"/>
      <c r="B637"/>
    </row>
    <row r="638" spans="1:2">
      <c r="A638"/>
      <c r="B638"/>
    </row>
    <row r="639" spans="1:2">
      <c r="A639"/>
      <c r="B639"/>
    </row>
    <row r="640" spans="1:2">
      <c r="A640"/>
      <c r="B640"/>
    </row>
    <row r="641" spans="1:2">
      <c r="A641"/>
      <c r="B641"/>
    </row>
    <row r="642" spans="1:2">
      <c r="A642"/>
      <c r="B642"/>
    </row>
    <row r="643" spans="1:2">
      <c r="A643"/>
      <c r="B643"/>
    </row>
    <row r="644" spans="1:2">
      <c r="A644"/>
      <c r="B644"/>
    </row>
    <row r="645" spans="1:2">
      <c r="A645"/>
      <c r="B645"/>
    </row>
    <row r="646" spans="1:2">
      <c r="A646"/>
      <c r="B646"/>
    </row>
    <row r="647" spans="1:2">
      <c r="A647"/>
      <c r="B647"/>
    </row>
    <row r="648" spans="1:2">
      <c r="A648"/>
      <c r="B648"/>
    </row>
    <row r="649" spans="1:2">
      <c r="A649"/>
      <c r="B649"/>
    </row>
    <row r="650" spans="1:2">
      <c r="A650"/>
      <c r="B650"/>
    </row>
    <row r="651" spans="1:2">
      <c r="A651"/>
      <c r="B651"/>
    </row>
    <row r="652" spans="1:2">
      <c r="A652"/>
      <c r="B652"/>
    </row>
    <row r="653" spans="1:2">
      <c r="A653"/>
      <c r="B653"/>
    </row>
    <row r="654" spans="1:2">
      <c r="A654"/>
      <c r="B654"/>
    </row>
    <row r="655" spans="1:2">
      <c r="A655"/>
      <c r="B655"/>
    </row>
    <row r="656" spans="1:2">
      <c r="A656"/>
      <c r="B656"/>
    </row>
    <row r="657" spans="1:2">
      <c r="A657"/>
      <c r="B657"/>
    </row>
    <row r="658" spans="1:2">
      <c r="A658"/>
      <c r="B658"/>
    </row>
    <row r="659" spans="1:2">
      <c r="A659"/>
      <c r="B659"/>
    </row>
    <row r="660" spans="1:2">
      <c r="A660"/>
      <c r="B660"/>
    </row>
    <row r="661" spans="1:2">
      <c r="A661"/>
      <c r="B661"/>
    </row>
    <row r="662" spans="1:2">
      <c r="A662"/>
      <c r="B662"/>
    </row>
    <row r="663" spans="1:2">
      <c r="A663"/>
      <c r="B663"/>
    </row>
    <row r="664" spans="1:2">
      <c r="A664"/>
      <c r="B664"/>
    </row>
    <row r="665" spans="1:2">
      <c r="A665"/>
      <c r="B665"/>
    </row>
    <row r="666" spans="1:2">
      <c r="A666"/>
      <c r="B666"/>
    </row>
    <row r="667" spans="1:2">
      <c r="A667"/>
      <c r="B667"/>
    </row>
    <row r="668" spans="1:2">
      <c r="A668"/>
      <c r="B668"/>
    </row>
    <row r="669" spans="1:2">
      <c r="A669"/>
      <c r="B669"/>
    </row>
    <row r="670" spans="1:2">
      <c r="A670"/>
      <c r="B670"/>
    </row>
    <row r="671" spans="1:2">
      <c r="A671"/>
      <c r="B671"/>
    </row>
    <row r="672" spans="1:2">
      <c r="A672"/>
      <c r="B672"/>
    </row>
    <row r="673" spans="1:2">
      <c r="A673"/>
      <c r="B673"/>
    </row>
    <row r="674" spans="1:2">
      <c r="A674"/>
      <c r="B674"/>
    </row>
    <row r="675" spans="1:2">
      <c r="A675"/>
      <c r="B675"/>
    </row>
    <row r="676" spans="1:2">
      <c r="A676"/>
      <c r="B676"/>
    </row>
    <row r="677" spans="1:2">
      <c r="A677"/>
      <c r="B677"/>
    </row>
    <row r="678" spans="1:2">
      <c r="A678"/>
      <c r="B678"/>
    </row>
    <row r="679" spans="1:2">
      <c r="A679"/>
      <c r="B679"/>
    </row>
    <row r="680" spans="1:2">
      <c r="A680"/>
      <c r="B680"/>
    </row>
    <row r="681" spans="1:2">
      <c r="A681"/>
      <c r="B681"/>
    </row>
    <row r="682" spans="1:2">
      <c r="A682"/>
      <c r="B682"/>
    </row>
    <row r="683" spans="1:2">
      <c r="A683"/>
      <c r="B683"/>
    </row>
    <row r="684" spans="1:2">
      <c r="A684"/>
      <c r="B684"/>
    </row>
    <row r="685" spans="1:2">
      <c r="A685"/>
      <c r="B685"/>
    </row>
    <row r="686" spans="1:2">
      <c r="A686"/>
      <c r="B686"/>
    </row>
    <row r="687" spans="1:2">
      <c r="A687"/>
      <c r="B687"/>
    </row>
    <row r="688" spans="1:2">
      <c r="A688"/>
      <c r="B688"/>
    </row>
    <row r="689" spans="1:2">
      <c r="A689"/>
      <c r="B689"/>
    </row>
    <row r="690" spans="1:2">
      <c r="A690"/>
      <c r="B690"/>
    </row>
    <row r="691" spans="1:2">
      <c r="A691"/>
      <c r="B691"/>
    </row>
    <row r="692" spans="1:2">
      <c r="A692"/>
      <c r="B692"/>
    </row>
    <row r="693" spans="1:2">
      <c r="A693"/>
      <c r="B693"/>
    </row>
    <row r="694" spans="1:2">
      <c r="A694"/>
      <c r="B694"/>
    </row>
    <row r="695" spans="1:2">
      <c r="A695"/>
      <c r="B695"/>
    </row>
    <row r="696" spans="1:2">
      <c r="A696"/>
      <c r="B696"/>
    </row>
    <row r="697" spans="1:2">
      <c r="A697"/>
      <c r="B697"/>
    </row>
    <row r="698" spans="1:2">
      <c r="A698"/>
      <c r="B698"/>
    </row>
    <row r="699" spans="1:2">
      <c r="A699"/>
      <c r="B699"/>
    </row>
    <row r="700" spans="1:2">
      <c r="A700"/>
      <c r="B700"/>
    </row>
    <row r="701" spans="1:2">
      <c r="A701"/>
      <c r="B701"/>
    </row>
    <row r="702" spans="1:2">
      <c r="A702"/>
      <c r="B702"/>
    </row>
    <row r="703" spans="1:2">
      <c r="A703"/>
      <c r="B703"/>
    </row>
    <row r="704" spans="1:2">
      <c r="A704"/>
      <c r="B704"/>
    </row>
    <row r="705" spans="1:2">
      <c r="A705"/>
      <c r="B705"/>
    </row>
    <row r="706" spans="1:2">
      <c r="A706"/>
      <c r="B706"/>
    </row>
    <row r="707" spans="1:2">
      <c r="A707"/>
      <c r="B707"/>
    </row>
    <row r="708" spans="1:2">
      <c r="A708"/>
      <c r="B708"/>
    </row>
    <row r="709" spans="1:2">
      <c r="A709"/>
      <c r="B709"/>
    </row>
    <row r="710" spans="1:2">
      <c r="A710"/>
      <c r="B710"/>
    </row>
    <row r="711" spans="1:2">
      <c r="A711"/>
      <c r="B711"/>
    </row>
    <row r="712" spans="1:2">
      <c r="A712"/>
      <c r="B712"/>
    </row>
    <row r="713" spans="1:2">
      <c r="A713"/>
      <c r="B713"/>
    </row>
    <row r="714" spans="1:2">
      <c r="A714"/>
      <c r="B714"/>
    </row>
    <row r="715" spans="1:2">
      <c r="A715"/>
      <c r="B715"/>
    </row>
    <row r="716" spans="1:2">
      <c r="A716"/>
      <c r="B716"/>
    </row>
    <row r="717" spans="1:2">
      <c r="A717"/>
      <c r="B717"/>
    </row>
    <row r="718" spans="1:2">
      <c r="A718"/>
      <c r="B718"/>
    </row>
    <row r="719" spans="1:2">
      <c r="A719"/>
      <c r="B719"/>
    </row>
    <row r="720" spans="1:2">
      <c r="A720"/>
      <c r="B720"/>
    </row>
    <row r="721" spans="1:2">
      <c r="A721"/>
      <c r="B721"/>
    </row>
    <row r="722" spans="1:2">
      <c r="A722"/>
      <c r="B722"/>
    </row>
    <row r="723" spans="1:2">
      <c r="A723"/>
      <c r="B723"/>
    </row>
    <row r="724" spans="1:2">
      <c r="A724"/>
      <c r="B724"/>
    </row>
    <row r="725" spans="1:2">
      <c r="A725"/>
      <c r="B725"/>
    </row>
    <row r="726" spans="1:2">
      <c r="A726"/>
      <c r="B726"/>
    </row>
    <row r="727" spans="1:2">
      <c r="A727"/>
      <c r="B727"/>
    </row>
    <row r="728" spans="1:2">
      <c r="A728"/>
      <c r="B728"/>
    </row>
    <row r="729" spans="1:2">
      <c r="A729"/>
      <c r="B729"/>
    </row>
    <row r="730" spans="1:2">
      <c r="A730"/>
      <c r="B730"/>
    </row>
    <row r="731" spans="1:2">
      <c r="A731"/>
      <c r="B731"/>
    </row>
    <row r="732" spans="1:2">
      <c r="A732"/>
      <c r="B732"/>
    </row>
    <row r="733" spans="1:2">
      <c r="A733"/>
      <c r="B733"/>
    </row>
    <row r="734" spans="1:2">
      <c r="A734"/>
      <c r="B734"/>
    </row>
    <row r="735" spans="1:2">
      <c r="A735"/>
      <c r="B735"/>
    </row>
    <row r="736" spans="1:2">
      <c r="A736"/>
      <c r="B736"/>
    </row>
    <row r="737" spans="1:2">
      <c r="A737"/>
      <c r="B737"/>
    </row>
    <row r="738" spans="1:2">
      <c r="A738"/>
      <c r="B738"/>
    </row>
    <row r="739" spans="1:2">
      <c r="A739"/>
      <c r="B739"/>
    </row>
    <row r="740" spans="1:2">
      <c r="A740"/>
      <c r="B740"/>
    </row>
    <row r="741" spans="1:2">
      <c r="A741"/>
      <c r="B741"/>
    </row>
    <row r="742" spans="1:2">
      <c r="A742"/>
      <c r="B742"/>
    </row>
    <row r="743" spans="1:2">
      <c r="A743"/>
      <c r="B743"/>
    </row>
    <row r="744" spans="1:2">
      <c r="A744"/>
      <c r="B744"/>
    </row>
    <row r="745" spans="1:2">
      <c r="A745"/>
      <c r="B745"/>
    </row>
    <row r="746" spans="1:2">
      <c r="A746"/>
      <c r="B746"/>
    </row>
    <row r="747" spans="1:2">
      <c r="A747"/>
      <c r="B747"/>
    </row>
    <row r="748" spans="1:2">
      <c r="A748"/>
      <c r="B748"/>
    </row>
    <row r="749" spans="1:2">
      <c r="A749"/>
      <c r="B749"/>
    </row>
    <row r="750" spans="1:2">
      <c r="A750"/>
      <c r="B750"/>
    </row>
    <row r="751" spans="1:2">
      <c r="A751"/>
      <c r="B751"/>
    </row>
    <row r="752" spans="1:2">
      <c r="A752"/>
      <c r="B752"/>
    </row>
    <row r="753" spans="1:2">
      <c r="A753"/>
      <c r="B753"/>
    </row>
    <row r="754" spans="1:2">
      <c r="A754"/>
      <c r="B754"/>
    </row>
    <row r="755" spans="1:2">
      <c r="A755"/>
      <c r="B755"/>
    </row>
    <row r="756" spans="1:2">
      <c r="A756"/>
      <c r="B756"/>
    </row>
    <row r="757" spans="1:2">
      <c r="A757"/>
      <c r="B757"/>
    </row>
    <row r="758" spans="1:2">
      <c r="A758"/>
      <c r="B758"/>
    </row>
    <row r="759" spans="1:2">
      <c r="A759"/>
      <c r="B759"/>
    </row>
    <row r="760" spans="1:2">
      <c r="A760"/>
      <c r="B760"/>
    </row>
    <row r="761" spans="1:2">
      <c r="A761"/>
      <c r="B761"/>
    </row>
    <row r="762" spans="1:2">
      <c r="A762"/>
      <c r="B762"/>
    </row>
    <row r="763" spans="1:2">
      <c r="A763"/>
      <c r="B763"/>
    </row>
    <row r="764" spans="1:2">
      <c r="A764"/>
      <c r="B764"/>
    </row>
    <row r="765" spans="1:2">
      <c r="A765"/>
      <c r="B765"/>
    </row>
    <row r="766" spans="1:2">
      <c r="A766"/>
      <c r="B766"/>
    </row>
    <row r="767" spans="1:2">
      <c r="A767"/>
      <c r="B767"/>
    </row>
    <row r="768" spans="1:2">
      <c r="A768"/>
      <c r="B768"/>
    </row>
    <row r="769" spans="1:2">
      <c r="A769"/>
      <c r="B769"/>
    </row>
    <row r="770" spans="1:2">
      <c r="A770"/>
      <c r="B770"/>
    </row>
    <row r="771" spans="1:2">
      <c r="A771"/>
      <c r="B771"/>
    </row>
    <row r="772" spans="1:2">
      <c r="A772"/>
      <c r="B772"/>
    </row>
    <row r="773" spans="1:2">
      <c r="A773"/>
      <c r="B773"/>
    </row>
    <row r="774" spans="1:2">
      <c r="A774"/>
      <c r="B774"/>
    </row>
    <row r="775" spans="1:2">
      <c r="A775"/>
      <c r="B775"/>
    </row>
    <row r="776" spans="1:2">
      <c r="A776"/>
      <c r="B776"/>
    </row>
    <row r="777" spans="1:2">
      <c r="A777"/>
      <c r="B777"/>
    </row>
    <row r="778" spans="1:2">
      <c r="A778"/>
      <c r="B778"/>
    </row>
    <row r="779" spans="1:2">
      <c r="A779"/>
      <c r="B779"/>
    </row>
    <row r="780" spans="1:2">
      <c r="A780"/>
      <c r="B780"/>
    </row>
    <row r="781" spans="1:2">
      <c r="A781"/>
      <c r="B781"/>
    </row>
    <row r="782" spans="1:2">
      <c r="A782"/>
      <c r="B782"/>
    </row>
    <row r="783" spans="1:2">
      <c r="A783"/>
      <c r="B783"/>
    </row>
    <row r="784" spans="1:2">
      <c r="A784"/>
      <c r="B784"/>
    </row>
    <row r="785" spans="1:2">
      <c r="A785"/>
      <c r="B785"/>
    </row>
    <row r="786" spans="1:2">
      <c r="A786"/>
      <c r="B786"/>
    </row>
    <row r="787" spans="1:2">
      <c r="A787"/>
      <c r="B787"/>
    </row>
    <row r="788" spans="1:2">
      <c r="A788"/>
      <c r="B788"/>
    </row>
    <row r="789" spans="1:2">
      <c r="A789"/>
      <c r="B789"/>
    </row>
    <row r="790" spans="1:2">
      <c r="A790"/>
      <c r="B790"/>
    </row>
    <row r="791" spans="1:2">
      <c r="A791"/>
      <c r="B791"/>
    </row>
    <row r="792" spans="1:2">
      <c r="A792"/>
      <c r="B792"/>
    </row>
    <row r="793" spans="1:2">
      <c r="A793"/>
      <c r="B793"/>
    </row>
    <row r="794" spans="1:2">
      <c r="A794"/>
      <c r="B794"/>
    </row>
    <row r="795" spans="1:2">
      <c r="A795"/>
      <c r="B795"/>
    </row>
    <row r="796" spans="1:2">
      <c r="A796"/>
      <c r="B796"/>
    </row>
    <row r="797" spans="1:2">
      <c r="A797"/>
      <c r="B797"/>
    </row>
    <row r="798" spans="1:2">
      <c r="A798"/>
      <c r="B798"/>
    </row>
    <row r="799" spans="1:2">
      <c r="A799"/>
      <c r="B799"/>
    </row>
    <row r="800" spans="1:2">
      <c r="A800"/>
      <c r="B800"/>
    </row>
    <row r="801" spans="1:2">
      <c r="A801"/>
      <c r="B801"/>
    </row>
    <row r="802" spans="1:2">
      <c r="A802"/>
      <c r="B802"/>
    </row>
    <row r="803" spans="1:2">
      <c r="A803"/>
      <c r="B803"/>
    </row>
    <row r="804" spans="1:2">
      <c r="A804"/>
      <c r="B804"/>
    </row>
    <row r="805" spans="1:2">
      <c r="A805"/>
      <c r="B805"/>
    </row>
    <row r="806" spans="1:2">
      <c r="A806"/>
      <c r="B806"/>
    </row>
    <row r="807" spans="1:2">
      <c r="A807"/>
      <c r="B807"/>
    </row>
    <row r="808" spans="1:2">
      <c r="A808"/>
      <c r="B808"/>
    </row>
    <row r="809" spans="1:2">
      <c r="A809"/>
      <c r="B809"/>
    </row>
    <row r="810" spans="1:2">
      <c r="A810"/>
      <c r="B810"/>
    </row>
    <row r="811" spans="1:2">
      <c r="A811"/>
      <c r="B811"/>
    </row>
    <row r="812" spans="1:2">
      <c r="A812"/>
      <c r="B812"/>
    </row>
    <row r="813" spans="1:2">
      <c r="A813"/>
      <c r="B813"/>
    </row>
    <row r="814" spans="1:2">
      <c r="A814"/>
      <c r="B814"/>
    </row>
    <row r="815" spans="1:2">
      <c r="A815"/>
      <c r="B815"/>
    </row>
    <row r="816" spans="1:2">
      <c r="A816"/>
      <c r="B816"/>
    </row>
    <row r="817" spans="1:2">
      <c r="A817"/>
      <c r="B817"/>
    </row>
    <row r="818" spans="1:2">
      <c r="A818"/>
      <c r="B818"/>
    </row>
    <row r="819" spans="1:2">
      <c r="A819"/>
      <c r="B819"/>
    </row>
    <row r="820" spans="1:2">
      <c r="A820"/>
      <c r="B820"/>
    </row>
    <row r="821" spans="1:2">
      <c r="A821"/>
      <c r="B821"/>
    </row>
    <row r="822" spans="1:2">
      <c r="A822"/>
      <c r="B822"/>
    </row>
    <row r="823" spans="1:2">
      <c r="A823"/>
      <c r="B823"/>
    </row>
    <row r="824" spans="1:2">
      <c r="A824"/>
      <c r="B824"/>
    </row>
    <row r="825" spans="1:2">
      <c r="A825"/>
      <c r="B825"/>
    </row>
    <row r="826" spans="1:2">
      <c r="A826"/>
      <c r="B826"/>
    </row>
    <row r="827" spans="1:2">
      <c r="A827"/>
      <c r="B827"/>
    </row>
    <row r="828" spans="1:2">
      <c r="A828"/>
      <c r="B828"/>
    </row>
    <row r="829" spans="1:2">
      <c r="A829"/>
      <c r="B829"/>
    </row>
    <row r="830" spans="1:2">
      <c r="A830"/>
      <c r="B830"/>
    </row>
    <row r="831" spans="1:2">
      <c r="A831"/>
      <c r="B831"/>
    </row>
    <row r="832" spans="1:2">
      <c r="A832"/>
      <c r="B832"/>
    </row>
    <row r="833" spans="1:2">
      <c r="A833"/>
      <c r="B833"/>
    </row>
    <row r="834" spans="1:2">
      <c r="A834"/>
      <c r="B834"/>
    </row>
    <row r="835" spans="1:2">
      <c r="A835"/>
      <c r="B835"/>
    </row>
    <row r="836" spans="1:2">
      <c r="A836"/>
      <c r="B836"/>
    </row>
    <row r="837" spans="1:2">
      <c r="A837"/>
      <c r="B837"/>
    </row>
    <row r="838" spans="1:2">
      <c r="A838"/>
      <c r="B838"/>
    </row>
    <row r="839" spans="1:2">
      <c r="A839"/>
      <c r="B839"/>
    </row>
    <row r="840" spans="1:2">
      <c r="A840"/>
      <c r="B840"/>
    </row>
    <row r="841" spans="1:2">
      <c r="A841"/>
      <c r="B841"/>
    </row>
    <row r="842" spans="1:2">
      <c r="A842"/>
      <c r="B842"/>
    </row>
    <row r="843" spans="1:2">
      <c r="A843"/>
      <c r="B843"/>
    </row>
    <row r="844" spans="1:2">
      <c r="A844"/>
      <c r="B844"/>
    </row>
    <row r="845" spans="1:2">
      <c r="A845"/>
      <c r="B845"/>
    </row>
    <row r="846" spans="1:2">
      <c r="A846"/>
      <c r="B846"/>
    </row>
    <row r="847" spans="1:2">
      <c r="A847"/>
      <c r="B847"/>
    </row>
    <row r="848" spans="1:2">
      <c r="A848"/>
      <c r="B848"/>
    </row>
    <row r="849" spans="1:2">
      <c r="A849"/>
      <c r="B849"/>
    </row>
    <row r="850" spans="1:2">
      <c r="A850"/>
      <c r="B850"/>
    </row>
    <row r="851" spans="1:2">
      <c r="A851"/>
      <c r="B851"/>
    </row>
    <row r="852" spans="1:2">
      <c r="A852"/>
      <c r="B852"/>
    </row>
    <row r="853" spans="1:2">
      <c r="A853"/>
      <c r="B853"/>
    </row>
    <row r="854" spans="1:2">
      <c r="A854"/>
      <c r="B854"/>
    </row>
    <row r="855" spans="1:2">
      <c r="A855"/>
      <c r="B855"/>
    </row>
    <row r="856" spans="1:2">
      <c r="A856"/>
      <c r="B856"/>
    </row>
    <row r="857" spans="1:2">
      <c r="A857"/>
      <c r="B857"/>
    </row>
    <row r="858" spans="1:2">
      <c r="A858"/>
      <c r="B858"/>
    </row>
    <row r="859" spans="1:2">
      <c r="A859"/>
      <c r="B859"/>
    </row>
    <row r="860" spans="1:2">
      <c r="A860"/>
      <c r="B860"/>
    </row>
    <row r="861" spans="1:2">
      <c r="A861"/>
      <c r="B861"/>
    </row>
    <row r="862" spans="1:2">
      <c r="A862"/>
      <c r="B862"/>
    </row>
    <row r="863" spans="1:2">
      <c r="A863"/>
      <c r="B863"/>
    </row>
    <row r="864" spans="1:2">
      <c r="A864"/>
      <c r="B864"/>
    </row>
    <row r="865" spans="1:2">
      <c r="A865"/>
      <c r="B865"/>
    </row>
    <row r="866" spans="1:2">
      <c r="A866"/>
      <c r="B866"/>
    </row>
    <row r="867" spans="1:2">
      <c r="A867"/>
      <c r="B867"/>
    </row>
    <row r="868" spans="1:2">
      <c r="A868"/>
      <c r="B868"/>
    </row>
    <row r="869" spans="1:2">
      <c r="A869"/>
      <c r="B869"/>
    </row>
    <row r="870" spans="1:2">
      <c r="A870"/>
      <c r="B870"/>
    </row>
    <row r="871" spans="1:2">
      <c r="A871"/>
      <c r="B871"/>
    </row>
    <row r="872" spans="1:2">
      <c r="A872"/>
      <c r="B872"/>
    </row>
    <row r="873" spans="1:2">
      <c r="A873"/>
      <c r="B873"/>
    </row>
    <row r="874" spans="1:2">
      <c r="A874"/>
      <c r="B874"/>
    </row>
    <row r="875" spans="1:2">
      <c r="A875"/>
      <c r="B875"/>
    </row>
    <row r="876" spans="1:2">
      <c r="A876"/>
      <c r="B876"/>
    </row>
    <row r="877" spans="1:2">
      <c r="A877"/>
      <c r="B877"/>
    </row>
    <row r="878" spans="1:2">
      <c r="A878"/>
      <c r="B878"/>
    </row>
    <row r="879" spans="1:2">
      <c r="A879"/>
      <c r="B879"/>
    </row>
    <row r="880" spans="1:2">
      <c r="A880"/>
      <c r="B880"/>
    </row>
    <row r="881" spans="1:2">
      <c r="A881"/>
      <c r="B881"/>
    </row>
    <row r="882" spans="1:2">
      <c r="A882"/>
      <c r="B882"/>
    </row>
    <row r="883" spans="1:2">
      <c r="A883"/>
      <c r="B883"/>
    </row>
    <row r="884" spans="1:2">
      <c r="A884"/>
      <c r="B884"/>
    </row>
    <row r="885" spans="1:2">
      <c r="A885"/>
      <c r="B885"/>
    </row>
    <row r="886" spans="1:2">
      <c r="A886"/>
      <c r="B886"/>
    </row>
    <row r="887" spans="1:2">
      <c r="A887"/>
      <c r="B887"/>
    </row>
    <row r="888" spans="1:2">
      <c r="A888"/>
      <c r="B888"/>
    </row>
    <row r="889" spans="1:2">
      <c r="A889"/>
      <c r="B889"/>
    </row>
    <row r="890" spans="1:2">
      <c r="A890"/>
      <c r="B890"/>
    </row>
    <row r="891" spans="1:2">
      <c r="A891"/>
      <c r="B891"/>
    </row>
    <row r="892" spans="1:2">
      <c r="A892"/>
      <c r="B892"/>
    </row>
    <row r="893" spans="1:2">
      <c r="A893"/>
      <c r="B893"/>
    </row>
    <row r="894" spans="1:2">
      <c r="A894"/>
      <c r="B894"/>
    </row>
    <row r="895" spans="1:2">
      <c r="A895"/>
      <c r="B895"/>
    </row>
    <row r="896" spans="1:2">
      <c r="A896"/>
      <c r="B896"/>
    </row>
    <row r="897" spans="1:2">
      <c r="A897"/>
      <c r="B897"/>
    </row>
    <row r="898" spans="1:2">
      <c r="A898"/>
      <c r="B898"/>
    </row>
    <row r="899" spans="1:2">
      <c r="A899"/>
      <c r="B899"/>
    </row>
    <row r="900" spans="1:2">
      <c r="A900"/>
      <c r="B900"/>
    </row>
    <row r="901" spans="1:2">
      <c r="A901"/>
      <c r="B901"/>
    </row>
    <row r="902" spans="1:2">
      <c r="A902"/>
      <c r="B902"/>
    </row>
    <row r="903" spans="1:2">
      <c r="A903"/>
      <c r="B903"/>
    </row>
    <row r="904" spans="1:2">
      <c r="A904"/>
      <c r="B904"/>
    </row>
    <row r="905" spans="1:2">
      <c r="A905"/>
      <c r="B905"/>
    </row>
    <row r="906" spans="1:2">
      <c r="A906"/>
      <c r="B906"/>
    </row>
    <row r="907" spans="1:2">
      <c r="A907"/>
      <c r="B907"/>
    </row>
    <row r="908" spans="1:2">
      <c r="A908"/>
      <c r="B908"/>
    </row>
    <row r="909" spans="1:2">
      <c r="A909"/>
      <c r="B909"/>
    </row>
    <row r="910" spans="1:2">
      <c r="A910"/>
      <c r="B910"/>
    </row>
    <row r="911" spans="1:2">
      <c r="A911"/>
      <c r="B911"/>
    </row>
    <row r="912" spans="1:2">
      <c r="A912"/>
      <c r="B912"/>
    </row>
    <row r="913" spans="1:2">
      <c r="A913"/>
      <c r="B913"/>
    </row>
    <row r="914" spans="1:2">
      <c r="A914"/>
      <c r="B914"/>
    </row>
    <row r="915" spans="1:2">
      <c r="A915"/>
      <c r="B915"/>
    </row>
    <row r="916" spans="1:2">
      <c r="A916"/>
      <c r="B916"/>
    </row>
    <row r="917" spans="1:2">
      <c r="A917"/>
      <c r="B917"/>
    </row>
    <row r="918" spans="1:2">
      <c r="A918"/>
      <c r="B918"/>
    </row>
    <row r="919" spans="1:2">
      <c r="A919"/>
      <c r="B919"/>
    </row>
    <row r="920" spans="1:2">
      <c r="A920"/>
      <c r="B920"/>
    </row>
    <row r="921" spans="1:2">
      <c r="A921"/>
      <c r="B921"/>
    </row>
    <row r="922" spans="1:2">
      <c r="A922"/>
      <c r="B922"/>
    </row>
    <row r="923" spans="1:2">
      <c r="A923"/>
      <c r="B923"/>
    </row>
    <row r="924" spans="1:2">
      <c r="A924"/>
      <c r="B924"/>
    </row>
    <row r="925" spans="1:2">
      <c r="A925"/>
      <c r="B925"/>
    </row>
    <row r="926" spans="1:2">
      <c r="A926"/>
      <c r="B926"/>
    </row>
    <row r="927" spans="1:2">
      <c r="A927"/>
      <c r="B927"/>
    </row>
    <row r="928" spans="1:2">
      <c r="A928"/>
      <c r="B928"/>
    </row>
    <row r="929" spans="1:2">
      <c r="A929"/>
      <c r="B929"/>
    </row>
    <row r="930" spans="1:2">
      <c r="A930"/>
      <c r="B930"/>
    </row>
    <row r="931" spans="1:2">
      <c r="A931"/>
      <c r="B931"/>
    </row>
    <row r="932" spans="1:2">
      <c r="A932"/>
      <c r="B932"/>
    </row>
    <row r="933" spans="1:2">
      <c r="A933"/>
      <c r="B933"/>
    </row>
    <row r="934" spans="1:2">
      <c r="A934"/>
      <c r="B934"/>
    </row>
    <row r="935" spans="1:2">
      <c r="A935"/>
      <c r="B935"/>
    </row>
    <row r="936" spans="1:2">
      <c r="A936"/>
      <c r="B936"/>
    </row>
    <row r="937" spans="1:2">
      <c r="A937"/>
      <c r="B937"/>
    </row>
    <row r="938" spans="1:2">
      <c r="A938"/>
      <c r="B938"/>
    </row>
    <row r="939" spans="1:2">
      <c r="A939"/>
      <c r="B939"/>
    </row>
    <row r="940" spans="1:2">
      <c r="A940"/>
      <c r="B940"/>
    </row>
    <row r="941" spans="1:2">
      <c r="A941"/>
      <c r="B941"/>
    </row>
    <row r="942" spans="1:2">
      <c r="A942"/>
      <c r="B942"/>
    </row>
    <row r="943" spans="1:2">
      <c r="A943"/>
      <c r="B943"/>
    </row>
    <row r="944" spans="1:2">
      <c r="A944"/>
      <c r="B944"/>
    </row>
    <row r="945" spans="1:2">
      <c r="A945"/>
      <c r="B945"/>
    </row>
    <row r="946" spans="1:2">
      <c r="A946"/>
      <c r="B946"/>
    </row>
    <row r="947" spans="1:2">
      <c r="A947"/>
      <c r="B947"/>
    </row>
    <row r="948" spans="1:2">
      <c r="A948"/>
      <c r="B948"/>
    </row>
    <row r="949" spans="1:2">
      <c r="A949"/>
      <c r="B949"/>
    </row>
    <row r="950" spans="1:2">
      <c r="A950"/>
      <c r="B950"/>
    </row>
    <row r="951" spans="1:2">
      <c r="A951"/>
      <c r="B951"/>
    </row>
    <row r="952" spans="1:2">
      <c r="A952"/>
      <c r="B952"/>
    </row>
    <row r="953" spans="1:2">
      <c r="A953"/>
      <c r="B953"/>
    </row>
    <row r="954" spans="1:2">
      <c r="A954"/>
      <c r="B954"/>
    </row>
    <row r="955" spans="1:2">
      <c r="A955"/>
      <c r="B955"/>
    </row>
    <row r="956" spans="1:2">
      <c r="A956"/>
      <c r="B956"/>
    </row>
    <row r="957" spans="1:2">
      <c r="A957"/>
      <c r="B957"/>
    </row>
    <row r="958" spans="1:2">
      <c r="A958"/>
      <c r="B958"/>
    </row>
    <row r="959" spans="1:2">
      <c r="A959"/>
      <c r="B959"/>
    </row>
    <row r="960" spans="1:2">
      <c r="A960"/>
      <c r="B960"/>
    </row>
    <row r="961" spans="1:2">
      <c r="A961"/>
      <c r="B961"/>
    </row>
    <row r="962" spans="1:2">
      <c r="A962"/>
      <c r="B962"/>
    </row>
    <row r="963" spans="1:2">
      <c r="A963"/>
      <c r="B963"/>
    </row>
    <row r="964" spans="1:2">
      <c r="A964"/>
      <c r="B964"/>
    </row>
    <row r="965" spans="1:2">
      <c r="A965"/>
      <c r="B965"/>
    </row>
    <row r="966" spans="1:2">
      <c r="A966"/>
      <c r="B966"/>
    </row>
    <row r="967" spans="1:2">
      <c r="A967"/>
      <c r="B967"/>
    </row>
    <row r="968" spans="1:2">
      <c r="A968"/>
      <c r="B968"/>
    </row>
    <row r="969" spans="1:2">
      <c r="A969"/>
      <c r="B969"/>
    </row>
    <row r="970" spans="1:2">
      <c r="A970"/>
      <c r="B970"/>
    </row>
  </sheetData>
  <dataValidations count="1">
    <dataValidation type="list" allowBlank="1" showInputMessage="1" showErrorMessage="1" sqref="A4:A12 A14:A44">
      <formula1>#REF!</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sheetPr filterMode="1"/>
  <dimension ref="A1:BE962"/>
  <sheetViews>
    <sheetView workbookViewId="0">
      <pane ySplit="3" topLeftCell="A4" activePane="bottomLeft" state="frozen"/>
      <selection pane="bottomLeft" activeCell="A694" sqref="A694"/>
    </sheetView>
  </sheetViews>
  <sheetFormatPr defaultColWidth="9.140625" defaultRowHeight="15"/>
  <cols>
    <col min="1" max="2" width="7.7109375" style="202" customWidth="1"/>
    <col min="3" max="3" width="7.5703125" style="202" customWidth="1"/>
    <col min="4" max="4" width="7.85546875" style="202" customWidth="1"/>
    <col min="5" max="5" width="7.5703125" style="202" customWidth="1"/>
    <col min="6" max="6" width="5" style="203" customWidth="1"/>
    <col min="7" max="7" width="44.140625" style="204" customWidth="1"/>
    <col min="8" max="8" width="3.28515625" style="205" customWidth="1"/>
    <col min="9" max="12" width="3.7109375" style="206" customWidth="1"/>
    <col min="13" max="13" width="5.140625" style="207" customWidth="1"/>
    <col min="14" max="14" width="4.7109375" style="207" customWidth="1"/>
    <col min="15" max="15" width="12" style="207" customWidth="1"/>
    <col min="16" max="16" width="13.42578125" style="206" customWidth="1"/>
    <col min="17" max="17" width="6.85546875" style="206" bestFit="1" customWidth="1"/>
    <col min="18" max="18" width="6.42578125" style="206" bestFit="1" customWidth="1"/>
    <col min="19" max="19" width="8.42578125" style="199" customWidth="1"/>
    <col min="20" max="20" width="2.42578125" style="208" customWidth="1" collapsed="1"/>
    <col min="21" max="40" width="2.42578125" style="208" customWidth="1"/>
    <col min="41" max="41" width="2.42578125" style="208" customWidth="1" collapsed="1"/>
    <col min="42" max="57" width="2.42578125" style="208" customWidth="1"/>
    <col min="58" max="58" width="2.28515625" style="197" customWidth="1"/>
    <col min="59" max="16384" width="9.140625" style="197"/>
  </cols>
  <sheetData>
    <row r="1" spans="1:57" ht="12.75" customHeight="1">
      <c r="A1" s="734" t="s">
        <v>1510</v>
      </c>
      <c r="B1" s="734"/>
      <c r="C1" s="734"/>
      <c r="D1" s="734"/>
      <c r="E1" s="734"/>
      <c r="F1" s="735" t="s">
        <v>1540</v>
      </c>
      <c r="G1" s="124" t="s">
        <v>1541</v>
      </c>
      <c r="H1" s="736" t="s">
        <v>1542</v>
      </c>
      <c r="I1" s="737" t="s">
        <v>1543</v>
      </c>
      <c r="J1" s="737"/>
      <c r="K1" s="737"/>
      <c r="L1" s="737"/>
      <c r="M1" s="737" t="s">
        <v>1544</v>
      </c>
      <c r="N1" s="737"/>
      <c r="O1" s="196"/>
      <c r="P1" s="196"/>
      <c r="Q1" s="196"/>
      <c r="R1" s="196"/>
      <c r="S1" s="125"/>
      <c r="T1" s="126"/>
      <c r="U1" s="127"/>
      <c r="V1" s="127"/>
      <c r="W1" s="127"/>
      <c r="X1" s="127"/>
      <c r="Y1" s="127"/>
      <c r="Z1" s="127"/>
      <c r="AA1" s="127"/>
      <c r="AB1" s="128" t="s">
        <v>1545</v>
      </c>
      <c r="AC1" s="127"/>
      <c r="AD1" s="127"/>
      <c r="AE1" s="127"/>
      <c r="AF1" s="127"/>
      <c r="AG1" s="127"/>
      <c r="AH1" s="127"/>
      <c r="AI1" s="127"/>
      <c r="AJ1" s="127"/>
      <c r="AK1" s="127"/>
      <c r="AL1" s="129"/>
      <c r="AM1" s="126"/>
      <c r="AN1" s="127"/>
      <c r="AO1" s="127"/>
      <c r="AP1" s="127"/>
      <c r="AQ1" s="127"/>
      <c r="AR1" s="127"/>
      <c r="AS1" s="127"/>
      <c r="AT1" s="127"/>
      <c r="AU1" s="128" t="s">
        <v>1545</v>
      </c>
      <c r="AV1" s="127"/>
      <c r="AW1" s="127"/>
      <c r="AX1" s="127"/>
      <c r="AY1" s="127"/>
      <c r="AZ1" s="127"/>
      <c r="BA1" s="127"/>
      <c r="BB1" s="127"/>
      <c r="BC1" s="127"/>
      <c r="BD1" s="127"/>
      <c r="BE1" s="129"/>
    </row>
    <row r="2" spans="1:57" ht="30.75" customHeight="1">
      <c r="A2" s="130" t="s">
        <v>1547</v>
      </c>
      <c r="B2" s="130" t="s">
        <v>1548</v>
      </c>
      <c r="C2" s="130" t="s">
        <v>1549</v>
      </c>
      <c r="D2" s="130" t="s">
        <v>1550</v>
      </c>
      <c r="E2" s="130" t="s">
        <v>1551</v>
      </c>
      <c r="F2" s="735"/>
      <c r="G2" s="738" t="s">
        <v>1552</v>
      </c>
      <c r="H2" s="736"/>
      <c r="I2" s="739" t="s">
        <v>1553</v>
      </c>
      <c r="J2" s="739" t="s">
        <v>1554</v>
      </c>
      <c r="K2" s="739" t="s">
        <v>1555</v>
      </c>
      <c r="L2" s="740" t="s">
        <v>1556</v>
      </c>
      <c r="M2" s="741" t="s">
        <v>2330</v>
      </c>
      <c r="N2" s="741" t="s">
        <v>1506</v>
      </c>
      <c r="O2" s="732" t="s">
        <v>1562</v>
      </c>
      <c r="P2" s="733" t="s">
        <v>1563</v>
      </c>
      <c r="Q2" s="195"/>
      <c r="R2" s="195"/>
      <c r="S2" s="131"/>
      <c r="T2" s="132" t="s">
        <v>5</v>
      </c>
      <c r="U2" s="132" t="s">
        <v>8</v>
      </c>
      <c r="V2" s="132" t="s">
        <v>4</v>
      </c>
      <c r="W2" s="132" t="s">
        <v>7</v>
      </c>
      <c r="X2" s="132" t="s">
        <v>6</v>
      </c>
      <c r="Y2" s="132" t="s">
        <v>9</v>
      </c>
      <c r="Z2" s="132" t="s">
        <v>1558</v>
      </c>
      <c r="AA2" s="133" t="s">
        <v>10</v>
      </c>
      <c r="AB2" s="133" t="s">
        <v>11</v>
      </c>
      <c r="AC2" s="133" t="s">
        <v>12</v>
      </c>
      <c r="AD2" s="133" t="s">
        <v>13</v>
      </c>
      <c r="AE2" s="134" t="s">
        <v>19</v>
      </c>
      <c r="AF2" s="134" t="s">
        <v>1560</v>
      </c>
      <c r="AG2" s="133" t="s">
        <v>14</v>
      </c>
      <c r="AH2" s="133" t="s">
        <v>15</v>
      </c>
      <c r="AI2" s="133" t="s">
        <v>18</v>
      </c>
      <c r="AJ2" s="133" t="s">
        <v>17</v>
      </c>
      <c r="AK2" s="133" t="s">
        <v>16</v>
      </c>
      <c r="AL2" s="133" t="s">
        <v>1561</v>
      </c>
      <c r="AM2" s="132" t="s">
        <v>2297</v>
      </c>
      <c r="AN2" s="132" t="s">
        <v>2298</v>
      </c>
      <c r="AO2" s="132" t="s">
        <v>2299</v>
      </c>
      <c r="AP2" s="132" t="s">
        <v>2300</v>
      </c>
      <c r="AQ2" s="132" t="s">
        <v>2301</v>
      </c>
      <c r="AR2" s="132" t="s">
        <v>2302</v>
      </c>
      <c r="AS2" s="132" t="s">
        <v>2303</v>
      </c>
      <c r="AT2" s="133" t="s">
        <v>2304</v>
      </c>
      <c r="AU2" s="133" t="s">
        <v>2305</v>
      </c>
      <c r="AV2" s="133" t="s">
        <v>2306</v>
      </c>
      <c r="AW2" s="133" t="s">
        <v>2307</v>
      </c>
      <c r="AX2" s="134" t="s">
        <v>2308</v>
      </c>
      <c r="AY2" s="134" t="s">
        <v>2309</v>
      </c>
      <c r="AZ2" s="133" t="s">
        <v>2310</v>
      </c>
      <c r="BA2" s="133" t="s">
        <v>2311</v>
      </c>
      <c r="BB2" s="133" t="s">
        <v>2312</v>
      </c>
      <c r="BC2" s="133" t="s">
        <v>2313</v>
      </c>
      <c r="BD2" s="133" t="s">
        <v>2314</v>
      </c>
      <c r="BE2" s="133" t="s">
        <v>2315</v>
      </c>
    </row>
    <row r="3" spans="1:57" ht="12.75" customHeight="1">
      <c r="A3" s="130" t="s">
        <v>22</v>
      </c>
      <c r="B3" s="130" t="s">
        <v>23</v>
      </c>
      <c r="C3" s="130" t="s">
        <v>408</v>
      </c>
      <c r="D3" s="130" t="s">
        <v>24</v>
      </c>
      <c r="E3" s="130" t="s">
        <v>25</v>
      </c>
      <c r="F3" s="735"/>
      <c r="G3" s="738"/>
      <c r="H3" s="736"/>
      <c r="I3" s="739"/>
      <c r="J3" s="739"/>
      <c r="K3" s="739"/>
      <c r="L3" s="740"/>
      <c r="M3" s="741"/>
      <c r="N3" s="741"/>
      <c r="O3" s="732"/>
      <c r="P3" s="733"/>
      <c r="Q3" s="195"/>
      <c r="R3" s="195"/>
      <c r="S3" s="135"/>
      <c r="T3" s="136"/>
      <c r="U3" s="136"/>
      <c r="V3" s="136"/>
      <c r="W3" s="136"/>
      <c r="X3" s="136"/>
      <c r="Y3" s="136"/>
      <c r="Z3" s="136"/>
      <c r="AA3" s="136"/>
      <c r="AB3" s="136"/>
      <c r="AC3" s="136"/>
      <c r="AD3" s="136"/>
      <c r="AE3" s="136"/>
      <c r="AF3" s="136"/>
      <c r="AG3" s="136"/>
      <c r="AH3" s="136"/>
      <c r="AI3" s="136"/>
      <c r="AJ3" s="136"/>
      <c r="AK3" s="136"/>
      <c r="AL3" s="136"/>
      <c r="AM3" s="136"/>
      <c r="AN3" s="136"/>
      <c r="AO3" s="136"/>
      <c r="AP3" s="136"/>
      <c r="AQ3" s="136"/>
      <c r="AR3" s="136"/>
      <c r="AS3" s="136"/>
      <c r="AT3" s="136"/>
      <c r="AU3" s="136"/>
      <c r="AV3" s="136"/>
      <c r="AW3" s="136"/>
      <c r="AX3" s="136"/>
      <c r="AY3" s="136"/>
      <c r="AZ3" s="136"/>
      <c r="BA3" s="136"/>
      <c r="BB3" s="136"/>
      <c r="BC3" s="136"/>
      <c r="BD3" s="136"/>
      <c r="BE3" s="136"/>
    </row>
    <row r="4" spans="1:57" ht="15" hidden="1" customHeight="1">
      <c r="A4" s="137" t="s">
        <v>140</v>
      </c>
      <c r="B4" s="137"/>
      <c r="C4" s="137"/>
      <c r="D4" s="137" t="s">
        <v>141</v>
      </c>
      <c r="E4" s="137"/>
      <c r="F4" s="138">
        <v>52</v>
      </c>
      <c r="G4" s="139" t="s">
        <v>142</v>
      </c>
      <c r="H4" s="140">
        <v>2</v>
      </c>
      <c r="I4" s="141">
        <v>30</v>
      </c>
      <c r="J4" s="141"/>
      <c r="K4" s="141"/>
      <c r="L4" s="142">
        <v>0</v>
      </c>
      <c r="M4" s="177"/>
      <c r="N4" s="177"/>
      <c r="O4" s="177" t="s">
        <v>1606</v>
      </c>
      <c r="P4" s="143" t="s">
        <v>1580</v>
      </c>
      <c r="Q4" s="178" t="str">
        <f>MaBM</f>
        <v>CNTT</v>
      </c>
      <c r="R4" s="178" t="str">
        <f>MaKhoa</f>
        <v>CNTT</v>
      </c>
      <c r="S4" s="144" t="str">
        <f t="shared" ref="S4:S67" si="0">+R4&amp;"-"&amp;Q4</f>
        <v>CNTT-CNTT</v>
      </c>
      <c r="T4" s="179"/>
      <c r="U4" s="179"/>
      <c r="V4" s="179"/>
      <c r="W4" s="179"/>
      <c r="X4" s="179"/>
      <c r="Y4" s="179"/>
      <c r="Z4" s="179"/>
      <c r="AA4" s="179"/>
      <c r="AB4" s="179"/>
      <c r="AC4" s="179"/>
      <c r="AD4" s="179"/>
      <c r="AE4" s="179"/>
      <c r="AF4" s="179" t="s">
        <v>21</v>
      </c>
      <c r="AG4" s="179"/>
      <c r="AH4" s="179"/>
      <c r="AI4" s="179"/>
      <c r="AJ4" s="179"/>
      <c r="AK4" s="179"/>
      <c r="AL4" s="179"/>
      <c r="AM4" s="179"/>
      <c r="AN4" s="179"/>
      <c r="AO4" s="179"/>
      <c r="AP4" s="179"/>
      <c r="AQ4" s="179"/>
      <c r="AR4" s="179"/>
      <c r="AS4" s="179"/>
      <c r="AT4" s="179"/>
      <c r="AU4" s="179"/>
      <c r="AV4" s="179"/>
      <c r="AW4" s="179"/>
      <c r="AX4" s="179"/>
      <c r="AY4" s="179" t="s">
        <v>21</v>
      </c>
      <c r="AZ4" s="179"/>
      <c r="BA4" s="179"/>
      <c r="BB4" s="179"/>
      <c r="BC4" s="179"/>
      <c r="BD4" s="179"/>
      <c r="BE4" s="179"/>
    </row>
    <row r="5" spans="1:57" ht="15" hidden="1" customHeight="1">
      <c r="A5" s="145" t="s">
        <v>1475</v>
      </c>
      <c r="B5" s="145"/>
      <c r="C5" s="145"/>
      <c r="D5" s="145"/>
      <c r="E5" s="145"/>
      <c r="F5" s="146">
        <v>738</v>
      </c>
      <c r="G5" s="147" t="s">
        <v>1444</v>
      </c>
      <c r="H5" s="148">
        <v>8</v>
      </c>
      <c r="I5" s="149"/>
      <c r="J5" s="149"/>
      <c r="K5" s="149">
        <v>480</v>
      </c>
      <c r="L5" s="150">
        <v>0</v>
      </c>
      <c r="M5" s="180" t="s">
        <v>1511</v>
      </c>
      <c r="N5" s="181"/>
      <c r="O5" s="181" t="s">
        <v>1606</v>
      </c>
      <c r="P5" s="151" t="s">
        <v>1580</v>
      </c>
      <c r="Q5" s="182" t="str">
        <f>MaBM</f>
        <v>CNTT</v>
      </c>
      <c r="R5" s="182" t="str">
        <f>MaKhoa</f>
        <v>CNTT</v>
      </c>
      <c r="S5" s="144" t="str">
        <f t="shared" si="0"/>
        <v>CNTT-CNTT</v>
      </c>
      <c r="T5" s="183"/>
      <c r="U5" s="183"/>
      <c r="V5" s="183"/>
      <c r="W5" s="183"/>
      <c r="X5" s="183"/>
      <c r="Y5" s="183"/>
      <c r="Z5" s="183"/>
      <c r="AA5" s="183"/>
      <c r="AB5" s="183"/>
      <c r="AC5" s="183"/>
      <c r="AD5" s="183"/>
      <c r="AE5" s="183"/>
      <c r="AF5" s="183" t="s">
        <v>20</v>
      </c>
      <c r="AG5" s="183"/>
      <c r="AH5" s="183"/>
      <c r="AI5" s="183"/>
      <c r="AJ5" s="183"/>
      <c r="AK5" s="183"/>
      <c r="AL5" s="183"/>
      <c r="AM5" s="183"/>
      <c r="AN5" s="183"/>
      <c r="AO5" s="183"/>
      <c r="AP5" s="183"/>
      <c r="AQ5" s="183"/>
      <c r="AR5" s="183"/>
      <c r="AS5" s="183"/>
      <c r="AT5" s="183"/>
      <c r="AU5" s="183"/>
      <c r="AV5" s="183"/>
      <c r="AW5" s="183"/>
      <c r="AX5" s="183"/>
      <c r="AY5" s="183"/>
      <c r="AZ5" s="183"/>
      <c r="BA5" s="183"/>
      <c r="BB5" s="183"/>
      <c r="BC5" s="183"/>
      <c r="BD5" s="183"/>
      <c r="BE5" s="183"/>
    </row>
    <row r="6" spans="1:57" ht="15" hidden="1" customHeight="1">
      <c r="A6" s="145"/>
      <c r="B6" s="145"/>
      <c r="C6" s="145"/>
      <c r="D6" s="145" t="s">
        <v>1476</v>
      </c>
      <c r="E6" s="145"/>
      <c r="F6" s="146">
        <v>739</v>
      </c>
      <c r="G6" s="147" t="s">
        <v>1444</v>
      </c>
      <c r="H6" s="148">
        <v>4</v>
      </c>
      <c r="I6" s="149"/>
      <c r="J6" s="149"/>
      <c r="K6" s="149">
        <v>240</v>
      </c>
      <c r="L6" s="150">
        <v>0</v>
      </c>
      <c r="M6" s="180" t="s">
        <v>1511</v>
      </c>
      <c r="N6" s="181"/>
      <c r="O6" s="181" t="s">
        <v>1606</v>
      </c>
      <c r="P6" s="151" t="s">
        <v>1580</v>
      </c>
      <c r="Q6" s="182" t="str">
        <f>MaBM</f>
        <v>CNTT</v>
      </c>
      <c r="R6" s="182" t="str">
        <f>MaKhoa</f>
        <v>CNTT</v>
      </c>
      <c r="S6" s="144" t="str">
        <f t="shared" si="0"/>
        <v>CNTT-CNTT</v>
      </c>
      <c r="T6" s="183"/>
      <c r="U6" s="183"/>
      <c r="V6" s="183"/>
      <c r="W6" s="183"/>
      <c r="X6" s="183"/>
      <c r="Y6" s="183"/>
      <c r="Z6" s="183"/>
      <c r="AA6" s="183"/>
      <c r="AB6" s="183"/>
      <c r="AC6" s="183"/>
      <c r="AD6" s="183"/>
      <c r="AE6" s="183"/>
      <c r="AF6" s="183"/>
      <c r="AG6" s="183"/>
      <c r="AH6" s="183"/>
      <c r="AI6" s="183"/>
      <c r="AJ6" s="183"/>
      <c r="AK6" s="183"/>
      <c r="AL6" s="183"/>
      <c r="AM6" s="183"/>
      <c r="AN6" s="183"/>
      <c r="AO6" s="183"/>
      <c r="AP6" s="183"/>
      <c r="AQ6" s="183"/>
      <c r="AR6" s="183"/>
      <c r="AS6" s="183"/>
      <c r="AT6" s="183"/>
      <c r="AU6" s="183"/>
      <c r="AV6" s="183"/>
      <c r="AW6" s="183"/>
      <c r="AX6" s="183"/>
      <c r="AY6" s="183" t="s">
        <v>20</v>
      </c>
      <c r="AZ6" s="183"/>
      <c r="BA6" s="183"/>
      <c r="BB6" s="183"/>
      <c r="BC6" s="183"/>
      <c r="BD6" s="183"/>
      <c r="BE6" s="183"/>
    </row>
    <row r="7" spans="1:57" ht="15" hidden="1" customHeight="1">
      <c r="A7" s="145" t="s">
        <v>1477</v>
      </c>
      <c r="B7" s="145" t="s">
        <v>1477</v>
      </c>
      <c r="C7" s="145"/>
      <c r="D7" s="145"/>
      <c r="E7" s="145"/>
      <c r="F7" s="146">
        <v>740</v>
      </c>
      <c r="G7" s="147" t="s">
        <v>1444</v>
      </c>
      <c r="H7" s="148">
        <v>8</v>
      </c>
      <c r="I7" s="149"/>
      <c r="J7" s="149"/>
      <c r="K7" s="149">
        <v>480</v>
      </c>
      <c r="L7" s="150">
        <v>0</v>
      </c>
      <c r="M7" s="180" t="s">
        <v>1511</v>
      </c>
      <c r="N7" s="181"/>
      <c r="O7" s="181" t="s">
        <v>1606</v>
      </c>
      <c r="P7" s="151" t="s">
        <v>1580</v>
      </c>
      <c r="Q7" s="182" t="str">
        <f>MaBM</f>
        <v>CNTT</v>
      </c>
      <c r="R7" s="182" t="str">
        <f>MaKhoa</f>
        <v>CNTT</v>
      </c>
      <c r="S7" s="144" t="str">
        <f t="shared" si="0"/>
        <v>CNTT-CNTT</v>
      </c>
      <c r="T7" s="183"/>
      <c r="U7" s="183"/>
      <c r="V7" s="183"/>
      <c r="W7" s="183"/>
      <c r="X7" s="183"/>
      <c r="Y7" s="183"/>
      <c r="Z7" s="183"/>
      <c r="AA7" s="183"/>
      <c r="AB7" s="183"/>
      <c r="AC7" s="183"/>
      <c r="AD7" s="183"/>
      <c r="AE7" s="183" t="s">
        <v>20</v>
      </c>
      <c r="AF7" s="183"/>
      <c r="AG7" s="183"/>
      <c r="AH7" s="183"/>
      <c r="AI7" s="183"/>
      <c r="AJ7" s="183"/>
      <c r="AK7" s="183"/>
      <c r="AL7" s="183"/>
      <c r="AM7" s="183"/>
      <c r="AN7" s="183"/>
      <c r="AO7" s="183"/>
      <c r="AP7" s="183"/>
      <c r="AQ7" s="183"/>
      <c r="AR7" s="183"/>
      <c r="AS7" s="183"/>
      <c r="AT7" s="183"/>
      <c r="AU7" s="183"/>
      <c r="AV7" s="183"/>
      <c r="AW7" s="183"/>
      <c r="AX7" s="183"/>
      <c r="AY7" s="183"/>
      <c r="AZ7" s="183"/>
      <c r="BA7" s="183"/>
      <c r="BB7" s="183"/>
      <c r="BC7" s="183"/>
      <c r="BD7" s="183"/>
      <c r="BE7" s="183"/>
    </row>
    <row r="8" spans="1:57" ht="15" hidden="1" customHeight="1">
      <c r="A8" s="145"/>
      <c r="B8" s="145"/>
      <c r="C8" s="145"/>
      <c r="D8" s="145" t="s">
        <v>1478</v>
      </c>
      <c r="E8" s="145"/>
      <c r="F8" s="146">
        <v>741</v>
      </c>
      <c r="G8" s="147" t="s">
        <v>1444</v>
      </c>
      <c r="H8" s="148">
        <v>4</v>
      </c>
      <c r="I8" s="149"/>
      <c r="J8" s="149"/>
      <c r="K8" s="149">
        <v>240</v>
      </c>
      <c r="L8" s="150">
        <v>0</v>
      </c>
      <c r="M8" s="180" t="s">
        <v>1511</v>
      </c>
      <c r="N8" s="181"/>
      <c r="O8" s="181" t="s">
        <v>1606</v>
      </c>
      <c r="P8" s="151" t="s">
        <v>1580</v>
      </c>
      <c r="Q8" s="182" t="str">
        <f>MaBM</f>
        <v>CNTT</v>
      </c>
      <c r="R8" s="182" t="str">
        <f>MaKhoa</f>
        <v>CNTT</v>
      </c>
      <c r="S8" s="144" t="str">
        <f t="shared" si="0"/>
        <v>CNTT-CNTT</v>
      </c>
      <c r="T8" s="183"/>
      <c r="U8" s="183"/>
      <c r="V8" s="183"/>
      <c r="W8" s="183"/>
      <c r="X8" s="183"/>
      <c r="Y8" s="183"/>
      <c r="Z8" s="183"/>
      <c r="AA8" s="183"/>
      <c r="AB8" s="183"/>
      <c r="AC8" s="183"/>
      <c r="AD8" s="183"/>
      <c r="AE8" s="183"/>
      <c r="AF8" s="183"/>
      <c r="AG8" s="183"/>
      <c r="AH8" s="183"/>
      <c r="AI8" s="183"/>
      <c r="AJ8" s="183"/>
      <c r="AK8" s="183"/>
      <c r="AL8" s="183"/>
      <c r="AM8" s="183"/>
      <c r="AN8" s="183"/>
      <c r="AO8" s="183"/>
      <c r="AP8" s="183"/>
      <c r="AQ8" s="183"/>
      <c r="AR8" s="183"/>
      <c r="AS8" s="183"/>
      <c r="AT8" s="183"/>
      <c r="AU8" s="183"/>
      <c r="AV8" s="183"/>
      <c r="AW8" s="183"/>
      <c r="AX8" s="183" t="s">
        <v>20</v>
      </c>
      <c r="AY8" s="183"/>
      <c r="AZ8" s="183"/>
      <c r="BA8" s="183"/>
      <c r="BB8" s="183"/>
      <c r="BC8" s="183"/>
      <c r="BD8" s="183"/>
      <c r="BE8" s="183"/>
    </row>
    <row r="9" spans="1:57" ht="15" hidden="1" customHeight="1">
      <c r="A9" s="145" t="s">
        <v>1910</v>
      </c>
      <c r="B9" s="145"/>
      <c r="C9" s="145"/>
      <c r="D9" s="145"/>
      <c r="E9" s="145"/>
      <c r="F9" s="146">
        <v>840</v>
      </c>
      <c r="G9" s="147" t="s">
        <v>1444</v>
      </c>
      <c r="H9" s="148">
        <v>8</v>
      </c>
      <c r="I9" s="149"/>
      <c r="J9" s="149"/>
      <c r="K9" s="149">
        <v>480</v>
      </c>
      <c r="L9" s="150">
        <v>0</v>
      </c>
      <c r="M9" s="180" t="s">
        <v>1511</v>
      </c>
      <c r="N9" s="181"/>
      <c r="O9" s="181" t="s">
        <v>1606</v>
      </c>
      <c r="P9" s="151" t="s">
        <v>1580</v>
      </c>
      <c r="Q9" s="182" t="str">
        <f>MaBM</f>
        <v>CNTT</v>
      </c>
      <c r="R9" s="182" t="str">
        <f>MaKhoa</f>
        <v>CNTT</v>
      </c>
      <c r="S9" s="144" t="str">
        <f t="shared" si="0"/>
        <v>CNTT-CNTT</v>
      </c>
      <c r="T9" s="183"/>
      <c r="U9" s="183"/>
      <c r="V9" s="183"/>
      <c r="W9" s="183"/>
      <c r="X9" s="183"/>
      <c r="Y9" s="183"/>
      <c r="Z9" s="183"/>
      <c r="AA9" s="183"/>
      <c r="AB9" s="183"/>
      <c r="AC9" s="183"/>
      <c r="AD9" s="183"/>
      <c r="AE9" s="183"/>
      <c r="AF9" s="183"/>
      <c r="AG9" s="183"/>
      <c r="AH9" s="183"/>
      <c r="AI9" s="183"/>
      <c r="AJ9" s="183"/>
      <c r="AK9" s="183"/>
      <c r="AL9" s="183"/>
      <c r="AM9" s="183"/>
      <c r="AN9" s="183"/>
      <c r="AO9" s="183"/>
      <c r="AP9" s="183"/>
      <c r="AQ9" s="183"/>
      <c r="AR9" s="183"/>
      <c r="AS9" s="183"/>
      <c r="AT9" s="183"/>
      <c r="AU9" s="183"/>
      <c r="AV9" s="183"/>
      <c r="AW9" s="183"/>
      <c r="AX9" s="183"/>
      <c r="AY9" s="183"/>
      <c r="AZ9" s="183"/>
      <c r="BA9" s="183"/>
      <c r="BB9" s="183"/>
      <c r="BC9" s="183"/>
      <c r="BD9" s="183"/>
      <c r="BE9" s="183"/>
    </row>
    <row r="10" spans="1:57" ht="15" hidden="1" customHeight="1">
      <c r="A10" s="145" t="s">
        <v>1440</v>
      </c>
      <c r="B10" s="145" t="s">
        <v>1440</v>
      </c>
      <c r="C10" s="145"/>
      <c r="D10" s="145" t="s">
        <v>1441</v>
      </c>
      <c r="E10" s="145"/>
      <c r="F10" s="146">
        <v>706</v>
      </c>
      <c r="G10" s="147" t="s">
        <v>1415</v>
      </c>
      <c r="H10" s="148">
        <v>4</v>
      </c>
      <c r="I10" s="149"/>
      <c r="J10" s="149"/>
      <c r="K10" s="149">
        <v>180</v>
      </c>
      <c r="L10" s="150">
        <v>0</v>
      </c>
      <c r="M10" s="180" t="s">
        <v>1511</v>
      </c>
      <c r="N10" s="181"/>
      <c r="O10" s="181" t="s">
        <v>1606</v>
      </c>
      <c r="P10" s="151" t="s">
        <v>1580</v>
      </c>
      <c r="Q10" s="182" t="str">
        <f>MaBM</f>
        <v>CNTT</v>
      </c>
      <c r="R10" s="182" t="str">
        <f>MaKhoa</f>
        <v>CNTT</v>
      </c>
      <c r="S10" s="144" t="str">
        <f t="shared" si="0"/>
        <v>CNTT-CNTT</v>
      </c>
      <c r="T10" s="183"/>
      <c r="U10" s="183"/>
      <c r="V10" s="183"/>
      <c r="W10" s="183"/>
      <c r="X10" s="183"/>
      <c r="Y10" s="183"/>
      <c r="Z10" s="183"/>
      <c r="AA10" s="183"/>
      <c r="AB10" s="183"/>
      <c r="AC10" s="183"/>
      <c r="AD10" s="183"/>
      <c r="AE10" s="183"/>
      <c r="AF10" s="183" t="s">
        <v>20</v>
      </c>
      <c r="AG10" s="183"/>
      <c r="AH10" s="183"/>
      <c r="AI10" s="183"/>
      <c r="AJ10" s="183"/>
      <c r="AK10" s="183"/>
      <c r="AL10" s="183"/>
      <c r="AM10" s="183"/>
      <c r="AN10" s="183"/>
      <c r="AO10" s="183"/>
      <c r="AP10" s="183"/>
      <c r="AQ10" s="183"/>
      <c r="AR10" s="183"/>
      <c r="AS10" s="183"/>
      <c r="AT10" s="183"/>
      <c r="AU10" s="183"/>
      <c r="AV10" s="183"/>
      <c r="AW10" s="183"/>
      <c r="AX10" s="183"/>
      <c r="AY10" s="183" t="s">
        <v>20</v>
      </c>
      <c r="AZ10" s="183"/>
      <c r="BA10" s="183"/>
      <c r="BB10" s="183"/>
      <c r="BC10" s="183"/>
      <c r="BD10" s="183"/>
      <c r="BE10" s="183"/>
    </row>
    <row r="11" spans="1:57" ht="15" hidden="1" customHeight="1">
      <c r="A11" s="145" t="s">
        <v>1442</v>
      </c>
      <c r="B11" s="145" t="s">
        <v>1442</v>
      </c>
      <c r="C11" s="145"/>
      <c r="D11" s="145" t="s">
        <v>1443</v>
      </c>
      <c r="E11" s="145"/>
      <c r="F11" s="146">
        <v>707</v>
      </c>
      <c r="G11" s="147" t="s">
        <v>1415</v>
      </c>
      <c r="H11" s="148">
        <v>4</v>
      </c>
      <c r="I11" s="149"/>
      <c r="J11" s="149"/>
      <c r="K11" s="149">
        <v>180</v>
      </c>
      <c r="L11" s="150">
        <v>0</v>
      </c>
      <c r="M11" s="180" t="s">
        <v>1511</v>
      </c>
      <c r="N11" s="181"/>
      <c r="O11" s="181" t="s">
        <v>1606</v>
      </c>
      <c r="P11" s="151" t="s">
        <v>1580</v>
      </c>
      <c r="Q11" s="182" t="str">
        <f>MaBM</f>
        <v>CNTT</v>
      </c>
      <c r="R11" s="182" t="str">
        <f>MaKhoa</f>
        <v>CNTT</v>
      </c>
      <c r="S11" s="144" t="str">
        <f t="shared" si="0"/>
        <v>CNTT-CNTT</v>
      </c>
      <c r="T11" s="183"/>
      <c r="U11" s="183"/>
      <c r="V11" s="183"/>
      <c r="W11" s="183"/>
      <c r="X11" s="183"/>
      <c r="Y11" s="183"/>
      <c r="Z11" s="183"/>
      <c r="AA11" s="183"/>
      <c r="AB11" s="183"/>
      <c r="AC11" s="183"/>
      <c r="AD11" s="183"/>
      <c r="AE11" s="183" t="s">
        <v>20</v>
      </c>
      <c r="AF11" s="183"/>
      <c r="AG11" s="183"/>
      <c r="AH11" s="183"/>
      <c r="AI11" s="183"/>
      <c r="AJ11" s="183"/>
      <c r="AK11" s="183"/>
      <c r="AL11" s="183"/>
      <c r="AM11" s="183"/>
      <c r="AN11" s="183"/>
      <c r="AO11" s="183"/>
      <c r="AP11" s="183"/>
      <c r="AQ11" s="183"/>
      <c r="AR11" s="183"/>
      <c r="AS11" s="183"/>
      <c r="AT11" s="183"/>
      <c r="AU11" s="183"/>
      <c r="AV11" s="183"/>
      <c r="AW11" s="183"/>
      <c r="AX11" s="183" t="s">
        <v>20</v>
      </c>
      <c r="AY11" s="183"/>
      <c r="AZ11" s="183"/>
      <c r="BA11" s="183"/>
      <c r="BB11" s="183"/>
      <c r="BC11" s="183"/>
      <c r="BD11" s="183"/>
      <c r="BE11" s="183"/>
    </row>
    <row r="12" spans="1:57" ht="15" hidden="1" customHeight="1">
      <c r="A12" s="145" t="s">
        <v>1909</v>
      </c>
      <c r="B12" s="145"/>
      <c r="C12" s="145"/>
      <c r="D12" s="145"/>
      <c r="E12" s="145"/>
      <c r="F12" s="146">
        <v>839</v>
      </c>
      <c r="G12" s="147" t="s">
        <v>1415</v>
      </c>
      <c r="H12" s="148">
        <v>4</v>
      </c>
      <c r="I12" s="149"/>
      <c r="J12" s="149"/>
      <c r="K12" s="149">
        <v>240</v>
      </c>
      <c r="L12" s="150">
        <v>0</v>
      </c>
      <c r="M12" s="180" t="s">
        <v>1511</v>
      </c>
      <c r="N12" s="181"/>
      <c r="O12" s="181" t="s">
        <v>1606</v>
      </c>
      <c r="P12" s="151" t="s">
        <v>1580</v>
      </c>
      <c r="Q12" s="182" t="str">
        <f>MaBM</f>
        <v>CNTT</v>
      </c>
      <c r="R12" s="182" t="str">
        <f>MaKhoa</f>
        <v>CNTT</v>
      </c>
      <c r="S12" s="144" t="str">
        <f t="shared" si="0"/>
        <v>CNTT-CNTT</v>
      </c>
      <c r="T12" s="183"/>
      <c r="U12" s="183"/>
      <c r="V12" s="183"/>
      <c r="W12" s="183"/>
      <c r="X12" s="183"/>
      <c r="Y12" s="183"/>
      <c r="Z12" s="183"/>
      <c r="AA12" s="183"/>
      <c r="AB12" s="183"/>
      <c r="AC12" s="183"/>
      <c r="AD12" s="183"/>
      <c r="AE12" s="183"/>
      <c r="AF12" s="183"/>
      <c r="AG12" s="183"/>
      <c r="AH12" s="183"/>
      <c r="AI12" s="183"/>
      <c r="AJ12" s="183"/>
      <c r="AK12" s="183"/>
      <c r="AL12" s="183"/>
      <c r="AM12" s="183"/>
      <c r="AN12" s="183"/>
      <c r="AO12" s="183"/>
      <c r="AP12" s="183"/>
      <c r="AQ12" s="183"/>
      <c r="AR12" s="183"/>
      <c r="AS12" s="183"/>
      <c r="AT12" s="183"/>
      <c r="AU12" s="183"/>
      <c r="AV12" s="183"/>
      <c r="AW12" s="183"/>
      <c r="AX12" s="183"/>
      <c r="AY12" s="183"/>
      <c r="AZ12" s="183"/>
      <c r="BA12" s="183"/>
      <c r="BB12" s="183"/>
      <c r="BC12" s="183"/>
      <c r="BD12" s="183"/>
      <c r="BE12" s="183"/>
    </row>
    <row r="13" spans="1:57" ht="15" hidden="1" customHeight="1">
      <c r="A13" s="145" t="s">
        <v>1091</v>
      </c>
      <c r="B13" s="145" t="s">
        <v>1091</v>
      </c>
      <c r="C13" s="145"/>
      <c r="D13" s="145"/>
      <c r="E13" s="145"/>
      <c r="F13" s="146">
        <v>551</v>
      </c>
      <c r="G13" s="147" t="s">
        <v>1092</v>
      </c>
      <c r="H13" s="148">
        <v>3</v>
      </c>
      <c r="I13" s="149">
        <v>45</v>
      </c>
      <c r="J13" s="149"/>
      <c r="K13" s="149"/>
      <c r="L13" s="150">
        <v>0</v>
      </c>
      <c r="M13" s="181" t="s">
        <v>1484</v>
      </c>
      <c r="N13" s="181">
        <v>60</v>
      </c>
      <c r="O13" s="181" t="s">
        <v>1605</v>
      </c>
      <c r="P13" s="151" t="s">
        <v>1580</v>
      </c>
      <c r="Q13" s="182" t="str">
        <f>MaBM</f>
        <v>TTDT</v>
      </c>
      <c r="R13" s="182" t="str">
        <f>MaKhoa</f>
        <v>CNTT</v>
      </c>
      <c r="S13" s="144" t="str">
        <f t="shared" si="0"/>
        <v>CNTT-TTDT</v>
      </c>
      <c r="T13" s="183"/>
      <c r="U13" s="183"/>
      <c r="V13" s="183"/>
      <c r="W13" s="183"/>
      <c r="X13" s="183"/>
      <c r="Y13" s="183"/>
      <c r="Z13" s="183"/>
      <c r="AA13" s="183"/>
      <c r="AB13" s="183"/>
      <c r="AC13" s="183"/>
      <c r="AD13" s="183"/>
      <c r="AE13" s="183" t="s">
        <v>20</v>
      </c>
      <c r="AF13" s="183"/>
      <c r="AG13" s="183"/>
      <c r="AH13" s="183"/>
      <c r="AI13" s="183"/>
      <c r="AJ13" s="183"/>
      <c r="AK13" s="183"/>
      <c r="AL13" s="183"/>
      <c r="AM13" s="183"/>
      <c r="AN13" s="183"/>
      <c r="AO13" s="183"/>
      <c r="AP13" s="183"/>
      <c r="AQ13" s="183"/>
      <c r="AR13" s="183"/>
      <c r="AS13" s="183"/>
      <c r="AT13" s="183"/>
      <c r="AU13" s="183"/>
      <c r="AV13" s="183"/>
      <c r="AW13" s="183"/>
      <c r="AX13" s="183"/>
      <c r="AY13" s="183"/>
      <c r="AZ13" s="183"/>
      <c r="BA13" s="183"/>
      <c r="BB13" s="183"/>
      <c r="BC13" s="183"/>
      <c r="BD13" s="183"/>
      <c r="BE13" s="183"/>
    </row>
    <row r="14" spans="1:57" ht="15" hidden="1" customHeight="1">
      <c r="A14" s="145" t="s">
        <v>435</v>
      </c>
      <c r="B14" s="145" t="s">
        <v>435</v>
      </c>
      <c r="C14" s="145"/>
      <c r="D14" s="145"/>
      <c r="E14" s="145"/>
      <c r="F14" s="146">
        <v>206</v>
      </c>
      <c r="G14" s="147" t="s">
        <v>436</v>
      </c>
      <c r="H14" s="148">
        <v>3</v>
      </c>
      <c r="I14" s="149">
        <v>45</v>
      </c>
      <c r="J14" s="149"/>
      <c r="K14" s="149"/>
      <c r="L14" s="150">
        <v>0</v>
      </c>
      <c r="M14" s="181"/>
      <c r="N14" s="181"/>
      <c r="O14" s="181" t="s">
        <v>1605</v>
      </c>
      <c r="P14" s="151" t="s">
        <v>1580</v>
      </c>
      <c r="Q14" s="182" t="str">
        <f>MaBM</f>
        <v>TTDT</v>
      </c>
      <c r="R14" s="182" t="str">
        <f>MaKhoa</f>
        <v>CNTT</v>
      </c>
      <c r="S14" s="144" t="str">
        <f t="shared" si="0"/>
        <v>CNTT-TTDT</v>
      </c>
      <c r="T14" s="183"/>
      <c r="U14" s="183"/>
      <c r="V14" s="183"/>
      <c r="W14" s="183"/>
      <c r="X14" s="183"/>
      <c r="Y14" s="183"/>
      <c r="Z14" s="183"/>
      <c r="AA14" s="183"/>
      <c r="AB14" s="183"/>
      <c r="AC14" s="183"/>
      <c r="AD14" s="183"/>
      <c r="AE14" s="183" t="s">
        <v>20</v>
      </c>
      <c r="AF14" s="183"/>
      <c r="AG14" s="183"/>
      <c r="AH14" s="183"/>
      <c r="AI14" s="183"/>
      <c r="AJ14" s="183"/>
      <c r="AK14" s="183"/>
      <c r="AL14" s="183"/>
      <c r="AM14" s="183"/>
      <c r="AN14" s="183"/>
      <c r="AO14" s="183"/>
      <c r="AP14" s="183"/>
      <c r="AQ14" s="183"/>
      <c r="AR14" s="183"/>
      <c r="AS14" s="183"/>
      <c r="AT14" s="183"/>
      <c r="AU14" s="183"/>
      <c r="AV14" s="183"/>
      <c r="AW14" s="183"/>
      <c r="AX14" s="183"/>
      <c r="AY14" s="183"/>
      <c r="AZ14" s="183"/>
      <c r="BA14" s="183"/>
      <c r="BB14" s="183"/>
      <c r="BC14" s="183"/>
      <c r="BD14" s="183"/>
      <c r="BE14" s="183"/>
    </row>
    <row r="15" spans="1:57" ht="15" hidden="1" customHeight="1">
      <c r="A15" s="145" t="s">
        <v>1257</v>
      </c>
      <c r="B15" s="145" t="s">
        <v>1257</v>
      </c>
      <c r="C15" s="145"/>
      <c r="D15" s="145" t="s">
        <v>1258</v>
      </c>
      <c r="E15" s="145"/>
      <c r="F15" s="146">
        <v>627</v>
      </c>
      <c r="G15" s="147" t="s">
        <v>1259</v>
      </c>
      <c r="H15" s="148">
        <v>2</v>
      </c>
      <c r="I15" s="149">
        <v>30</v>
      </c>
      <c r="J15" s="149"/>
      <c r="K15" s="149"/>
      <c r="L15" s="150">
        <v>0</v>
      </c>
      <c r="M15" s="181" t="s">
        <v>1484</v>
      </c>
      <c r="N15" s="181">
        <v>60</v>
      </c>
      <c r="O15" s="181" t="s">
        <v>1605</v>
      </c>
      <c r="P15" s="151" t="s">
        <v>1580</v>
      </c>
      <c r="Q15" s="182" t="str">
        <f>MaBM</f>
        <v>TTDT</v>
      </c>
      <c r="R15" s="182" t="str">
        <f>MaKhoa</f>
        <v>CNTT</v>
      </c>
      <c r="S15" s="144" t="str">
        <f t="shared" si="0"/>
        <v>CNTT-TTDT</v>
      </c>
      <c r="T15" s="183"/>
      <c r="U15" s="183"/>
      <c r="V15" s="183"/>
      <c r="W15" s="183"/>
      <c r="X15" s="183"/>
      <c r="Y15" s="183"/>
      <c r="Z15" s="183"/>
      <c r="AA15" s="183"/>
      <c r="AB15" s="183"/>
      <c r="AC15" s="183"/>
      <c r="AD15" s="183"/>
      <c r="AE15" s="183" t="s">
        <v>21</v>
      </c>
      <c r="AF15" s="183"/>
      <c r="AG15" s="183"/>
      <c r="AH15" s="183"/>
      <c r="AI15" s="183"/>
      <c r="AJ15" s="183"/>
      <c r="AK15" s="183"/>
      <c r="AL15" s="183"/>
      <c r="AM15" s="183"/>
      <c r="AN15" s="183"/>
      <c r="AO15" s="183"/>
      <c r="AP15" s="183"/>
      <c r="AQ15" s="183"/>
      <c r="AR15" s="183"/>
      <c r="AS15" s="183"/>
      <c r="AT15" s="183"/>
      <c r="AU15" s="183"/>
      <c r="AV15" s="183"/>
      <c r="AW15" s="183"/>
      <c r="AX15" s="183" t="s">
        <v>21</v>
      </c>
      <c r="AY15" s="183"/>
      <c r="AZ15" s="183"/>
      <c r="BA15" s="183"/>
      <c r="BB15" s="183"/>
      <c r="BC15" s="183"/>
      <c r="BD15" s="183"/>
      <c r="BE15" s="183"/>
    </row>
    <row r="16" spans="1:57" ht="15" hidden="1" customHeight="1">
      <c r="A16" s="145" t="s">
        <v>1260</v>
      </c>
      <c r="B16" s="145" t="s">
        <v>1260</v>
      </c>
      <c r="C16" s="145"/>
      <c r="D16" s="145" t="s">
        <v>1261</v>
      </c>
      <c r="E16" s="145"/>
      <c r="F16" s="146">
        <v>628</v>
      </c>
      <c r="G16" s="147" t="s">
        <v>1262</v>
      </c>
      <c r="H16" s="148">
        <v>2</v>
      </c>
      <c r="I16" s="149">
        <v>30</v>
      </c>
      <c r="J16" s="149"/>
      <c r="K16" s="149"/>
      <c r="L16" s="150">
        <v>0</v>
      </c>
      <c r="M16" s="181" t="s">
        <v>1484</v>
      </c>
      <c r="N16" s="181">
        <v>60</v>
      </c>
      <c r="O16" s="181" t="s">
        <v>1605</v>
      </c>
      <c r="P16" s="151" t="s">
        <v>1580</v>
      </c>
      <c r="Q16" s="182" t="str">
        <f>MaBM</f>
        <v>TTDT</v>
      </c>
      <c r="R16" s="182" t="str">
        <f>MaKhoa</f>
        <v>CNTT</v>
      </c>
      <c r="S16" s="144" t="str">
        <f t="shared" si="0"/>
        <v>CNTT-TTDT</v>
      </c>
      <c r="T16" s="183"/>
      <c r="U16" s="183"/>
      <c r="V16" s="183"/>
      <c r="W16" s="183"/>
      <c r="X16" s="183"/>
      <c r="Y16" s="183"/>
      <c r="Z16" s="183"/>
      <c r="AA16" s="183"/>
      <c r="AB16" s="183"/>
      <c r="AC16" s="183"/>
      <c r="AD16" s="183"/>
      <c r="AE16" s="183" t="s">
        <v>21</v>
      </c>
      <c r="AF16" s="183"/>
      <c r="AG16" s="183"/>
      <c r="AH16" s="183"/>
      <c r="AI16" s="183"/>
      <c r="AJ16" s="183"/>
      <c r="AK16" s="183"/>
      <c r="AL16" s="183"/>
      <c r="AM16" s="183"/>
      <c r="AN16" s="183"/>
      <c r="AO16" s="183"/>
      <c r="AP16" s="183"/>
      <c r="AQ16" s="183"/>
      <c r="AR16" s="183"/>
      <c r="AS16" s="183"/>
      <c r="AT16" s="183"/>
      <c r="AU16" s="183"/>
      <c r="AV16" s="183"/>
      <c r="AW16" s="183"/>
      <c r="AX16" s="183" t="s">
        <v>21</v>
      </c>
      <c r="AY16" s="183"/>
      <c r="AZ16" s="183"/>
      <c r="BA16" s="183"/>
      <c r="BB16" s="183"/>
      <c r="BC16" s="183"/>
      <c r="BD16" s="183"/>
      <c r="BE16" s="183"/>
    </row>
    <row r="17" spans="1:57" ht="15" hidden="1" customHeight="1">
      <c r="A17" s="145" t="s">
        <v>432</v>
      </c>
      <c r="B17" s="145"/>
      <c r="C17" s="145"/>
      <c r="D17" s="145" t="s">
        <v>433</v>
      </c>
      <c r="E17" s="145"/>
      <c r="F17" s="146">
        <v>205</v>
      </c>
      <c r="G17" s="147" t="s">
        <v>434</v>
      </c>
      <c r="H17" s="148">
        <v>3</v>
      </c>
      <c r="I17" s="149">
        <v>45</v>
      </c>
      <c r="J17" s="149"/>
      <c r="K17" s="149"/>
      <c r="L17" s="150">
        <v>0</v>
      </c>
      <c r="M17" s="181" t="s">
        <v>1484</v>
      </c>
      <c r="N17" s="181">
        <v>90</v>
      </c>
      <c r="O17" s="181" t="s">
        <v>1605</v>
      </c>
      <c r="P17" s="151" t="s">
        <v>1580</v>
      </c>
      <c r="Q17" s="182" t="str">
        <f>MaBM</f>
        <v>TTDT</v>
      </c>
      <c r="R17" s="182" t="str">
        <f>MaKhoa</f>
        <v>CNTT</v>
      </c>
      <c r="S17" s="144" t="str">
        <f t="shared" si="0"/>
        <v>CNTT-TTDT</v>
      </c>
      <c r="T17" s="183"/>
      <c r="U17" s="183"/>
      <c r="V17" s="183"/>
      <c r="W17" s="183"/>
      <c r="X17" s="183"/>
      <c r="Y17" s="183"/>
      <c r="Z17" s="183"/>
      <c r="AA17" s="183"/>
      <c r="AB17" s="183"/>
      <c r="AC17" s="183"/>
      <c r="AD17" s="183"/>
      <c r="AE17" s="183" t="s">
        <v>20</v>
      </c>
      <c r="AF17" s="183"/>
      <c r="AG17" s="183"/>
      <c r="AH17" s="183"/>
      <c r="AI17" s="183"/>
      <c r="AJ17" s="183"/>
      <c r="AK17" s="183"/>
      <c r="AL17" s="183"/>
      <c r="AM17" s="183"/>
      <c r="AN17" s="183"/>
      <c r="AO17" s="183"/>
      <c r="AP17" s="183"/>
      <c r="AQ17" s="183"/>
      <c r="AR17" s="183"/>
      <c r="AS17" s="183"/>
      <c r="AT17" s="183"/>
      <c r="AU17" s="183"/>
      <c r="AV17" s="183"/>
      <c r="AW17" s="183"/>
      <c r="AX17" s="183" t="s">
        <v>20</v>
      </c>
      <c r="AY17" s="183"/>
      <c r="AZ17" s="183"/>
      <c r="BA17" s="183"/>
      <c r="BB17" s="183"/>
      <c r="BC17" s="183"/>
      <c r="BD17" s="183"/>
      <c r="BE17" s="183"/>
    </row>
    <row r="18" spans="1:57" ht="15" hidden="1" customHeight="1">
      <c r="A18" s="145" t="s">
        <v>415</v>
      </c>
      <c r="B18" s="145"/>
      <c r="C18" s="145"/>
      <c r="D18" s="145" t="s">
        <v>416</v>
      </c>
      <c r="E18" s="145"/>
      <c r="F18" s="146">
        <v>195</v>
      </c>
      <c r="G18" s="147" t="s">
        <v>417</v>
      </c>
      <c r="H18" s="148">
        <v>2</v>
      </c>
      <c r="I18" s="149">
        <v>15</v>
      </c>
      <c r="J18" s="149">
        <v>30</v>
      </c>
      <c r="K18" s="149"/>
      <c r="L18" s="150">
        <v>0</v>
      </c>
      <c r="M18" s="181" t="s">
        <v>1484</v>
      </c>
      <c r="N18" s="181">
        <v>60</v>
      </c>
      <c r="O18" s="181" t="s">
        <v>1605</v>
      </c>
      <c r="P18" s="151" t="s">
        <v>1580</v>
      </c>
      <c r="Q18" s="182" t="str">
        <f>MaBM</f>
        <v>TTDT</v>
      </c>
      <c r="R18" s="182" t="str">
        <f>MaKhoa</f>
        <v>CNTT</v>
      </c>
      <c r="S18" s="144" t="str">
        <f t="shared" si="0"/>
        <v>CNTT-TTDT</v>
      </c>
      <c r="T18" s="183"/>
      <c r="U18" s="183"/>
      <c r="V18" s="183"/>
      <c r="W18" s="183"/>
      <c r="X18" s="183"/>
      <c r="Y18" s="183"/>
      <c r="Z18" s="183"/>
      <c r="AA18" s="183"/>
      <c r="AB18" s="183"/>
      <c r="AC18" s="183"/>
      <c r="AD18" s="183"/>
      <c r="AE18" s="183" t="s">
        <v>20</v>
      </c>
      <c r="AF18" s="183"/>
      <c r="AG18" s="183"/>
      <c r="AH18" s="183"/>
      <c r="AI18" s="183"/>
      <c r="AJ18" s="183"/>
      <c r="AK18" s="183"/>
      <c r="AL18" s="183"/>
      <c r="AM18" s="183"/>
      <c r="AN18" s="183"/>
      <c r="AO18" s="183"/>
      <c r="AP18" s="183"/>
      <c r="AQ18" s="183"/>
      <c r="AR18" s="183"/>
      <c r="AS18" s="183"/>
      <c r="AT18" s="183"/>
      <c r="AU18" s="183"/>
      <c r="AV18" s="183"/>
      <c r="AW18" s="183"/>
      <c r="AX18" s="183" t="s">
        <v>20</v>
      </c>
      <c r="AY18" s="183"/>
      <c r="AZ18" s="183"/>
      <c r="BA18" s="183"/>
      <c r="BB18" s="183"/>
      <c r="BC18" s="183"/>
      <c r="BD18" s="183"/>
      <c r="BE18" s="183"/>
    </row>
    <row r="19" spans="1:57" ht="15" hidden="1" customHeight="1">
      <c r="A19" s="145" t="s">
        <v>1095</v>
      </c>
      <c r="B19" s="145"/>
      <c r="C19" s="145"/>
      <c r="D19" s="145" t="s">
        <v>1096</v>
      </c>
      <c r="E19" s="145"/>
      <c r="F19" s="146">
        <v>553</v>
      </c>
      <c r="G19" s="147" t="s">
        <v>1097</v>
      </c>
      <c r="H19" s="148">
        <v>3</v>
      </c>
      <c r="I19" s="149">
        <v>45</v>
      </c>
      <c r="J19" s="149"/>
      <c r="K19" s="149"/>
      <c r="L19" s="150">
        <v>0</v>
      </c>
      <c r="M19" s="181" t="s">
        <v>1484</v>
      </c>
      <c r="N19" s="181">
        <v>60</v>
      </c>
      <c r="O19" s="181" t="s">
        <v>1605</v>
      </c>
      <c r="P19" s="151" t="s">
        <v>1580</v>
      </c>
      <c r="Q19" s="182" t="str">
        <f>MaBM</f>
        <v>TTDT</v>
      </c>
      <c r="R19" s="182" t="str">
        <f>MaKhoa</f>
        <v>CNTT</v>
      </c>
      <c r="S19" s="144" t="str">
        <f t="shared" si="0"/>
        <v>CNTT-TTDT</v>
      </c>
      <c r="T19" s="183"/>
      <c r="U19" s="183"/>
      <c r="V19" s="183"/>
      <c r="W19" s="183"/>
      <c r="X19" s="183"/>
      <c r="Y19" s="183"/>
      <c r="Z19" s="183"/>
      <c r="AA19" s="183"/>
      <c r="AB19" s="183"/>
      <c r="AC19" s="183"/>
      <c r="AD19" s="183"/>
      <c r="AE19" s="183" t="s">
        <v>20</v>
      </c>
      <c r="AF19" s="183"/>
      <c r="AG19" s="183"/>
      <c r="AH19" s="183"/>
      <c r="AI19" s="183"/>
      <c r="AJ19" s="183"/>
      <c r="AK19" s="183"/>
      <c r="AL19" s="183"/>
      <c r="AM19" s="183"/>
      <c r="AN19" s="183"/>
      <c r="AO19" s="183"/>
      <c r="AP19" s="183"/>
      <c r="AQ19" s="183"/>
      <c r="AR19" s="183"/>
      <c r="AS19" s="183"/>
      <c r="AT19" s="183"/>
      <c r="AU19" s="183"/>
      <c r="AV19" s="183"/>
      <c r="AW19" s="183"/>
      <c r="AX19" s="183" t="s">
        <v>20</v>
      </c>
      <c r="AY19" s="183"/>
      <c r="AZ19" s="183"/>
      <c r="BA19" s="183"/>
      <c r="BB19" s="183"/>
      <c r="BC19" s="183"/>
      <c r="BD19" s="183"/>
      <c r="BE19" s="183"/>
    </row>
    <row r="20" spans="1:57" ht="15" hidden="1" customHeight="1">
      <c r="A20" s="145" t="s">
        <v>1887</v>
      </c>
      <c r="B20" s="145"/>
      <c r="C20" s="145"/>
      <c r="D20" s="145"/>
      <c r="E20" s="145"/>
      <c r="F20" s="146">
        <v>828</v>
      </c>
      <c r="G20" s="147" t="s">
        <v>1888</v>
      </c>
      <c r="H20" s="148">
        <v>3</v>
      </c>
      <c r="I20" s="149">
        <v>45</v>
      </c>
      <c r="J20" s="149"/>
      <c r="K20" s="149"/>
      <c r="L20" s="150">
        <v>0</v>
      </c>
      <c r="M20" s="181"/>
      <c r="N20" s="181"/>
      <c r="O20" s="181" t="s">
        <v>1605</v>
      </c>
      <c r="P20" s="151" t="s">
        <v>1580</v>
      </c>
      <c r="Q20" s="182" t="str">
        <f>MaBM</f>
        <v>TTDT</v>
      </c>
      <c r="R20" s="182" t="str">
        <f>MaKhoa</f>
        <v>CNTT</v>
      </c>
      <c r="S20" s="144" t="str">
        <f t="shared" si="0"/>
        <v>CNTT-TTDT</v>
      </c>
      <c r="T20" s="183"/>
      <c r="U20" s="183"/>
      <c r="V20" s="183"/>
      <c r="W20" s="183"/>
      <c r="X20" s="183"/>
      <c r="Y20" s="183"/>
      <c r="Z20" s="183"/>
      <c r="AA20" s="183"/>
      <c r="AB20" s="183"/>
      <c r="AC20" s="183"/>
      <c r="AD20" s="183"/>
      <c r="AE20" s="183"/>
      <c r="AF20" s="183"/>
      <c r="AG20" s="183"/>
      <c r="AH20" s="183"/>
      <c r="AI20" s="183"/>
      <c r="AJ20" s="183"/>
      <c r="AK20" s="183"/>
      <c r="AL20" s="183"/>
      <c r="AM20" s="183"/>
      <c r="AN20" s="183"/>
      <c r="AO20" s="183"/>
      <c r="AP20" s="183"/>
      <c r="AQ20" s="183"/>
      <c r="AR20" s="183"/>
      <c r="AS20" s="183"/>
      <c r="AT20" s="183"/>
      <c r="AU20" s="183"/>
      <c r="AV20" s="183"/>
      <c r="AW20" s="183"/>
      <c r="AX20" s="183"/>
      <c r="AY20" s="183"/>
      <c r="AZ20" s="183"/>
      <c r="BA20" s="183"/>
      <c r="BB20" s="183"/>
      <c r="BC20" s="183"/>
      <c r="BD20" s="183"/>
      <c r="BE20" s="183"/>
    </row>
    <row r="21" spans="1:57" ht="15" hidden="1" customHeight="1">
      <c r="A21" s="145" t="s">
        <v>420</v>
      </c>
      <c r="B21" s="145"/>
      <c r="C21" s="145"/>
      <c r="D21" s="145"/>
      <c r="E21" s="145"/>
      <c r="F21" s="146">
        <v>197</v>
      </c>
      <c r="G21" s="147" t="s">
        <v>421</v>
      </c>
      <c r="H21" s="148">
        <v>3</v>
      </c>
      <c r="I21" s="149">
        <v>30</v>
      </c>
      <c r="J21" s="149">
        <v>30</v>
      </c>
      <c r="K21" s="149"/>
      <c r="L21" s="150">
        <v>0</v>
      </c>
      <c r="M21" s="181" t="s">
        <v>1484</v>
      </c>
      <c r="N21" s="181">
        <v>60</v>
      </c>
      <c r="O21" s="181" t="s">
        <v>1605</v>
      </c>
      <c r="P21" s="151" t="s">
        <v>1580</v>
      </c>
      <c r="Q21" s="182" t="str">
        <f>MaBM</f>
        <v>TTDT</v>
      </c>
      <c r="R21" s="182" t="str">
        <f>MaKhoa</f>
        <v>CNTT</v>
      </c>
      <c r="S21" s="144" t="str">
        <f t="shared" si="0"/>
        <v>CNTT-TTDT</v>
      </c>
      <c r="T21" s="183"/>
      <c r="U21" s="183"/>
      <c r="V21" s="183"/>
      <c r="W21" s="183"/>
      <c r="X21" s="183"/>
      <c r="Y21" s="183"/>
      <c r="Z21" s="183"/>
      <c r="AA21" s="183"/>
      <c r="AB21" s="183"/>
      <c r="AC21" s="183"/>
      <c r="AD21" s="183"/>
      <c r="AE21" s="183" t="s">
        <v>20</v>
      </c>
      <c r="AF21" s="183"/>
      <c r="AG21" s="183"/>
      <c r="AH21" s="183"/>
      <c r="AI21" s="183"/>
      <c r="AJ21" s="183"/>
      <c r="AK21" s="183"/>
      <c r="AL21" s="183"/>
      <c r="AM21" s="183"/>
      <c r="AN21" s="183"/>
      <c r="AO21" s="183"/>
      <c r="AP21" s="183"/>
      <c r="AQ21" s="183"/>
      <c r="AR21" s="183"/>
      <c r="AS21" s="183"/>
      <c r="AT21" s="183"/>
      <c r="AU21" s="183"/>
      <c r="AV21" s="183"/>
      <c r="AW21" s="183"/>
      <c r="AX21" s="183"/>
      <c r="AY21" s="183"/>
      <c r="AZ21" s="183"/>
      <c r="BA21" s="183"/>
      <c r="BB21" s="183"/>
      <c r="BC21" s="183"/>
      <c r="BD21" s="183"/>
      <c r="BE21" s="183"/>
    </row>
    <row r="22" spans="1:57" ht="15" hidden="1" customHeight="1">
      <c r="A22" s="145"/>
      <c r="B22" s="145" t="s">
        <v>422</v>
      </c>
      <c r="C22" s="145"/>
      <c r="D22" s="145"/>
      <c r="E22" s="145"/>
      <c r="F22" s="146">
        <v>198</v>
      </c>
      <c r="G22" s="147" t="s">
        <v>421</v>
      </c>
      <c r="H22" s="148">
        <v>2</v>
      </c>
      <c r="I22" s="149">
        <v>30</v>
      </c>
      <c r="J22" s="149"/>
      <c r="K22" s="149"/>
      <c r="L22" s="150">
        <v>0</v>
      </c>
      <c r="M22" s="181" t="s">
        <v>1484</v>
      </c>
      <c r="N22" s="181">
        <v>60</v>
      </c>
      <c r="O22" s="181" t="s">
        <v>1605</v>
      </c>
      <c r="P22" s="151" t="s">
        <v>1580</v>
      </c>
      <c r="Q22" s="182" t="str">
        <f>MaBM</f>
        <v>TTDT</v>
      </c>
      <c r="R22" s="182" t="str">
        <f>MaKhoa</f>
        <v>CNTT</v>
      </c>
      <c r="S22" s="144" t="str">
        <f t="shared" si="0"/>
        <v>CNTT-TTDT</v>
      </c>
      <c r="T22" s="183"/>
      <c r="U22" s="183"/>
      <c r="V22" s="183"/>
      <c r="W22" s="183"/>
      <c r="X22" s="183"/>
      <c r="Y22" s="183"/>
      <c r="Z22" s="183"/>
      <c r="AA22" s="183"/>
      <c r="AB22" s="183"/>
      <c r="AC22" s="183"/>
      <c r="AD22" s="183"/>
      <c r="AE22" s="183"/>
      <c r="AF22" s="183"/>
      <c r="AG22" s="183"/>
      <c r="AH22" s="183"/>
      <c r="AI22" s="183"/>
      <c r="AJ22" s="183"/>
      <c r="AK22" s="183"/>
      <c r="AL22" s="183"/>
      <c r="AM22" s="183"/>
      <c r="AN22" s="183"/>
      <c r="AO22" s="183"/>
      <c r="AP22" s="183"/>
      <c r="AQ22" s="183"/>
      <c r="AR22" s="183"/>
      <c r="AS22" s="183"/>
      <c r="AT22" s="183"/>
      <c r="AU22" s="183"/>
      <c r="AV22" s="183"/>
      <c r="AW22" s="183"/>
      <c r="AX22" s="183"/>
      <c r="AY22" s="183"/>
      <c r="AZ22" s="183"/>
      <c r="BA22" s="183"/>
      <c r="BB22" s="183"/>
      <c r="BC22" s="183"/>
      <c r="BD22" s="183"/>
      <c r="BE22" s="183"/>
    </row>
    <row r="23" spans="1:57" ht="15" hidden="1" customHeight="1">
      <c r="A23" s="145"/>
      <c r="B23" s="145"/>
      <c r="C23" s="145"/>
      <c r="D23" s="145" t="s">
        <v>423</v>
      </c>
      <c r="E23" s="145"/>
      <c r="F23" s="146">
        <v>199</v>
      </c>
      <c r="G23" s="147" t="s">
        <v>421</v>
      </c>
      <c r="H23" s="148">
        <v>2</v>
      </c>
      <c r="I23" s="149">
        <v>30</v>
      </c>
      <c r="J23" s="149"/>
      <c r="K23" s="149"/>
      <c r="L23" s="150">
        <v>0</v>
      </c>
      <c r="M23" s="181" t="s">
        <v>1484</v>
      </c>
      <c r="N23" s="181">
        <v>60</v>
      </c>
      <c r="O23" s="181" t="s">
        <v>1605</v>
      </c>
      <c r="P23" s="151" t="s">
        <v>1580</v>
      </c>
      <c r="Q23" s="182" t="str">
        <f>MaBM</f>
        <v>TTDT</v>
      </c>
      <c r="R23" s="182" t="str">
        <f>MaKhoa</f>
        <v>CNTT</v>
      </c>
      <c r="S23" s="144" t="str">
        <f t="shared" si="0"/>
        <v>CNTT-TTDT</v>
      </c>
      <c r="T23" s="183"/>
      <c r="U23" s="183"/>
      <c r="V23" s="183"/>
      <c r="W23" s="183"/>
      <c r="X23" s="183"/>
      <c r="Y23" s="183"/>
      <c r="Z23" s="183"/>
      <c r="AA23" s="183"/>
      <c r="AB23" s="183"/>
      <c r="AC23" s="183"/>
      <c r="AD23" s="183"/>
      <c r="AE23" s="183"/>
      <c r="AF23" s="183"/>
      <c r="AG23" s="183"/>
      <c r="AH23" s="183"/>
      <c r="AI23" s="183"/>
      <c r="AJ23" s="183"/>
      <c r="AK23" s="183"/>
      <c r="AL23" s="183"/>
      <c r="AM23" s="183"/>
      <c r="AN23" s="183"/>
      <c r="AO23" s="183"/>
      <c r="AP23" s="183"/>
      <c r="AQ23" s="183"/>
      <c r="AR23" s="183"/>
      <c r="AS23" s="183"/>
      <c r="AT23" s="183"/>
      <c r="AU23" s="183"/>
      <c r="AV23" s="183"/>
      <c r="AW23" s="183"/>
      <c r="AX23" s="183" t="s">
        <v>20</v>
      </c>
      <c r="AY23" s="183"/>
      <c r="AZ23" s="183"/>
      <c r="BA23" s="183"/>
      <c r="BB23" s="183"/>
      <c r="BC23" s="183"/>
      <c r="BD23" s="183"/>
      <c r="BE23" s="183"/>
    </row>
    <row r="24" spans="1:57" ht="15" hidden="1" customHeight="1">
      <c r="A24" s="145" t="s">
        <v>426</v>
      </c>
      <c r="B24" s="145"/>
      <c r="C24" s="145"/>
      <c r="D24" s="145"/>
      <c r="E24" s="145"/>
      <c r="F24" s="146">
        <v>201</v>
      </c>
      <c r="G24" s="147" t="s">
        <v>427</v>
      </c>
      <c r="H24" s="148">
        <v>4</v>
      </c>
      <c r="I24" s="149">
        <v>45</v>
      </c>
      <c r="J24" s="149">
        <v>30</v>
      </c>
      <c r="K24" s="149"/>
      <c r="L24" s="150">
        <v>0</v>
      </c>
      <c r="M24" s="181" t="s">
        <v>1484</v>
      </c>
      <c r="N24" s="181">
        <v>90</v>
      </c>
      <c r="O24" s="181" t="s">
        <v>1605</v>
      </c>
      <c r="P24" s="151" t="s">
        <v>1580</v>
      </c>
      <c r="Q24" s="182" t="str">
        <f>MaBM</f>
        <v>TTDT</v>
      </c>
      <c r="R24" s="182" t="str">
        <f>MaKhoa</f>
        <v>CNTT</v>
      </c>
      <c r="S24" s="144" t="str">
        <f t="shared" si="0"/>
        <v>CNTT-TTDT</v>
      </c>
      <c r="T24" s="183"/>
      <c r="U24" s="183"/>
      <c r="V24" s="183"/>
      <c r="W24" s="183"/>
      <c r="X24" s="183"/>
      <c r="Y24" s="183"/>
      <c r="Z24" s="183"/>
      <c r="AA24" s="183"/>
      <c r="AB24" s="183"/>
      <c r="AC24" s="183"/>
      <c r="AD24" s="183"/>
      <c r="AE24" s="183" t="s">
        <v>20</v>
      </c>
      <c r="AF24" s="183"/>
      <c r="AG24" s="183"/>
      <c r="AH24" s="183"/>
      <c r="AI24" s="183"/>
      <c r="AJ24" s="183"/>
      <c r="AK24" s="183"/>
      <c r="AL24" s="183"/>
      <c r="AM24" s="183"/>
      <c r="AN24" s="183"/>
      <c r="AO24" s="183"/>
      <c r="AP24" s="183"/>
      <c r="AQ24" s="183"/>
      <c r="AR24" s="183"/>
      <c r="AS24" s="183"/>
      <c r="AT24" s="183"/>
      <c r="AU24" s="183"/>
      <c r="AV24" s="183"/>
      <c r="AW24" s="183"/>
      <c r="AX24" s="183"/>
      <c r="AY24" s="183"/>
      <c r="AZ24" s="183"/>
      <c r="BA24" s="183"/>
      <c r="BB24" s="183"/>
      <c r="BC24" s="183"/>
      <c r="BD24" s="183"/>
      <c r="BE24" s="183"/>
    </row>
    <row r="25" spans="1:57" ht="15" hidden="1" customHeight="1">
      <c r="A25" s="145"/>
      <c r="B25" s="145" t="s">
        <v>428</v>
      </c>
      <c r="C25" s="145"/>
      <c r="D25" s="145"/>
      <c r="E25" s="145"/>
      <c r="F25" s="146">
        <v>202</v>
      </c>
      <c r="G25" s="147" t="s">
        <v>427</v>
      </c>
      <c r="H25" s="148">
        <v>2</v>
      </c>
      <c r="I25" s="149">
        <v>30</v>
      </c>
      <c r="J25" s="149"/>
      <c r="K25" s="149"/>
      <c r="L25" s="150">
        <v>0</v>
      </c>
      <c r="M25" s="181"/>
      <c r="N25" s="181"/>
      <c r="O25" s="181" t="s">
        <v>1605</v>
      </c>
      <c r="P25" s="151" t="s">
        <v>1580</v>
      </c>
      <c r="Q25" s="182" t="str">
        <f>MaBM</f>
        <v>TTDT</v>
      </c>
      <c r="R25" s="182" t="str">
        <f>MaKhoa</f>
        <v>CNTT</v>
      </c>
      <c r="S25" s="144" t="str">
        <f t="shared" si="0"/>
        <v>CNTT-TTDT</v>
      </c>
      <c r="T25" s="183"/>
      <c r="U25" s="183"/>
      <c r="V25" s="183"/>
      <c r="W25" s="183"/>
      <c r="X25" s="183"/>
      <c r="Y25" s="183"/>
      <c r="Z25" s="183"/>
      <c r="AA25" s="183"/>
      <c r="AB25" s="183"/>
      <c r="AC25" s="183"/>
      <c r="AD25" s="183"/>
      <c r="AE25" s="183"/>
      <c r="AF25" s="183"/>
      <c r="AG25" s="183"/>
      <c r="AH25" s="183"/>
      <c r="AI25" s="183"/>
      <c r="AJ25" s="183"/>
      <c r="AK25" s="183"/>
      <c r="AL25" s="183"/>
      <c r="AM25" s="183"/>
      <c r="AN25" s="183"/>
      <c r="AO25" s="183"/>
      <c r="AP25" s="183"/>
      <c r="AQ25" s="183"/>
      <c r="AR25" s="183"/>
      <c r="AS25" s="183"/>
      <c r="AT25" s="183"/>
      <c r="AU25" s="183"/>
      <c r="AV25" s="183"/>
      <c r="AW25" s="183"/>
      <c r="AX25" s="183"/>
      <c r="AY25" s="183"/>
      <c r="AZ25" s="183"/>
      <c r="BA25" s="183"/>
      <c r="BB25" s="183"/>
      <c r="BC25" s="183"/>
      <c r="BD25" s="183"/>
      <c r="BE25" s="183"/>
    </row>
    <row r="26" spans="1:57" ht="15" hidden="1" customHeight="1">
      <c r="A26" s="145"/>
      <c r="B26" s="145"/>
      <c r="C26" s="145"/>
      <c r="D26" s="145" t="s">
        <v>429</v>
      </c>
      <c r="E26" s="145"/>
      <c r="F26" s="146">
        <v>203</v>
      </c>
      <c r="G26" s="147" t="s">
        <v>427</v>
      </c>
      <c r="H26" s="148">
        <v>3</v>
      </c>
      <c r="I26" s="149">
        <v>30</v>
      </c>
      <c r="J26" s="149">
        <v>30</v>
      </c>
      <c r="K26" s="149"/>
      <c r="L26" s="150">
        <v>0</v>
      </c>
      <c r="M26" s="181" t="s">
        <v>1484</v>
      </c>
      <c r="N26" s="181">
        <v>60</v>
      </c>
      <c r="O26" s="181" t="s">
        <v>1605</v>
      </c>
      <c r="P26" s="151" t="s">
        <v>1580</v>
      </c>
      <c r="Q26" s="182" t="str">
        <f>MaBM</f>
        <v>TTDT</v>
      </c>
      <c r="R26" s="182" t="str">
        <f>MaKhoa</f>
        <v>CNTT</v>
      </c>
      <c r="S26" s="144" t="str">
        <f t="shared" si="0"/>
        <v>CNTT-TTDT</v>
      </c>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3"/>
      <c r="AQ26" s="183"/>
      <c r="AR26" s="183"/>
      <c r="AS26" s="183"/>
      <c r="AT26" s="183"/>
      <c r="AU26" s="183"/>
      <c r="AV26" s="183"/>
      <c r="AW26" s="183"/>
      <c r="AX26" s="183" t="s">
        <v>20</v>
      </c>
      <c r="AY26" s="183"/>
      <c r="AZ26" s="183"/>
      <c r="BA26" s="183"/>
      <c r="BB26" s="183"/>
      <c r="BC26" s="183"/>
      <c r="BD26" s="183"/>
      <c r="BE26" s="183"/>
    </row>
    <row r="27" spans="1:57" ht="15" hidden="1" customHeight="1">
      <c r="A27" s="145" t="s">
        <v>424</v>
      </c>
      <c r="B27" s="145" t="s">
        <v>424</v>
      </c>
      <c r="C27" s="145"/>
      <c r="D27" s="145"/>
      <c r="E27" s="145"/>
      <c r="F27" s="146">
        <v>200</v>
      </c>
      <c r="G27" s="147" t="s">
        <v>425</v>
      </c>
      <c r="H27" s="148">
        <v>2</v>
      </c>
      <c r="I27" s="149"/>
      <c r="J27" s="149"/>
      <c r="K27" s="149">
        <v>90</v>
      </c>
      <c r="L27" s="150">
        <v>0</v>
      </c>
      <c r="M27" s="180" t="s">
        <v>1511</v>
      </c>
      <c r="N27" s="181"/>
      <c r="O27" s="181" t="s">
        <v>1605</v>
      </c>
      <c r="P27" s="151" t="s">
        <v>1580</v>
      </c>
      <c r="Q27" s="182" t="str">
        <f>MaBM</f>
        <v>TTDT</v>
      </c>
      <c r="R27" s="182" t="str">
        <f>MaKhoa</f>
        <v>CNTT</v>
      </c>
      <c r="S27" s="144" t="str">
        <f t="shared" si="0"/>
        <v>CNTT-TTDT</v>
      </c>
      <c r="T27" s="183"/>
      <c r="U27" s="183"/>
      <c r="V27" s="183"/>
      <c r="W27" s="183"/>
      <c r="X27" s="183"/>
      <c r="Y27" s="183"/>
      <c r="Z27" s="183"/>
      <c r="AA27" s="183"/>
      <c r="AB27" s="183"/>
      <c r="AC27" s="183"/>
      <c r="AD27" s="183"/>
      <c r="AE27" s="183" t="s">
        <v>20</v>
      </c>
      <c r="AF27" s="183"/>
      <c r="AG27" s="183"/>
      <c r="AH27" s="183"/>
      <c r="AI27" s="183"/>
      <c r="AJ27" s="183"/>
      <c r="AK27" s="183"/>
      <c r="AL27" s="183"/>
      <c r="AM27" s="183"/>
      <c r="AN27" s="183"/>
      <c r="AO27" s="183"/>
      <c r="AP27" s="183"/>
      <c r="AQ27" s="183"/>
      <c r="AR27" s="183"/>
      <c r="AS27" s="183"/>
      <c r="AT27" s="183"/>
      <c r="AU27" s="183"/>
      <c r="AV27" s="183"/>
      <c r="AW27" s="183"/>
      <c r="AX27" s="183"/>
      <c r="AY27" s="183"/>
      <c r="AZ27" s="183"/>
      <c r="BA27" s="183"/>
      <c r="BB27" s="183"/>
      <c r="BC27" s="183"/>
      <c r="BD27" s="183"/>
      <c r="BE27" s="183"/>
    </row>
    <row r="28" spans="1:57" ht="15" hidden="1" customHeight="1">
      <c r="A28" s="145" t="s">
        <v>430</v>
      </c>
      <c r="B28" s="145" t="s">
        <v>430</v>
      </c>
      <c r="C28" s="145"/>
      <c r="D28" s="145"/>
      <c r="E28" s="145"/>
      <c r="F28" s="146">
        <v>204</v>
      </c>
      <c r="G28" s="147" t="s">
        <v>431</v>
      </c>
      <c r="H28" s="148">
        <v>2</v>
      </c>
      <c r="I28" s="149"/>
      <c r="J28" s="149"/>
      <c r="K28" s="149">
        <v>90</v>
      </c>
      <c r="L28" s="150">
        <v>0</v>
      </c>
      <c r="M28" s="180" t="s">
        <v>1511</v>
      </c>
      <c r="N28" s="181"/>
      <c r="O28" s="181" t="s">
        <v>1605</v>
      </c>
      <c r="P28" s="151" t="s">
        <v>1580</v>
      </c>
      <c r="Q28" s="182" t="str">
        <f>MaBM</f>
        <v>TTDT</v>
      </c>
      <c r="R28" s="182" t="str">
        <f>MaKhoa</f>
        <v>CNTT</v>
      </c>
      <c r="S28" s="144" t="str">
        <f t="shared" si="0"/>
        <v>CNTT-TTDT</v>
      </c>
      <c r="T28" s="183"/>
      <c r="U28" s="183"/>
      <c r="V28" s="183"/>
      <c r="W28" s="183"/>
      <c r="X28" s="183"/>
      <c r="Y28" s="183"/>
      <c r="Z28" s="183"/>
      <c r="AA28" s="183"/>
      <c r="AB28" s="183"/>
      <c r="AC28" s="183"/>
      <c r="AD28" s="183"/>
      <c r="AE28" s="183" t="s">
        <v>20</v>
      </c>
      <c r="AF28" s="183"/>
      <c r="AG28" s="183"/>
      <c r="AH28" s="183"/>
      <c r="AI28" s="183"/>
      <c r="AJ28" s="183"/>
      <c r="AK28" s="183"/>
      <c r="AL28" s="183"/>
      <c r="AM28" s="183"/>
      <c r="AN28" s="183"/>
      <c r="AO28" s="183"/>
      <c r="AP28" s="183"/>
      <c r="AQ28" s="183"/>
      <c r="AR28" s="183"/>
      <c r="AS28" s="183"/>
      <c r="AT28" s="183"/>
      <c r="AU28" s="183"/>
      <c r="AV28" s="183"/>
      <c r="AW28" s="183"/>
      <c r="AX28" s="183"/>
      <c r="AY28" s="183"/>
      <c r="AZ28" s="183"/>
      <c r="BA28" s="183"/>
      <c r="BB28" s="183"/>
      <c r="BC28" s="183"/>
      <c r="BD28" s="183"/>
      <c r="BE28" s="183"/>
    </row>
    <row r="29" spans="1:57" ht="15" hidden="1" customHeight="1">
      <c r="A29" s="145" t="s">
        <v>1895</v>
      </c>
      <c r="B29" s="145"/>
      <c r="C29" s="145"/>
      <c r="D29" s="145"/>
      <c r="E29" s="145"/>
      <c r="F29" s="146">
        <v>832</v>
      </c>
      <c r="G29" s="147" t="s">
        <v>1896</v>
      </c>
      <c r="H29" s="148">
        <v>2</v>
      </c>
      <c r="I29" s="149"/>
      <c r="J29" s="149"/>
      <c r="K29" s="149">
        <v>90</v>
      </c>
      <c r="L29" s="150">
        <v>0</v>
      </c>
      <c r="M29" s="180" t="s">
        <v>1511</v>
      </c>
      <c r="N29" s="181"/>
      <c r="O29" s="181" t="s">
        <v>1605</v>
      </c>
      <c r="P29" s="151" t="s">
        <v>1580</v>
      </c>
      <c r="Q29" s="182" t="str">
        <f>MaBM</f>
        <v>TTDT</v>
      </c>
      <c r="R29" s="182" t="str">
        <f>MaKhoa</f>
        <v>CNTT</v>
      </c>
      <c r="S29" s="144" t="str">
        <f t="shared" si="0"/>
        <v>CNTT-TTDT</v>
      </c>
      <c r="T29" s="183"/>
      <c r="U29" s="183"/>
      <c r="V29" s="183"/>
      <c r="W29" s="183"/>
      <c r="X29" s="183"/>
      <c r="Y29" s="183"/>
      <c r="Z29" s="183"/>
      <c r="AA29" s="183"/>
      <c r="AB29" s="183"/>
      <c r="AC29" s="183"/>
      <c r="AD29" s="183"/>
      <c r="AE29" s="183"/>
      <c r="AF29" s="183"/>
      <c r="AG29" s="183"/>
      <c r="AH29" s="183"/>
      <c r="AI29" s="183"/>
      <c r="AJ29" s="183"/>
      <c r="AK29" s="183"/>
      <c r="AL29" s="183"/>
      <c r="AM29" s="183"/>
      <c r="AN29" s="183"/>
      <c r="AO29" s="183"/>
      <c r="AP29" s="183"/>
      <c r="AQ29" s="183"/>
      <c r="AR29" s="183"/>
      <c r="AS29" s="183"/>
      <c r="AT29" s="183"/>
      <c r="AU29" s="183"/>
      <c r="AV29" s="183"/>
      <c r="AW29" s="183"/>
      <c r="AX29" s="183"/>
      <c r="AY29" s="183"/>
      <c r="AZ29" s="183"/>
      <c r="BA29" s="183"/>
      <c r="BB29" s="183"/>
      <c r="BC29" s="183"/>
      <c r="BD29" s="183"/>
      <c r="BE29" s="183"/>
    </row>
    <row r="30" spans="1:57" ht="15" hidden="1" customHeight="1">
      <c r="A30" s="145" t="s">
        <v>1891</v>
      </c>
      <c r="B30" s="145"/>
      <c r="C30" s="145"/>
      <c r="D30" s="145"/>
      <c r="E30" s="145"/>
      <c r="F30" s="146">
        <v>830</v>
      </c>
      <c r="G30" s="147" t="s">
        <v>1892</v>
      </c>
      <c r="H30" s="148">
        <v>2</v>
      </c>
      <c r="I30" s="149"/>
      <c r="J30" s="149"/>
      <c r="K30" s="149">
        <v>90</v>
      </c>
      <c r="L30" s="150">
        <v>0</v>
      </c>
      <c r="M30" s="180" t="s">
        <v>1511</v>
      </c>
      <c r="N30" s="181"/>
      <c r="O30" s="181" t="s">
        <v>1605</v>
      </c>
      <c r="P30" s="151" t="s">
        <v>1580</v>
      </c>
      <c r="Q30" s="182" t="str">
        <f>MaBM</f>
        <v>TTDT</v>
      </c>
      <c r="R30" s="182" t="str">
        <f>MaKhoa</f>
        <v>CNTT</v>
      </c>
      <c r="S30" s="144" t="str">
        <f t="shared" si="0"/>
        <v>CNTT-TTDT</v>
      </c>
      <c r="T30" s="183"/>
      <c r="U30" s="183"/>
      <c r="V30" s="183"/>
      <c r="W30" s="183"/>
      <c r="X30" s="183"/>
      <c r="Y30" s="183"/>
      <c r="Z30" s="183"/>
      <c r="AA30" s="183"/>
      <c r="AB30" s="183"/>
      <c r="AC30" s="183"/>
      <c r="AD30" s="183"/>
      <c r="AE30" s="183"/>
      <c r="AF30" s="183"/>
      <c r="AG30" s="183"/>
      <c r="AH30" s="183"/>
      <c r="AI30" s="183"/>
      <c r="AJ30" s="183"/>
      <c r="AK30" s="183"/>
      <c r="AL30" s="183"/>
      <c r="AM30" s="183"/>
      <c r="AN30" s="183"/>
      <c r="AO30" s="183"/>
      <c r="AP30" s="183"/>
      <c r="AQ30" s="183"/>
      <c r="AR30" s="183"/>
      <c r="AS30" s="183"/>
      <c r="AT30" s="183"/>
      <c r="AU30" s="183"/>
      <c r="AV30" s="183"/>
      <c r="AW30" s="183"/>
      <c r="AX30" s="183"/>
      <c r="AY30" s="183"/>
      <c r="AZ30" s="183"/>
      <c r="BA30" s="183"/>
      <c r="BB30" s="183"/>
      <c r="BC30" s="183"/>
      <c r="BD30" s="183"/>
      <c r="BE30" s="183"/>
    </row>
    <row r="31" spans="1:57" ht="15" hidden="1" customHeight="1">
      <c r="A31" s="145" t="s">
        <v>1101</v>
      </c>
      <c r="B31" s="145" t="s">
        <v>1101</v>
      </c>
      <c r="C31" s="145"/>
      <c r="D31" s="145"/>
      <c r="E31" s="145"/>
      <c r="F31" s="146">
        <v>556</v>
      </c>
      <c r="G31" s="147" t="s">
        <v>1102</v>
      </c>
      <c r="H31" s="148">
        <v>2</v>
      </c>
      <c r="I31" s="149"/>
      <c r="J31" s="149"/>
      <c r="K31" s="149">
        <v>90</v>
      </c>
      <c r="L31" s="150">
        <v>0</v>
      </c>
      <c r="M31" s="180" t="s">
        <v>1511</v>
      </c>
      <c r="N31" s="181"/>
      <c r="O31" s="181" t="s">
        <v>1605</v>
      </c>
      <c r="P31" s="151" t="s">
        <v>1580</v>
      </c>
      <c r="Q31" s="182" t="str">
        <f>MaBM</f>
        <v>TTDT</v>
      </c>
      <c r="R31" s="182" t="str">
        <f>MaKhoa</f>
        <v>CNTT</v>
      </c>
      <c r="S31" s="144" t="str">
        <f t="shared" si="0"/>
        <v>CNTT-TTDT</v>
      </c>
      <c r="T31" s="183"/>
      <c r="U31" s="183"/>
      <c r="V31" s="183"/>
      <c r="W31" s="183"/>
      <c r="X31" s="183"/>
      <c r="Y31" s="183"/>
      <c r="Z31" s="183"/>
      <c r="AA31" s="183"/>
      <c r="AB31" s="183"/>
      <c r="AC31" s="183"/>
      <c r="AD31" s="183"/>
      <c r="AE31" s="183" t="s">
        <v>20</v>
      </c>
      <c r="AF31" s="183"/>
      <c r="AG31" s="183"/>
      <c r="AH31" s="183"/>
      <c r="AI31" s="183"/>
      <c r="AJ31" s="183"/>
      <c r="AK31" s="183"/>
      <c r="AL31" s="183"/>
      <c r="AM31" s="183"/>
      <c r="AN31" s="183"/>
      <c r="AO31" s="183"/>
      <c r="AP31" s="183"/>
      <c r="AQ31" s="183"/>
      <c r="AR31" s="183"/>
      <c r="AS31" s="183"/>
      <c r="AT31" s="183"/>
      <c r="AU31" s="183"/>
      <c r="AV31" s="183"/>
      <c r="AW31" s="183"/>
      <c r="AX31" s="183"/>
      <c r="AY31" s="183"/>
      <c r="AZ31" s="183"/>
      <c r="BA31" s="183"/>
      <c r="BB31" s="183"/>
      <c r="BC31" s="183"/>
      <c r="BD31" s="183"/>
      <c r="BE31" s="183"/>
    </row>
    <row r="32" spans="1:57" ht="15" hidden="1" customHeight="1">
      <c r="A32" s="145" t="s">
        <v>1911</v>
      </c>
      <c r="B32" s="145"/>
      <c r="C32" s="145"/>
      <c r="D32" s="145"/>
      <c r="E32" s="145"/>
      <c r="F32" s="146">
        <v>841</v>
      </c>
      <c r="G32" s="147" t="s">
        <v>1912</v>
      </c>
      <c r="H32" s="148">
        <v>2</v>
      </c>
      <c r="I32" s="149"/>
      <c r="J32" s="149"/>
      <c r="K32" s="149"/>
      <c r="L32" s="150">
        <v>0</v>
      </c>
      <c r="M32" s="181"/>
      <c r="N32" s="181"/>
      <c r="O32" s="181" t="s">
        <v>1605</v>
      </c>
      <c r="P32" s="151" t="s">
        <v>1580</v>
      </c>
      <c r="Q32" s="182" t="str">
        <f>MaBM</f>
        <v>TTDT</v>
      </c>
      <c r="R32" s="182" t="str">
        <f>MaKhoa</f>
        <v>CNTT</v>
      </c>
      <c r="S32" s="144" t="str">
        <f t="shared" si="0"/>
        <v>CNTT-TTDT</v>
      </c>
      <c r="T32" s="183"/>
      <c r="U32" s="183"/>
      <c r="V32" s="183"/>
      <c r="W32" s="183"/>
      <c r="X32" s="183"/>
      <c r="Y32" s="183"/>
      <c r="Z32" s="183"/>
      <c r="AA32" s="183"/>
      <c r="AB32" s="183"/>
      <c r="AC32" s="183"/>
      <c r="AD32" s="183"/>
      <c r="AE32" s="183"/>
      <c r="AF32" s="183"/>
      <c r="AG32" s="183"/>
      <c r="AH32" s="183"/>
      <c r="AI32" s="183"/>
      <c r="AJ32" s="183"/>
      <c r="AK32" s="183"/>
      <c r="AL32" s="183"/>
      <c r="AM32" s="183"/>
      <c r="AN32" s="183"/>
      <c r="AO32" s="183"/>
      <c r="AP32" s="183"/>
      <c r="AQ32" s="183"/>
      <c r="AR32" s="183"/>
      <c r="AS32" s="183"/>
      <c r="AT32" s="183"/>
      <c r="AU32" s="183"/>
      <c r="AV32" s="183"/>
      <c r="AW32" s="183"/>
      <c r="AX32" s="183"/>
      <c r="AY32" s="183"/>
      <c r="AZ32" s="183"/>
      <c r="BA32" s="183"/>
      <c r="BB32" s="183"/>
      <c r="BC32" s="183"/>
      <c r="BD32" s="183"/>
      <c r="BE32" s="183"/>
    </row>
    <row r="33" spans="1:57" ht="15" hidden="1" customHeight="1">
      <c r="A33" s="145" t="s">
        <v>1266</v>
      </c>
      <c r="B33" s="145" t="s">
        <v>1266</v>
      </c>
      <c r="C33" s="145"/>
      <c r="D33" s="145" t="s">
        <v>1267</v>
      </c>
      <c r="E33" s="145"/>
      <c r="F33" s="146">
        <v>630</v>
      </c>
      <c r="G33" s="147" t="s">
        <v>1268</v>
      </c>
      <c r="H33" s="148">
        <v>2</v>
      </c>
      <c r="I33" s="149">
        <v>30</v>
      </c>
      <c r="J33" s="149"/>
      <c r="K33" s="149"/>
      <c r="L33" s="150">
        <v>0</v>
      </c>
      <c r="M33" s="181" t="s">
        <v>1484</v>
      </c>
      <c r="N33" s="181">
        <v>60</v>
      </c>
      <c r="O33" s="181" t="s">
        <v>1605</v>
      </c>
      <c r="P33" s="151" t="s">
        <v>1580</v>
      </c>
      <c r="Q33" s="182" t="str">
        <f>MaBM</f>
        <v>TTDT</v>
      </c>
      <c r="R33" s="182" t="str">
        <f>MaKhoa</f>
        <v>CNTT</v>
      </c>
      <c r="S33" s="144" t="str">
        <f t="shared" si="0"/>
        <v>CNTT-TTDT</v>
      </c>
      <c r="T33" s="183"/>
      <c r="U33" s="183"/>
      <c r="V33" s="183"/>
      <c r="W33" s="183"/>
      <c r="X33" s="183"/>
      <c r="Y33" s="183"/>
      <c r="Z33" s="183"/>
      <c r="AA33" s="183"/>
      <c r="AB33" s="183"/>
      <c r="AC33" s="183"/>
      <c r="AD33" s="183"/>
      <c r="AE33" s="183" t="s">
        <v>21</v>
      </c>
      <c r="AF33" s="183"/>
      <c r="AG33" s="183"/>
      <c r="AH33" s="183"/>
      <c r="AI33" s="183"/>
      <c r="AJ33" s="183"/>
      <c r="AK33" s="183"/>
      <c r="AL33" s="183"/>
      <c r="AM33" s="183"/>
      <c r="AN33" s="183"/>
      <c r="AO33" s="183"/>
      <c r="AP33" s="183"/>
      <c r="AQ33" s="183"/>
      <c r="AR33" s="183"/>
      <c r="AS33" s="183"/>
      <c r="AT33" s="183"/>
      <c r="AU33" s="183"/>
      <c r="AV33" s="183"/>
      <c r="AW33" s="183"/>
      <c r="AX33" s="183" t="s">
        <v>20</v>
      </c>
      <c r="AY33" s="183"/>
      <c r="AZ33" s="183"/>
      <c r="BA33" s="183"/>
      <c r="BB33" s="183"/>
      <c r="BC33" s="183"/>
      <c r="BD33" s="183"/>
      <c r="BE33" s="183"/>
    </row>
    <row r="34" spans="1:57" ht="15" hidden="1" customHeight="1">
      <c r="A34" s="145" t="s">
        <v>1893</v>
      </c>
      <c r="B34" s="145"/>
      <c r="C34" s="145"/>
      <c r="D34" s="145"/>
      <c r="E34" s="145"/>
      <c r="F34" s="146">
        <v>831</v>
      </c>
      <c r="G34" s="147" t="s">
        <v>1894</v>
      </c>
      <c r="H34" s="148">
        <v>3</v>
      </c>
      <c r="I34" s="149">
        <v>45</v>
      </c>
      <c r="J34" s="149"/>
      <c r="K34" s="149"/>
      <c r="L34" s="150">
        <v>0</v>
      </c>
      <c r="M34" s="181"/>
      <c r="N34" s="181"/>
      <c r="O34" s="181" t="s">
        <v>1605</v>
      </c>
      <c r="P34" s="151" t="s">
        <v>1580</v>
      </c>
      <c r="Q34" s="182" t="str">
        <f>MaBM</f>
        <v>TTDT</v>
      </c>
      <c r="R34" s="182" t="str">
        <f>MaKhoa</f>
        <v>CNTT</v>
      </c>
      <c r="S34" s="144" t="str">
        <f t="shared" si="0"/>
        <v>CNTT-TTDT</v>
      </c>
      <c r="T34" s="183"/>
      <c r="U34" s="183"/>
      <c r="V34" s="183"/>
      <c r="W34" s="183"/>
      <c r="X34" s="183"/>
      <c r="Y34" s="183"/>
      <c r="Z34" s="183"/>
      <c r="AA34" s="183"/>
      <c r="AB34" s="183"/>
      <c r="AC34" s="183"/>
      <c r="AD34" s="183"/>
      <c r="AE34" s="183"/>
      <c r="AF34" s="183"/>
      <c r="AG34" s="183"/>
      <c r="AH34" s="183"/>
      <c r="AI34" s="183"/>
      <c r="AJ34" s="183"/>
      <c r="AK34" s="183"/>
      <c r="AL34" s="183"/>
      <c r="AM34" s="183"/>
      <c r="AN34" s="183"/>
      <c r="AO34" s="183"/>
      <c r="AP34" s="183"/>
      <c r="AQ34" s="183"/>
      <c r="AR34" s="183"/>
      <c r="AS34" s="183"/>
      <c r="AT34" s="183"/>
      <c r="AU34" s="183"/>
      <c r="AV34" s="183"/>
      <c r="AW34" s="183"/>
      <c r="AX34" s="183"/>
      <c r="AY34" s="183"/>
      <c r="AZ34" s="183"/>
      <c r="BA34" s="183"/>
      <c r="BB34" s="183"/>
      <c r="BC34" s="183"/>
      <c r="BD34" s="183"/>
      <c r="BE34" s="183"/>
    </row>
    <row r="35" spans="1:57" ht="15" hidden="1" customHeight="1">
      <c r="A35" s="145" t="s">
        <v>1899</v>
      </c>
      <c r="B35" s="145"/>
      <c r="C35" s="145"/>
      <c r="D35" s="145"/>
      <c r="E35" s="145"/>
      <c r="F35" s="146">
        <v>834</v>
      </c>
      <c r="G35" s="147" t="s">
        <v>1900</v>
      </c>
      <c r="H35" s="148">
        <v>2</v>
      </c>
      <c r="I35" s="149">
        <v>30</v>
      </c>
      <c r="J35" s="149"/>
      <c r="K35" s="149"/>
      <c r="L35" s="150">
        <v>0</v>
      </c>
      <c r="M35" s="181"/>
      <c r="N35" s="181"/>
      <c r="O35" s="181" t="s">
        <v>1605</v>
      </c>
      <c r="P35" s="151" t="s">
        <v>1580</v>
      </c>
      <c r="Q35" s="182" t="str">
        <f>MaBM</f>
        <v>TTDT</v>
      </c>
      <c r="R35" s="182" t="str">
        <f>MaKhoa</f>
        <v>CNTT</v>
      </c>
      <c r="S35" s="144" t="str">
        <f t="shared" si="0"/>
        <v>CNTT-TTDT</v>
      </c>
      <c r="T35" s="183"/>
      <c r="U35" s="183"/>
      <c r="V35" s="183"/>
      <c r="W35" s="183"/>
      <c r="X35" s="183"/>
      <c r="Y35" s="183"/>
      <c r="Z35" s="183"/>
      <c r="AA35" s="183"/>
      <c r="AB35" s="183"/>
      <c r="AC35" s="183"/>
      <c r="AD35" s="183"/>
      <c r="AE35" s="183"/>
      <c r="AF35" s="183"/>
      <c r="AG35" s="183"/>
      <c r="AH35" s="183"/>
      <c r="AI35" s="183"/>
      <c r="AJ35" s="183"/>
      <c r="AK35" s="183"/>
      <c r="AL35" s="183"/>
      <c r="AM35" s="183"/>
      <c r="AN35" s="183"/>
      <c r="AO35" s="183"/>
      <c r="AP35" s="183"/>
      <c r="AQ35" s="183"/>
      <c r="AR35" s="183"/>
      <c r="AS35" s="183"/>
      <c r="AT35" s="183"/>
      <c r="AU35" s="183"/>
      <c r="AV35" s="183"/>
      <c r="AW35" s="183"/>
      <c r="AX35" s="183"/>
      <c r="AY35" s="183"/>
      <c r="AZ35" s="183"/>
      <c r="BA35" s="183"/>
      <c r="BB35" s="183"/>
      <c r="BC35" s="183"/>
      <c r="BD35" s="183"/>
      <c r="BE35" s="183"/>
    </row>
    <row r="36" spans="1:57" ht="15" hidden="1" customHeight="1">
      <c r="A36" s="145" t="s">
        <v>1263</v>
      </c>
      <c r="B36" s="145" t="s">
        <v>1263</v>
      </c>
      <c r="C36" s="145"/>
      <c r="D36" s="145" t="s">
        <v>1264</v>
      </c>
      <c r="E36" s="145"/>
      <c r="F36" s="146">
        <v>629</v>
      </c>
      <c r="G36" s="147" t="s">
        <v>1265</v>
      </c>
      <c r="H36" s="148">
        <v>2</v>
      </c>
      <c r="I36" s="149">
        <v>30</v>
      </c>
      <c r="J36" s="149"/>
      <c r="K36" s="149"/>
      <c r="L36" s="150">
        <v>0</v>
      </c>
      <c r="M36" s="181" t="s">
        <v>1484</v>
      </c>
      <c r="N36" s="181">
        <v>60</v>
      </c>
      <c r="O36" s="181" t="s">
        <v>1605</v>
      </c>
      <c r="P36" s="151" t="s">
        <v>1580</v>
      </c>
      <c r="Q36" s="182" t="str">
        <f>MaBM</f>
        <v>TTDT</v>
      </c>
      <c r="R36" s="182" t="str">
        <f>MaKhoa</f>
        <v>CNTT</v>
      </c>
      <c r="S36" s="144" t="str">
        <f t="shared" si="0"/>
        <v>CNTT-TTDT</v>
      </c>
      <c r="T36" s="183"/>
      <c r="U36" s="183"/>
      <c r="V36" s="183"/>
      <c r="W36" s="183"/>
      <c r="X36" s="183"/>
      <c r="Y36" s="183"/>
      <c r="Z36" s="183"/>
      <c r="AA36" s="183"/>
      <c r="AB36" s="183"/>
      <c r="AC36" s="183"/>
      <c r="AD36" s="183"/>
      <c r="AE36" s="183" t="s">
        <v>21</v>
      </c>
      <c r="AF36" s="183"/>
      <c r="AG36" s="183"/>
      <c r="AH36" s="183"/>
      <c r="AI36" s="183"/>
      <c r="AJ36" s="183"/>
      <c r="AK36" s="183"/>
      <c r="AL36" s="183"/>
      <c r="AM36" s="183"/>
      <c r="AN36" s="183"/>
      <c r="AO36" s="183"/>
      <c r="AP36" s="183"/>
      <c r="AQ36" s="183"/>
      <c r="AR36" s="183"/>
      <c r="AS36" s="183"/>
      <c r="AT36" s="183"/>
      <c r="AU36" s="183"/>
      <c r="AV36" s="183"/>
      <c r="AW36" s="183"/>
      <c r="AX36" s="183" t="s">
        <v>20</v>
      </c>
      <c r="AY36" s="183"/>
      <c r="AZ36" s="183"/>
      <c r="BA36" s="183"/>
      <c r="BB36" s="183"/>
      <c r="BC36" s="183"/>
      <c r="BD36" s="183"/>
      <c r="BE36" s="183"/>
    </row>
    <row r="37" spans="1:57" ht="15" hidden="1" customHeight="1">
      <c r="A37" s="145" t="s">
        <v>1093</v>
      </c>
      <c r="B37" s="145" t="s">
        <v>1093</v>
      </c>
      <c r="C37" s="145"/>
      <c r="D37" s="145"/>
      <c r="E37" s="145"/>
      <c r="F37" s="146">
        <v>552</v>
      </c>
      <c r="G37" s="147" t="s">
        <v>1094</v>
      </c>
      <c r="H37" s="148">
        <v>3</v>
      </c>
      <c r="I37" s="149">
        <v>45</v>
      </c>
      <c r="J37" s="149"/>
      <c r="K37" s="149"/>
      <c r="L37" s="150">
        <v>0</v>
      </c>
      <c r="M37" s="181"/>
      <c r="N37" s="181"/>
      <c r="O37" s="181" t="s">
        <v>1605</v>
      </c>
      <c r="P37" s="151" t="s">
        <v>1580</v>
      </c>
      <c r="Q37" s="182" t="str">
        <f>MaBM</f>
        <v>TTDT</v>
      </c>
      <c r="R37" s="182" t="str">
        <f>MaKhoa</f>
        <v>CNTT</v>
      </c>
      <c r="S37" s="144" t="str">
        <f t="shared" si="0"/>
        <v>CNTT-TTDT</v>
      </c>
      <c r="T37" s="183"/>
      <c r="U37" s="183"/>
      <c r="V37" s="183"/>
      <c r="W37" s="183"/>
      <c r="X37" s="183"/>
      <c r="Y37" s="183"/>
      <c r="Z37" s="183"/>
      <c r="AA37" s="183"/>
      <c r="AB37" s="183"/>
      <c r="AC37" s="183"/>
      <c r="AD37" s="183"/>
      <c r="AE37" s="183" t="s">
        <v>20</v>
      </c>
      <c r="AF37" s="183"/>
      <c r="AG37" s="183"/>
      <c r="AH37" s="183"/>
      <c r="AI37" s="183"/>
      <c r="AJ37" s="183"/>
      <c r="AK37" s="183"/>
      <c r="AL37" s="183"/>
      <c r="AM37" s="183"/>
      <c r="AN37" s="183"/>
      <c r="AO37" s="183"/>
      <c r="AP37" s="183"/>
      <c r="AQ37" s="183"/>
      <c r="AR37" s="183"/>
      <c r="AS37" s="183"/>
      <c r="AT37" s="183"/>
      <c r="AU37" s="183"/>
      <c r="AV37" s="183"/>
      <c r="AW37" s="183"/>
      <c r="AX37" s="183"/>
      <c r="AY37" s="183"/>
      <c r="AZ37" s="183"/>
      <c r="BA37" s="183"/>
      <c r="BB37" s="183"/>
      <c r="BC37" s="183"/>
      <c r="BD37" s="183"/>
      <c r="BE37" s="183"/>
    </row>
    <row r="38" spans="1:57" ht="15" hidden="1" customHeight="1">
      <c r="A38" s="145" t="s">
        <v>137</v>
      </c>
      <c r="B38" s="145" t="s">
        <v>137</v>
      </c>
      <c r="C38" s="145"/>
      <c r="D38" s="145" t="s">
        <v>138</v>
      </c>
      <c r="E38" s="145"/>
      <c r="F38" s="146">
        <v>51</v>
      </c>
      <c r="G38" s="147" t="s">
        <v>139</v>
      </c>
      <c r="H38" s="148">
        <v>2</v>
      </c>
      <c r="I38" s="149">
        <v>30</v>
      </c>
      <c r="J38" s="149"/>
      <c r="K38" s="149"/>
      <c r="L38" s="150">
        <v>0</v>
      </c>
      <c r="M38" s="181" t="s">
        <v>1484</v>
      </c>
      <c r="N38" s="181">
        <v>60</v>
      </c>
      <c r="O38" s="181" t="s">
        <v>1605</v>
      </c>
      <c r="P38" s="151" t="s">
        <v>1580</v>
      </c>
      <c r="Q38" s="182" t="str">
        <f>MaBM</f>
        <v>TTDT</v>
      </c>
      <c r="R38" s="182" t="str">
        <f>MaKhoa</f>
        <v>CNTT</v>
      </c>
      <c r="S38" s="144" t="str">
        <f t="shared" si="0"/>
        <v>CNTT-TTDT</v>
      </c>
      <c r="T38" s="183"/>
      <c r="U38" s="183"/>
      <c r="V38" s="183"/>
      <c r="W38" s="183"/>
      <c r="X38" s="183"/>
      <c r="Y38" s="183"/>
      <c r="Z38" s="183"/>
      <c r="AA38" s="183"/>
      <c r="AB38" s="183"/>
      <c r="AC38" s="183"/>
      <c r="AD38" s="183"/>
      <c r="AE38" s="183" t="s">
        <v>21</v>
      </c>
      <c r="AF38" s="183"/>
      <c r="AG38" s="183"/>
      <c r="AH38" s="183"/>
      <c r="AI38" s="183"/>
      <c r="AJ38" s="183"/>
      <c r="AK38" s="183"/>
      <c r="AL38" s="183"/>
      <c r="AM38" s="183"/>
      <c r="AN38" s="183"/>
      <c r="AO38" s="183"/>
      <c r="AP38" s="183"/>
      <c r="AQ38" s="183"/>
      <c r="AR38" s="183"/>
      <c r="AS38" s="183"/>
      <c r="AT38" s="183"/>
      <c r="AU38" s="183"/>
      <c r="AV38" s="183"/>
      <c r="AW38" s="183"/>
      <c r="AX38" s="183" t="s">
        <v>21</v>
      </c>
      <c r="AY38" s="183"/>
      <c r="AZ38" s="183"/>
      <c r="BA38" s="183"/>
      <c r="BB38" s="183"/>
      <c r="BC38" s="183"/>
      <c r="BD38" s="183"/>
      <c r="BE38" s="183"/>
    </row>
    <row r="39" spans="1:57" ht="15" hidden="1" customHeight="1">
      <c r="A39" s="145" t="s">
        <v>136</v>
      </c>
      <c r="B39" s="145"/>
      <c r="C39" s="145"/>
      <c r="D39" s="145"/>
      <c r="E39" s="145"/>
      <c r="F39" s="146">
        <v>50</v>
      </c>
      <c r="G39" s="147" t="s">
        <v>1604</v>
      </c>
      <c r="H39" s="148">
        <v>2</v>
      </c>
      <c r="I39" s="149">
        <v>15</v>
      </c>
      <c r="J39" s="149">
        <v>30</v>
      </c>
      <c r="K39" s="149"/>
      <c r="L39" s="150">
        <v>0</v>
      </c>
      <c r="M39" s="181" t="s">
        <v>1484</v>
      </c>
      <c r="N39" s="181">
        <v>60</v>
      </c>
      <c r="O39" s="181" t="s">
        <v>1605</v>
      </c>
      <c r="P39" s="151" t="s">
        <v>1580</v>
      </c>
      <c r="Q39" s="182" t="str">
        <f>MaBM</f>
        <v>TTDT</v>
      </c>
      <c r="R39" s="182" t="str">
        <f>MaKhoa</f>
        <v>CNTT</v>
      </c>
      <c r="S39" s="144" t="str">
        <f t="shared" si="0"/>
        <v>CNTT-TTDT</v>
      </c>
      <c r="T39" s="183"/>
      <c r="U39" s="183"/>
      <c r="V39" s="183"/>
      <c r="W39" s="183"/>
      <c r="X39" s="183"/>
      <c r="Y39" s="183"/>
      <c r="Z39" s="183"/>
      <c r="AA39" s="183"/>
      <c r="AB39" s="183"/>
      <c r="AC39" s="183"/>
      <c r="AD39" s="183"/>
      <c r="AE39" s="183"/>
      <c r="AF39" s="183" t="s">
        <v>21</v>
      </c>
      <c r="AG39" s="183"/>
      <c r="AH39" s="183"/>
      <c r="AI39" s="183"/>
      <c r="AJ39" s="183"/>
      <c r="AK39" s="183"/>
      <c r="AL39" s="183"/>
      <c r="AM39" s="183"/>
      <c r="AN39" s="183"/>
      <c r="AO39" s="183"/>
      <c r="AP39" s="183"/>
      <c r="AQ39" s="183"/>
      <c r="AR39" s="183"/>
      <c r="AS39" s="183"/>
      <c r="AT39" s="183"/>
      <c r="AU39" s="183"/>
      <c r="AV39" s="183"/>
      <c r="AW39" s="183"/>
      <c r="AX39" s="183"/>
      <c r="AY39" s="183"/>
      <c r="AZ39" s="183"/>
      <c r="BA39" s="183"/>
      <c r="BB39" s="183"/>
      <c r="BC39" s="183"/>
      <c r="BD39" s="183"/>
      <c r="BE39" s="183"/>
    </row>
    <row r="40" spans="1:57" ht="15" hidden="1" customHeight="1">
      <c r="A40" s="145" t="s">
        <v>223</v>
      </c>
      <c r="B40" s="145"/>
      <c r="C40" s="145"/>
      <c r="D40" s="145"/>
      <c r="E40" s="145"/>
      <c r="F40" s="146">
        <v>102</v>
      </c>
      <c r="G40" s="147" t="s">
        <v>1604</v>
      </c>
      <c r="H40" s="148">
        <v>4</v>
      </c>
      <c r="I40" s="149">
        <v>45</v>
      </c>
      <c r="J40" s="149">
        <v>30</v>
      </c>
      <c r="K40" s="149"/>
      <c r="L40" s="150">
        <v>0</v>
      </c>
      <c r="M40" s="181" t="s">
        <v>1484</v>
      </c>
      <c r="N40" s="181">
        <v>90</v>
      </c>
      <c r="O40" s="181" t="s">
        <v>1605</v>
      </c>
      <c r="P40" s="151" t="s">
        <v>1580</v>
      </c>
      <c r="Q40" s="182" t="str">
        <f>MaBM</f>
        <v>TTDT</v>
      </c>
      <c r="R40" s="182" t="str">
        <f>MaKhoa</f>
        <v>CNTT</v>
      </c>
      <c r="S40" s="144" t="str">
        <f t="shared" si="0"/>
        <v>CNTT-TTDT</v>
      </c>
      <c r="T40" s="183"/>
      <c r="U40" s="183"/>
      <c r="V40" s="183"/>
      <c r="W40" s="183"/>
      <c r="X40" s="183"/>
      <c r="Y40" s="183"/>
      <c r="Z40" s="183"/>
      <c r="AA40" s="183" t="s">
        <v>20</v>
      </c>
      <c r="AB40" s="183" t="s">
        <v>20</v>
      </c>
      <c r="AC40" s="183" t="s">
        <v>20</v>
      </c>
      <c r="AD40" s="183" t="s">
        <v>20</v>
      </c>
      <c r="AE40" s="183"/>
      <c r="AF40" s="183"/>
      <c r="AG40" s="183"/>
      <c r="AH40" s="183"/>
      <c r="AI40" s="183"/>
      <c r="AJ40" s="183"/>
      <c r="AK40" s="183"/>
      <c r="AL40" s="183"/>
      <c r="AM40" s="183"/>
      <c r="AN40" s="183"/>
      <c r="AO40" s="183"/>
      <c r="AP40" s="183"/>
      <c r="AQ40" s="183"/>
      <c r="AR40" s="183"/>
      <c r="AS40" s="183"/>
      <c r="AT40" s="183"/>
      <c r="AU40" s="183"/>
      <c r="AV40" s="183"/>
      <c r="AW40" s="183"/>
      <c r="AX40" s="183"/>
      <c r="AY40" s="183"/>
      <c r="AZ40" s="183"/>
      <c r="BA40" s="183"/>
      <c r="BB40" s="183"/>
      <c r="BC40" s="183"/>
      <c r="BD40" s="183"/>
      <c r="BE40" s="183"/>
    </row>
    <row r="41" spans="1:57" ht="15" hidden="1" customHeight="1">
      <c r="A41" s="145"/>
      <c r="B41" s="145" t="s">
        <v>225</v>
      </c>
      <c r="C41" s="145"/>
      <c r="D41" s="145"/>
      <c r="E41" s="145"/>
      <c r="F41" s="146">
        <v>103</v>
      </c>
      <c r="G41" s="147" t="s">
        <v>1604</v>
      </c>
      <c r="H41" s="148">
        <v>2</v>
      </c>
      <c r="I41" s="149">
        <v>30</v>
      </c>
      <c r="J41" s="149"/>
      <c r="K41" s="149"/>
      <c r="L41" s="150">
        <v>0</v>
      </c>
      <c r="M41" s="181" t="s">
        <v>1484</v>
      </c>
      <c r="N41" s="181">
        <v>60</v>
      </c>
      <c r="O41" s="181" t="s">
        <v>1605</v>
      </c>
      <c r="P41" s="151" t="s">
        <v>1580</v>
      </c>
      <c r="Q41" s="182" t="str">
        <f>MaBM</f>
        <v>TTDT</v>
      </c>
      <c r="R41" s="182" t="str">
        <f>MaKhoa</f>
        <v>CNTT</v>
      </c>
      <c r="S41" s="144" t="str">
        <f t="shared" si="0"/>
        <v>CNTT-TTDT</v>
      </c>
      <c r="T41" s="183"/>
      <c r="U41" s="183"/>
      <c r="V41" s="183"/>
      <c r="W41" s="183"/>
      <c r="X41" s="183"/>
      <c r="Y41" s="183"/>
      <c r="Z41" s="183"/>
      <c r="AA41" s="183"/>
      <c r="AB41" s="183"/>
      <c r="AC41" s="183"/>
      <c r="AD41" s="183"/>
      <c r="AE41" s="183"/>
      <c r="AF41" s="183"/>
      <c r="AG41" s="183"/>
      <c r="AH41" s="183"/>
      <c r="AI41" s="183"/>
      <c r="AJ41" s="183"/>
      <c r="AK41" s="183"/>
      <c r="AL41" s="183"/>
      <c r="AM41" s="183"/>
      <c r="AN41" s="183"/>
      <c r="AO41" s="183"/>
      <c r="AP41" s="183"/>
      <c r="AQ41" s="183"/>
      <c r="AR41" s="183"/>
      <c r="AS41" s="183"/>
      <c r="AT41" s="183"/>
      <c r="AU41" s="183"/>
      <c r="AV41" s="183"/>
      <c r="AW41" s="183"/>
      <c r="AX41" s="183"/>
      <c r="AY41" s="183"/>
      <c r="AZ41" s="183"/>
      <c r="BA41" s="183"/>
      <c r="BB41" s="183"/>
      <c r="BC41" s="183"/>
      <c r="BD41" s="183"/>
      <c r="BE41" s="183"/>
    </row>
    <row r="42" spans="1:57" ht="15" hidden="1" customHeight="1">
      <c r="A42" s="145"/>
      <c r="B42" s="145"/>
      <c r="C42" s="145" t="s">
        <v>1624</v>
      </c>
      <c r="D42" s="145" t="s">
        <v>226</v>
      </c>
      <c r="E42" s="145"/>
      <c r="F42" s="146">
        <v>104</v>
      </c>
      <c r="G42" s="147" t="s">
        <v>1604</v>
      </c>
      <c r="H42" s="148">
        <v>3</v>
      </c>
      <c r="I42" s="149">
        <v>30</v>
      </c>
      <c r="J42" s="149">
        <v>30</v>
      </c>
      <c r="K42" s="149"/>
      <c r="L42" s="150">
        <v>0</v>
      </c>
      <c r="M42" s="181" t="s">
        <v>1484</v>
      </c>
      <c r="N42" s="181">
        <v>60</v>
      </c>
      <c r="O42" s="181" t="s">
        <v>1605</v>
      </c>
      <c r="P42" s="151" t="s">
        <v>1580</v>
      </c>
      <c r="Q42" s="182" t="str">
        <f>MaBM</f>
        <v>TTDT</v>
      </c>
      <c r="R42" s="182" t="str">
        <f>MaKhoa</f>
        <v>CNTT</v>
      </c>
      <c r="S42" s="144" t="str">
        <f t="shared" si="0"/>
        <v>CNTT-TTDT</v>
      </c>
      <c r="T42" s="183"/>
      <c r="U42" s="183"/>
      <c r="V42" s="183"/>
      <c r="W42" s="183"/>
      <c r="X42" s="183"/>
      <c r="Y42" s="183"/>
      <c r="Z42" s="183"/>
      <c r="AA42" s="183"/>
      <c r="AB42" s="183"/>
      <c r="AC42" s="183"/>
      <c r="AD42" s="183"/>
      <c r="AE42" s="183"/>
      <c r="AF42" s="183"/>
      <c r="AG42" s="183"/>
      <c r="AH42" s="183"/>
      <c r="AI42" s="183"/>
      <c r="AJ42" s="183"/>
      <c r="AK42" s="183"/>
      <c r="AL42" s="183"/>
      <c r="AM42" s="183"/>
      <c r="AN42" s="183"/>
      <c r="AO42" s="183"/>
      <c r="AP42" s="183"/>
      <c r="AQ42" s="183"/>
      <c r="AR42" s="183"/>
      <c r="AS42" s="183"/>
      <c r="AT42" s="183" t="s">
        <v>20</v>
      </c>
      <c r="AU42" s="183" t="s">
        <v>20</v>
      </c>
      <c r="AV42" s="183" t="s">
        <v>20</v>
      </c>
      <c r="AW42" s="183" t="s">
        <v>20</v>
      </c>
      <c r="AX42" s="183"/>
      <c r="AY42" s="183"/>
      <c r="AZ42" s="183"/>
      <c r="BA42" s="183"/>
      <c r="BB42" s="183"/>
      <c r="BC42" s="183"/>
      <c r="BD42" s="183"/>
      <c r="BE42" s="183"/>
    </row>
    <row r="43" spans="1:57" ht="15" hidden="1" customHeight="1">
      <c r="A43" s="145" t="s">
        <v>454</v>
      </c>
      <c r="B43" s="145" t="s">
        <v>454</v>
      </c>
      <c r="C43" s="145" t="s">
        <v>454</v>
      </c>
      <c r="D43" s="145" t="s">
        <v>455</v>
      </c>
      <c r="E43" s="145" t="s">
        <v>455</v>
      </c>
      <c r="F43" s="146">
        <v>216</v>
      </c>
      <c r="G43" s="147" t="s">
        <v>456</v>
      </c>
      <c r="H43" s="148">
        <v>2</v>
      </c>
      <c r="I43" s="149">
        <v>30</v>
      </c>
      <c r="J43" s="149"/>
      <c r="K43" s="149"/>
      <c r="L43" s="150">
        <v>0</v>
      </c>
      <c r="M43" s="181" t="s">
        <v>1484</v>
      </c>
      <c r="N43" s="181">
        <v>60</v>
      </c>
      <c r="O43" s="181" t="s">
        <v>1605</v>
      </c>
      <c r="P43" s="151" t="s">
        <v>1580</v>
      </c>
      <c r="Q43" s="182" t="str">
        <f>MaBM</f>
        <v>TTDT</v>
      </c>
      <c r="R43" s="182" t="str">
        <f>MaKhoa</f>
        <v>CNTT</v>
      </c>
      <c r="S43" s="144" t="str">
        <f t="shared" si="0"/>
        <v>CNTT-TTDT</v>
      </c>
      <c r="T43" s="183" t="s">
        <v>21</v>
      </c>
      <c r="U43" s="183" t="s">
        <v>21</v>
      </c>
      <c r="V43" s="183" t="s">
        <v>21</v>
      </c>
      <c r="W43" s="183" t="s">
        <v>21</v>
      </c>
      <c r="X43" s="183" t="s">
        <v>21</v>
      </c>
      <c r="Y43" s="183" t="s">
        <v>21</v>
      </c>
      <c r="Z43" s="183" t="s">
        <v>21</v>
      </c>
      <c r="AA43" s="183"/>
      <c r="AB43" s="183"/>
      <c r="AC43" s="183"/>
      <c r="AD43" s="183"/>
      <c r="AE43" s="183"/>
      <c r="AF43" s="183"/>
      <c r="AG43" s="183"/>
      <c r="AH43" s="183"/>
      <c r="AI43" s="183"/>
      <c r="AJ43" s="183"/>
      <c r="AK43" s="183"/>
      <c r="AL43" s="183"/>
      <c r="AM43" s="183"/>
      <c r="AN43" s="183" t="s">
        <v>21</v>
      </c>
      <c r="AO43" s="183" t="s">
        <v>21</v>
      </c>
      <c r="AP43" s="183" t="s">
        <v>21</v>
      </c>
      <c r="AQ43" s="183"/>
      <c r="AR43" s="183" t="s">
        <v>21</v>
      </c>
      <c r="AS43" s="183"/>
      <c r="AT43" s="183"/>
      <c r="AU43" s="183"/>
      <c r="AV43" s="183"/>
      <c r="AW43" s="183"/>
      <c r="AX43" s="183"/>
      <c r="AY43" s="183"/>
      <c r="AZ43" s="183"/>
      <c r="BA43" s="183"/>
      <c r="BB43" s="183"/>
      <c r="BC43" s="183"/>
      <c r="BD43" s="183"/>
      <c r="BE43" s="183"/>
    </row>
    <row r="44" spans="1:57" ht="15" hidden="1" customHeight="1">
      <c r="A44" s="145" t="s">
        <v>1903</v>
      </c>
      <c r="B44" s="145"/>
      <c r="C44" s="145"/>
      <c r="D44" s="145"/>
      <c r="E44" s="145"/>
      <c r="F44" s="146">
        <v>836</v>
      </c>
      <c r="G44" s="147" t="s">
        <v>1904</v>
      </c>
      <c r="H44" s="148">
        <v>2</v>
      </c>
      <c r="I44" s="149">
        <v>30</v>
      </c>
      <c r="J44" s="149"/>
      <c r="K44" s="149"/>
      <c r="L44" s="150">
        <v>0</v>
      </c>
      <c r="M44" s="181"/>
      <c r="N44" s="181"/>
      <c r="O44" s="181" t="s">
        <v>1605</v>
      </c>
      <c r="P44" s="151" t="s">
        <v>1580</v>
      </c>
      <c r="Q44" s="182" t="str">
        <f>MaBM</f>
        <v>TTDT</v>
      </c>
      <c r="R44" s="182" t="str">
        <f>MaKhoa</f>
        <v>CNTT</v>
      </c>
      <c r="S44" s="144" t="str">
        <f t="shared" si="0"/>
        <v>CNTT-TTDT</v>
      </c>
      <c r="T44" s="183"/>
      <c r="U44" s="183"/>
      <c r="V44" s="183"/>
      <c r="W44" s="183"/>
      <c r="X44" s="183"/>
      <c r="Y44" s="183"/>
      <c r="Z44" s="183"/>
      <c r="AA44" s="183"/>
      <c r="AB44" s="183"/>
      <c r="AC44" s="183"/>
      <c r="AD44" s="183"/>
      <c r="AE44" s="183"/>
      <c r="AF44" s="183"/>
      <c r="AG44" s="183"/>
      <c r="AH44" s="183"/>
      <c r="AI44" s="183"/>
      <c r="AJ44" s="183"/>
      <c r="AK44" s="183"/>
      <c r="AL44" s="183"/>
      <c r="AM44" s="183"/>
      <c r="AN44" s="183"/>
      <c r="AO44" s="183"/>
      <c r="AP44" s="183"/>
      <c r="AQ44" s="183"/>
      <c r="AR44" s="183"/>
      <c r="AS44" s="183"/>
      <c r="AT44" s="183"/>
      <c r="AU44" s="183"/>
      <c r="AV44" s="183"/>
      <c r="AW44" s="183"/>
      <c r="AX44" s="183"/>
      <c r="AY44" s="183"/>
      <c r="AZ44" s="183"/>
      <c r="BA44" s="183"/>
      <c r="BB44" s="183"/>
      <c r="BC44" s="183"/>
      <c r="BD44" s="183"/>
      <c r="BE44" s="183"/>
    </row>
    <row r="45" spans="1:57" ht="15" hidden="1" customHeight="1">
      <c r="A45" s="145" t="s">
        <v>1684</v>
      </c>
      <c r="B45" s="145"/>
      <c r="C45" s="145"/>
      <c r="D45" s="145" t="s">
        <v>1685</v>
      </c>
      <c r="E45" s="145"/>
      <c r="F45" s="146">
        <v>245</v>
      </c>
      <c r="G45" s="147" t="s">
        <v>525</v>
      </c>
      <c r="H45" s="148">
        <v>2</v>
      </c>
      <c r="I45" s="149">
        <v>30</v>
      </c>
      <c r="J45" s="149"/>
      <c r="K45" s="149"/>
      <c r="L45" s="150">
        <v>0</v>
      </c>
      <c r="M45" s="181" t="s">
        <v>1484</v>
      </c>
      <c r="N45" s="181">
        <v>60</v>
      </c>
      <c r="O45" s="181" t="s">
        <v>1605</v>
      </c>
      <c r="P45" s="151" t="s">
        <v>1580</v>
      </c>
      <c r="Q45" s="182" t="str">
        <f>MaBM</f>
        <v>TTDT</v>
      </c>
      <c r="R45" s="182" t="str">
        <f>MaKhoa</f>
        <v>CNTT</v>
      </c>
      <c r="S45" s="144" t="str">
        <f t="shared" si="0"/>
        <v>CNTT-TTDT</v>
      </c>
      <c r="T45" s="183"/>
      <c r="U45" s="183"/>
      <c r="V45" s="183"/>
      <c r="W45" s="183"/>
      <c r="X45" s="183"/>
      <c r="Y45" s="183"/>
      <c r="Z45" s="183"/>
      <c r="AA45" s="183"/>
      <c r="AB45" s="183"/>
      <c r="AC45" s="183"/>
      <c r="AD45" s="183"/>
      <c r="AE45" s="183" t="s">
        <v>21</v>
      </c>
      <c r="AF45" s="183"/>
      <c r="AG45" s="183"/>
      <c r="AH45" s="183"/>
      <c r="AI45" s="183"/>
      <c r="AJ45" s="183"/>
      <c r="AK45" s="183"/>
      <c r="AL45" s="183"/>
      <c r="AM45" s="183"/>
      <c r="AN45" s="183"/>
      <c r="AO45" s="183"/>
      <c r="AP45" s="183"/>
      <c r="AQ45" s="183"/>
      <c r="AR45" s="183"/>
      <c r="AS45" s="183"/>
      <c r="AT45" s="183"/>
      <c r="AU45" s="183"/>
      <c r="AV45" s="183"/>
      <c r="AW45" s="183"/>
      <c r="AX45" s="183" t="s">
        <v>21</v>
      </c>
      <c r="AY45" s="183"/>
      <c r="AZ45" s="183"/>
      <c r="BA45" s="183"/>
      <c r="BB45" s="183"/>
      <c r="BC45" s="183"/>
      <c r="BD45" s="183"/>
      <c r="BE45" s="183"/>
    </row>
    <row r="46" spans="1:57" ht="15" hidden="1" customHeight="1">
      <c r="A46" s="145" t="s">
        <v>518</v>
      </c>
      <c r="B46" s="145"/>
      <c r="C46" s="145"/>
      <c r="D46" s="145"/>
      <c r="E46" s="145"/>
      <c r="F46" s="146">
        <v>240</v>
      </c>
      <c r="G46" s="147" t="s">
        <v>519</v>
      </c>
      <c r="H46" s="148">
        <v>2</v>
      </c>
      <c r="I46" s="149">
        <v>30</v>
      </c>
      <c r="J46" s="149">
        <v>30</v>
      </c>
      <c r="K46" s="149"/>
      <c r="L46" s="150">
        <v>0</v>
      </c>
      <c r="M46" s="181" t="s">
        <v>1484</v>
      </c>
      <c r="N46" s="181">
        <v>60</v>
      </c>
      <c r="O46" s="181" t="s">
        <v>1605</v>
      </c>
      <c r="P46" s="151" t="s">
        <v>1580</v>
      </c>
      <c r="Q46" s="182" t="str">
        <f>MaBM</f>
        <v>TTDT</v>
      </c>
      <c r="R46" s="182" t="str">
        <f>MaKhoa</f>
        <v>CNTT</v>
      </c>
      <c r="S46" s="144" t="str">
        <f t="shared" si="0"/>
        <v>CNTT-TTDT</v>
      </c>
      <c r="T46" s="183"/>
      <c r="U46" s="183"/>
      <c r="V46" s="183"/>
      <c r="W46" s="183"/>
      <c r="X46" s="183"/>
      <c r="Y46" s="183"/>
      <c r="Z46" s="183"/>
      <c r="AA46" s="183"/>
      <c r="AB46" s="183"/>
      <c r="AC46" s="183"/>
      <c r="AD46" s="183"/>
      <c r="AE46" s="183"/>
      <c r="AF46" s="183" t="s">
        <v>21</v>
      </c>
      <c r="AG46" s="183"/>
      <c r="AH46" s="183"/>
      <c r="AI46" s="183"/>
      <c r="AJ46" s="183"/>
      <c r="AK46" s="183"/>
      <c r="AL46" s="183"/>
      <c r="AM46" s="183"/>
      <c r="AN46" s="183"/>
      <c r="AO46" s="183"/>
      <c r="AP46" s="183"/>
      <c r="AQ46" s="183"/>
      <c r="AR46" s="183"/>
      <c r="AS46" s="183"/>
      <c r="AT46" s="183"/>
      <c r="AU46" s="183"/>
      <c r="AV46" s="183"/>
      <c r="AW46" s="183"/>
      <c r="AX46" s="183"/>
      <c r="AY46" s="183"/>
      <c r="AZ46" s="183"/>
      <c r="BA46" s="183"/>
      <c r="BB46" s="183"/>
      <c r="BC46" s="183"/>
      <c r="BD46" s="183"/>
      <c r="BE46" s="183"/>
    </row>
    <row r="47" spans="1:57" ht="15" hidden="1" customHeight="1">
      <c r="A47" s="145" t="s">
        <v>1889</v>
      </c>
      <c r="B47" s="145"/>
      <c r="C47" s="145"/>
      <c r="D47" s="145"/>
      <c r="E47" s="145"/>
      <c r="F47" s="146">
        <v>829</v>
      </c>
      <c r="G47" s="147" t="s">
        <v>1890</v>
      </c>
      <c r="H47" s="148">
        <v>3</v>
      </c>
      <c r="I47" s="149">
        <v>45</v>
      </c>
      <c r="J47" s="149"/>
      <c r="K47" s="149"/>
      <c r="L47" s="150">
        <v>0</v>
      </c>
      <c r="M47" s="181"/>
      <c r="N47" s="181"/>
      <c r="O47" s="181" t="s">
        <v>1605</v>
      </c>
      <c r="P47" s="151" t="s">
        <v>1580</v>
      </c>
      <c r="Q47" s="182" t="str">
        <f>MaBM</f>
        <v>TTDT</v>
      </c>
      <c r="R47" s="182" t="str">
        <f>MaKhoa</f>
        <v>CNTT</v>
      </c>
      <c r="S47" s="144" t="str">
        <f t="shared" si="0"/>
        <v>CNTT-TTDT</v>
      </c>
      <c r="T47" s="183"/>
      <c r="U47" s="183"/>
      <c r="V47" s="183"/>
      <c r="W47" s="183"/>
      <c r="X47" s="183"/>
      <c r="Y47" s="183"/>
      <c r="Z47" s="183"/>
      <c r="AA47" s="183"/>
      <c r="AB47" s="183"/>
      <c r="AC47" s="183"/>
      <c r="AD47" s="183"/>
      <c r="AE47" s="183"/>
      <c r="AF47" s="183"/>
      <c r="AG47" s="183"/>
      <c r="AH47" s="183"/>
      <c r="AI47" s="183"/>
      <c r="AJ47" s="183"/>
      <c r="AK47" s="183"/>
      <c r="AL47" s="183"/>
      <c r="AM47" s="183"/>
      <c r="AN47" s="183"/>
      <c r="AO47" s="183"/>
      <c r="AP47" s="183"/>
      <c r="AQ47" s="183"/>
      <c r="AR47" s="183"/>
      <c r="AS47" s="183"/>
      <c r="AT47" s="183"/>
      <c r="AU47" s="183"/>
      <c r="AV47" s="183"/>
      <c r="AW47" s="183"/>
      <c r="AX47" s="183"/>
      <c r="AY47" s="183"/>
      <c r="AZ47" s="183"/>
      <c r="BA47" s="183"/>
      <c r="BB47" s="183"/>
      <c r="BC47" s="183"/>
      <c r="BD47" s="183"/>
      <c r="BE47" s="183"/>
    </row>
    <row r="48" spans="1:57" ht="15" hidden="1" customHeight="1">
      <c r="A48" s="145" t="s">
        <v>520</v>
      </c>
      <c r="B48" s="145"/>
      <c r="C48" s="145"/>
      <c r="D48" s="145"/>
      <c r="E48" s="145"/>
      <c r="F48" s="146">
        <v>241</v>
      </c>
      <c r="G48" s="147" t="s">
        <v>441</v>
      </c>
      <c r="H48" s="148">
        <v>2</v>
      </c>
      <c r="I48" s="149">
        <v>30</v>
      </c>
      <c r="J48" s="149">
        <v>30</v>
      </c>
      <c r="K48" s="149"/>
      <c r="L48" s="150">
        <v>0</v>
      </c>
      <c r="M48" s="181" t="s">
        <v>1484</v>
      </c>
      <c r="N48" s="181">
        <v>60</v>
      </c>
      <c r="O48" s="181" t="s">
        <v>1605</v>
      </c>
      <c r="P48" s="151" t="s">
        <v>1580</v>
      </c>
      <c r="Q48" s="182" t="str">
        <f>MaBM</f>
        <v>TTDT</v>
      </c>
      <c r="R48" s="182" t="str">
        <f>MaKhoa</f>
        <v>CNTT</v>
      </c>
      <c r="S48" s="144" t="str">
        <f t="shared" si="0"/>
        <v>CNTT-TTDT</v>
      </c>
      <c r="T48" s="183"/>
      <c r="U48" s="183"/>
      <c r="V48" s="183"/>
      <c r="W48" s="183"/>
      <c r="X48" s="183"/>
      <c r="Y48" s="183"/>
      <c r="Z48" s="183"/>
      <c r="AA48" s="183"/>
      <c r="AB48" s="183"/>
      <c r="AC48" s="183"/>
      <c r="AD48" s="183"/>
      <c r="AE48" s="183"/>
      <c r="AF48" s="183" t="s">
        <v>21</v>
      </c>
      <c r="AG48" s="183"/>
      <c r="AH48" s="183"/>
      <c r="AI48" s="183"/>
      <c r="AJ48" s="183"/>
      <c r="AK48" s="183"/>
      <c r="AL48" s="183"/>
      <c r="AM48" s="183"/>
      <c r="AN48" s="183"/>
      <c r="AO48" s="183"/>
      <c r="AP48" s="183"/>
      <c r="AQ48" s="183"/>
      <c r="AR48" s="183"/>
      <c r="AS48" s="183"/>
      <c r="AT48" s="183"/>
      <c r="AU48" s="183"/>
      <c r="AV48" s="183"/>
      <c r="AW48" s="183"/>
      <c r="AX48" s="183"/>
      <c r="AY48" s="183"/>
      <c r="AZ48" s="183"/>
      <c r="BA48" s="183"/>
      <c r="BB48" s="183"/>
      <c r="BC48" s="183"/>
      <c r="BD48" s="183"/>
      <c r="BE48" s="183"/>
    </row>
    <row r="49" spans="1:57" ht="15" hidden="1" customHeight="1">
      <c r="A49" s="145" t="s">
        <v>440</v>
      </c>
      <c r="B49" s="145"/>
      <c r="C49" s="145"/>
      <c r="D49" s="145"/>
      <c r="E49" s="145"/>
      <c r="F49" s="146">
        <v>208</v>
      </c>
      <c r="G49" s="147" t="s">
        <v>1673</v>
      </c>
      <c r="H49" s="148">
        <v>4</v>
      </c>
      <c r="I49" s="149">
        <v>45</v>
      </c>
      <c r="J49" s="149">
        <v>30</v>
      </c>
      <c r="K49" s="149"/>
      <c r="L49" s="150">
        <v>0</v>
      </c>
      <c r="M49" s="181" t="s">
        <v>1484</v>
      </c>
      <c r="N49" s="181">
        <v>60</v>
      </c>
      <c r="O49" s="181" t="s">
        <v>1605</v>
      </c>
      <c r="P49" s="151" t="s">
        <v>1580</v>
      </c>
      <c r="Q49" s="182" t="str">
        <f>MaBM</f>
        <v>TTDT</v>
      </c>
      <c r="R49" s="182" t="str">
        <f>MaKhoa</f>
        <v>CNTT</v>
      </c>
      <c r="S49" s="144" t="str">
        <f t="shared" si="0"/>
        <v>CNTT-TTDT</v>
      </c>
      <c r="T49" s="183"/>
      <c r="U49" s="183"/>
      <c r="V49" s="183"/>
      <c r="W49" s="183"/>
      <c r="X49" s="183"/>
      <c r="Y49" s="183"/>
      <c r="Z49" s="183"/>
      <c r="AA49" s="183"/>
      <c r="AB49" s="183"/>
      <c r="AC49" s="183"/>
      <c r="AD49" s="183"/>
      <c r="AE49" s="183" t="s">
        <v>20</v>
      </c>
      <c r="AF49" s="183"/>
      <c r="AG49" s="183"/>
      <c r="AH49" s="183"/>
      <c r="AI49" s="183"/>
      <c r="AJ49" s="183"/>
      <c r="AK49" s="183"/>
      <c r="AL49" s="183"/>
      <c r="AM49" s="183"/>
      <c r="AN49" s="183"/>
      <c r="AO49" s="183"/>
      <c r="AP49" s="183"/>
      <c r="AQ49" s="183"/>
      <c r="AR49" s="183"/>
      <c r="AS49" s="183"/>
      <c r="AT49" s="183"/>
      <c r="AU49" s="183"/>
      <c r="AV49" s="183"/>
      <c r="AW49" s="183"/>
      <c r="AX49" s="183"/>
      <c r="AY49" s="183"/>
      <c r="AZ49" s="183"/>
      <c r="BA49" s="183"/>
      <c r="BB49" s="183"/>
      <c r="BC49" s="183"/>
      <c r="BD49" s="183"/>
      <c r="BE49" s="183"/>
    </row>
    <row r="50" spans="1:57" ht="15" hidden="1" customHeight="1">
      <c r="A50" s="145"/>
      <c r="B50" s="145" t="s">
        <v>442</v>
      </c>
      <c r="C50" s="145"/>
      <c r="D50" s="145"/>
      <c r="E50" s="145"/>
      <c r="F50" s="146">
        <v>209</v>
      </c>
      <c r="G50" s="147" t="s">
        <v>1673</v>
      </c>
      <c r="H50" s="148">
        <v>2</v>
      </c>
      <c r="I50" s="149">
        <v>30</v>
      </c>
      <c r="J50" s="149"/>
      <c r="K50" s="149"/>
      <c r="L50" s="150">
        <v>0</v>
      </c>
      <c r="M50" s="181" t="s">
        <v>1484</v>
      </c>
      <c r="N50" s="181">
        <v>60</v>
      </c>
      <c r="O50" s="181" t="s">
        <v>1605</v>
      </c>
      <c r="P50" s="151" t="s">
        <v>1580</v>
      </c>
      <c r="Q50" s="182" t="str">
        <f>MaBM</f>
        <v>TTDT</v>
      </c>
      <c r="R50" s="182" t="str">
        <f>MaKhoa</f>
        <v>CNTT</v>
      </c>
      <c r="S50" s="144" t="str">
        <f t="shared" si="0"/>
        <v>CNTT-TTDT</v>
      </c>
      <c r="T50" s="183"/>
      <c r="U50" s="183"/>
      <c r="V50" s="183"/>
      <c r="W50" s="183"/>
      <c r="X50" s="183"/>
      <c r="Y50" s="183"/>
      <c r="Z50" s="183"/>
      <c r="AA50" s="183"/>
      <c r="AB50" s="183"/>
      <c r="AC50" s="183"/>
      <c r="AD50" s="183"/>
      <c r="AE50" s="183"/>
      <c r="AF50" s="183"/>
      <c r="AG50" s="183"/>
      <c r="AH50" s="183"/>
      <c r="AI50" s="183"/>
      <c r="AJ50" s="183"/>
      <c r="AK50" s="183"/>
      <c r="AL50" s="183"/>
      <c r="AM50" s="183"/>
      <c r="AN50" s="183"/>
      <c r="AO50" s="183"/>
      <c r="AP50" s="183"/>
      <c r="AQ50" s="183"/>
      <c r="AR50" s="183"/>
      <c r="AS50" s="183"/>
      <c r="AT50" s="183"/>
      <c r="AU50" s="183"/>
      <c r="AV50" s="183"/>
      <c r="AW50" s="183"/>
      <c r="AX50" s="183"/>
      <c r="AY50" s="183"/>
      <c r="AZ50" s="183"/>
      <c r="BA50" s="183"/>
      <c r="BB50" s="183"/>
      <c r="BC50" s="183"/>
      <c r="BD50" s="183"/>
      <c r="BE50" s="183"/>
    </row>
    <row r="51" spans="1:57" ht="15" hidden="1" customHeight="1">
      <c r="A51" s="145"/>
      <c r="B51" s="145"/>
      <c r="C51" s="145"/>
      <c r="D51" s="145" t="s">
        <v>443</v>
      </c>
      <c r="E51" s="145"/>
      <c r="F51" s="146">
        <v>210</v>
      </c>
      <c r="G51" s="147" t="s">
        <v>1673</v>
      </c>
      <c r="H51" s="148">
        <v>3</v>
      </c>
      <c r="I51" s="149">
        <v>30</v>
      </c>
      <c r="J51" s="149">
        <v>30</v>
      </c>
      <c r="K51" s="149"/>
      <c r="L51" s="150">
        <v>0</v>
      </c>
      <c r="M51" s="181" t="s">
        <v>1484</v>
      </c>
      <c r="N51" s="181">
        <v>60</v>
      </c>
      <c r="O51" s="181" t="s">
        <v>1605</v>
      </c>
      <c r="P51" s="151" t="s">
        <v>1580</v>
      </c>
      <c r="Q51" s="182" t="str">
        <f>MaBM</f>
        <v>TTDT</v>
      </c>
      <c r="R51" s="182" t="str">
        <f>MaKhoa</f>
        <v>CNTT</v>
      </c>
      <c r="S51" s="144" t="str">
        <f t="shared" si="0"/>
        <v>CNTT-TTDT</v>
      </c>
      <c r="T51" s="183"/>
      <c r="U51" s="183"/>
      <c r="V51" s="183"/>
      <c r="W51" s="183"/>
      <c r="X51" s="183"/>
      <c r="Y51" s="183"/>
      <c r="Z51" s="183"/>
      <c r="AA51" s="183"/>
      <c r="AB51" s="183"/>
      <c r="AC51" s="183"/>
      <c r="AD51" s="183"/>
      <c r="AE51" s="183"/>
      <c r="AF51" s="183"/>
      <c r="AG51" s="183"/>
      <c r="AH51" s="183"/>
      <c r="AI51" s="183"/>
      <c r="AJ51" s="183"/>
      <c r="AK51" s="183"/>
      <c r="AL51" s="183"/>
      <c r="AM51" s="183"/>
      <c r="AN51" s="183"/>
      <c r="AO51" s="183"/>
      <c r="AP51" s="183"/>
      <c r="AQ51" s="183"/>
      <c r="AR51" s="183"/>
      <c r="AS51" s="183"/>
      <c r="AT51" s="183"/>
      <c r="AU51" s="183"/>
      <c r="AV51" s="183"/>
      <c r="AW51" s="183"/>
      <c r="AX51" s="183" t="s">
        <v>20</v>
      </c>
      <c r="AY51" s="183"/>
      <c r="AZ51" s="183"/>
      <c r="BA51" s="183"/>
      <c r="BB51" s="183"/>
      <c r="BC51" s="183"/>
      <c r="BD51" s="183"/>
      <c r="BE51" s="183"/>
    </row>
    <row r="52" spans="1:57" ht="15" hidden="1" customHeight="1">
      <c r="A52" s="145" t="s">
        <v>1913</v>
      </c>
      <c r="B52" s="145"/>
      <c r="C52" s="145"/>
      <c r="D52" s="145"/>
      <c r="E52" s="145"/>
      <c r="F52" s="146">
        <v>842</v>
      </c>
      <c r="G52" s="147" t="s">
        <v>1914</v>
      </c>
      <c r="H52" s="148">
        <v>3</v>
      </c>
      <c r="I52" s="149"/>
      <c r="J52" s="149"/>
      <c r="K52" s="149"/>
      <c r="L52" s="150">
        <v>0</v>
      </c>
      <c r="M52" s="181"/>
      <c r="N52" s="181"/>
      <c r="O52" s="181" t="s">
        <v>1605</v>
      </c>
      <c r="P52" s="151" t="s">
        <v>1580</v>
      </c>
      <c r="Q52" s="182" t="str">
        <f>MaBM</f>
        <v>TTDT</v>
      </c>
      <c r="R52" s="182" t="str">
        <f>MaKhoa</f>
        <v>CNTT</v>
      </c>
      <c r="S52" s="144" t="str">
        <f t="shared" si="0"/>
        <v>CNTT-TTDT</v>
      </c>
      <c r="T52" s="183"/>
      <c r="U52" s="183"/>
      <c r="V52" s="183"/>
      <c r="W52" s="183"/>
      <c r="X52" s="183"/>
      <c r="Y52" s="183"/>
      <c r="Z52" s="183"/>
      <c r="AA52" s="183"/>
      <c r="AB52" s="183"/>
      <c r="AC52" s="183"/>
      <c r="AD52" s="183"/>
      <c r="AE52" s="183"/>
      <c r="AF52" s="183"/>
      <c r="AG52" s="183"/>
      <c r="AH52" s="183"/>
      <c r="AI52" s="183"/>
      <c r="AJ52" s="183"/>
      <c r="AK52" s="183"/>
      <c r="AL52" s="183"/>
      <c r="AM52" s="183"/>
      <c r="AN52" s="183"/>
      <c r="AO52" s="183"/>
      <c r="AP52" s="183"/>
      <c r="AQ52" s="183"/>
      <c r="AR52" s="183"/>
      <c r="AS52" s="183"/>
      <c r="AT52" s="183"/>
      <c r="AU52" s="183"/>
      <c r="AV52" s="183"/>
      <c r="AW52" s="183"/>
      <c r="AX52" s="183"/>
      <c r="AY52" s="183"/>
      <c r="AZ52" s="183"/>
      <c r="BA52" s="183"/>
      <c r="BB52" s="183"/>
      <c r="BC52" s="183"/>
      <c r="BD52" s="183"/>
      <c r="BE52" s="183"/>
    </row>
    <row r="53" spans="1:57" ht="15" hidden="1" customHeight="1">
      <c r="A53" s="145" t="s">
        <v>406</v>
      </c>
      <c r="B53" s="145"/>
      <c r="C53" s="145"/>
      <c r="D53" s="145" t="s">
        <v>407</v>
      </c>
      <c r="E53" s="145"/>
      <c r="F53" s="146">
        <v>192</v>
      </c>
      <c r="G53" s="147" t="s">
        <v>409</v>
      </c>
      <c r="H53" s="148">
        <v>3</v>
      </c>
      <c r="I53" s="149">
        <v>30</v>
      </c>
      <c r="J53" s="149">
        <v>30</v>
      </c>
      <c r="K53" s="149"/>
      <c r="L53" s="150">
        <v>0</v>
      </c>
      <c r="M53" s="181" t="s">
        <v>1484</v>
      </c>
      <c r="N53" s="181">
        <v>60</v>
      </c>
      <c r="O53" s="181" t="s">
        <v>1605</v>
      </c>
      <c r="P53" s="151" t="s">
        <v>1580</v>
      </c>
      <c r="Q53" s="182" t="str">
        <f>MaBM</f>
        <v>TTDT</v>
      </c>
      <c r="R53" s="182" t="str">
        <f>MaKhoa</f>
        <v>CNTT</v>
      </c>
      <c r="S53" s="144" t="str">
        <f t="shared" si="0"/>
        <v>CNTT-TTDT</v>
      </c>
      <c r="T53" s="183"/>
      <c r="U53" s="183"/>
      <c r="V53" s="183"/>
      <c r="W53" s="183"/>
      <c r="X53" s="183"/>
      <c r="Y53" s="183"/>
      <c r="Z53" s="183"/>
      <c r="AA53" s="183"/>
      <c r="AB53" s="183"/>
      <c r="AC53" s="183"/>
      <c r="AD53" s="183"/>
      <c r="AE53" s="183" t="s">
        <v>20</v>
      </c>
      <c r="AF53" s="183"/>
      <c r="AG53" s="183"/>
      <c r="AH53" s="183"/>
      <c r="AI53" s="183"/>
      <c r="AJ53" s="183"/>
      <c r="AK53" s="183"/>
      <c r="AL53" s="183"/>
      <c r="AM53" s="183"/>
      <c r="AN53" s="183"/>
      <c r="AO53" s="183"/>
      <c r="AP53" s="183"/>
      <c r="AQ53" s="183"/>
      <c r="AR53" s="183"/>
      <c r="AS53" s="183"/>
      <c r="AT53" s="183"/>
      <c r="AU53" s="183"/>
      <c r="AV53" s="183"/>
      <c r="AW53" s="183"/>
      <c r="AX53" s="183" t="s">
        <v>20</v>
      </c>
      <c r="AY53" s="183"/>
      <c r="AZ53" s="183"/>
      <c r="BA53" s="183"/>
      <c r="BB53" s="183"/>
      <c r="BC53" s="183"/>
      <c r="BD53" s="183"/>
      <c r="BE53" s="183"/>
    </row>
    <row r="54" spans="1:57" ht="15" hidden="1" customHeight="1">
      <c r="A54" s="145" t="s">
        <v>410</v>
      </c>
      <c r="B54" s="145"/>
      <c r="C54" s="145"/>
      <c r="D54" s="145" t="s">
        <v>411</v>
      </c>
      <c r="E54" s="145"/>
      <c r="F54" s="146">
        <v>193</v>
      </c>
      <c r="G54" s="147" t="s">
        <v>412</v>
      </c>
      <c r="H54" s="148">
        <v>3</v>
      </c>
      <c r="I54" s="149">
        <v>30</v>
      </c>
      <c r="J54" s="149">
        <v>30</v>
      </c>
      <c r="K54" s="149"/>
      <c r="L54" s="150">
        <v>0</v>
      </c>
      <c r="M54" s="181" t="s">
        <v>1484</v>
      </c>
      <c r="N54" s="181">
        <v>90</v>
      </c>
      <c r="O54" s="181" t="s">
        <v>1605</v>
      </c>
      <c r="P54" s="151" t="s">
        <v>1580</v>
      </c>
      <c r="Q54" s="182" t="str">
        <f>MaBM</f>
        <v>TTDT</v>
      </c>
      <c r="R54" s="182" t="str">
        <f>MaKhoa</f>
        <v>CNTT</v>
      </c>
      <c r="S54" s="144" t="str">
        <f t="shared" si="0"/>
        <v>CNTT-TTDT</v>
      </c>
      <c r="T54" s="183"/>
      <c r="U54" s="183"/>
      <c r="V54" s="183"/>
      <c r="W54" s="183"/>
      <c r="X54" s="183"/>
      <c r="Y54" s="183"/>
      <c r="Z54" s="183"/>
      <c r="AA54" s="183"/>
      <c r="AB54" s="183"/>
      <c r="AC54" s="183"/>
      <c r="AD54" s="183"/>
      <c r="AE54" s="183" t="s">
        <v>20</v>
      </c>
      <c r="AF54" s="183"/>
      <c r="AG54" s="183"/>
      <c r="AH54" s="183"/>
      <c r="AI54" s="183"/>
      <c r="AJ54" s="183"/>
      <c r="AK54" s="183"/>
      <c r="AL54" s="183"/>
      <c r="AM54" s="183"/>
      <c r="AN54" s="183"/>
      <c r="AO54" s="183"/>
      <c r="AP54" s="183"/>
      <c r="AQ54" s="183"/>
      <c r="AR54" s="183"/>
      <c r="AS54" s="183"/>
      <c r="AT54" s="183"/>
      <c r="AU54" s="183"/>
      <c r="AV54" s="183"/>
      <c r="AW54" s="183"/>
      <c r="AX54" s="183" t="s">
        <v>20</v>
      </c>
      <c r="AY54" s="183"/>
      <c r="AZ54" s="183"/>
      <c r="BA54" s="183"/>
      <c r="BB54" s="183"/>
      <c r="BC54" s="183"/>
      <c r="BD54" s="183"/>
      <c r="BE54" s="183"/>
    </row>
    <row r="55" spans="1:57" ht="15" hidden="1" customHeight="1">
      <c r="A55" s="145" t="s">
        <v>413</v>
      </c>
      <c r="B55" s="145"/>
      <c r="C55" s="145"/>
      <c r="D55" s="145" t="s">
        <v>414</v>
      </c>
      <c r="E55" s="145"/>
      <c r="F55" s="146">
        <v>194</v>
      </c>
      <c r="G55" s="147" t="s">
        <v>1672</v>
      </c>
      <c r="H55" s="148">
        <v>3</v>
      </c>
      <c r="I55" s="149">
        <v>45</v>
      </c>
      <c r="J55" s="149"/>
      <c r="K55" s="149"/>
      <c r="L55" s="150">
        <v>0</v>
      </c>
      <c r="M55" s="181" t="s">
        <v>1484</v>
      </c>
      <c r="N55" s="181">
        <v>60</v>
      </c>
      <c r="O55" s="181" t="s">
        <v>1605</v>
      </c>
      <c r="P55" s="151" t="s">
        <v>1580</v>
      </c>
      <c r="Q55" s="182" t="str">
        <f>MaBM</f>
        <v>TTDT</v>
      </c>
      <c r="R55" s="182" t="str">
        <f>MaKhoa</f>
        <v>CNTT</v>
      </c>
      <c r="S55" s="144" t="str">
        <f t="shared" si="0"/>
        <v>CNTT-TTDT</v>
      </c>
      <c r="T55" s="183"/>
      <c r="U55" s="183"/>
      <c r="V55" s="183"/>
      <c r="W55" s="183"/>
      <c r="X55" s="183"/>
      <c r="Y55" s="183"/>
      <c r="Z55" s="183"/>
      <c r="AA55" s="183"/>
      <c r="AB55" s="183"/>
      <c r="AC55" s="183"/>
      <c r="AD55" s="183"/>
      <c r="AE55" s="183" t="s">
        <v>20</v>
      </c>
      <c r="AF55" s="183"/>
      <c r="AG55" s="183"/>
      <c r="AH55" s="183"/>
      <c r="AI55" s="183"/>
      <c r="AJ55" s="183"/>
      <c r="AK55" s="183"/>
      <c r="AL55" s="183"/>
      <c r="AM55" s="183"/>
      <c r="AN55" s="183"/>
      <c r="AO55" s="183"/>
      <c r="AP55" s="183"/>
      <c r="AQ55" s="183"/>
      <c r="AR55" s="183"/>
      <c r="AS55" s="183"/>
      <c r="AT55" s="183"/>
      <c r="AU55" s="183"/>
      <c r="AV55" s="183"/>
      <c r="AW55" s="183"/>
      <c r="AX55" s="183" t="s">
        <v>20</v>
      </c>
      <c r="AY55" s="183"/>
      <c r="AZ55" s="183"/>
      <c r="BA55" s="183"/>
      <c r="BB55" s="183"/>
      <c r="BC55" s="183"/>
      <c r="BD55" s="183"/>
      <c r="BE55" s="183"/>
    </row>
    <row r="56" spans="1:57" ht="15" hidden="1" customHeight="1">
      <c r="A56" s="145" t="s">
        <v>1098</v>
      </c>
      <c r="B56" s="145"/>
      <c r="C56" s="145"/>
      <c r="D56" s="145"/>
      <c r="E56" s="145"/>
      <c r="F56" s="146">
        <v>554</v>
      </c>
      <c r="G56" s="147" t="s">
        <v>1099</v>
      </c>
      <c r="H56" s="148">
        <v>4</v>
      </c>
      <c r="I56" s="149">
        <v>60</v>
      </c>
      <c r="J56" s="149"/>
      <c r="K56" s="149"/>
      <c r="L56" s="150">
        <v>0</v>
      </c>
      <c r="M56" s="181"/>
      <c r="N56" s="181"/>
      <c r="O56" s="181" t="s">
        <v>1605</v>
      </c>
      <c r="P56" s="151" t="s">
        <v>1580</v>
      </c>
      <c r="Q56" s="182" t="str">
        <f>MaBM</f>
        <v>TTDT</v>
      </c>
      <c r="R56" s="182" t="str">
        <f>MaKhoa</f>
        <v>CNTT</v>
      </c>
      <c r="S56" s="144" t="str">
        <f t="shared" si="0"/>
        <v>CNTT-TTDT</v>
      </c>
      <c r="T56" s="183"/>
      <c r="U56" s="183"/>
      <c r="V56" s="183"/>
      <c r="W56" s="183"/>
      <c r="X56" s="183"/>
      <c r="Y56" s="183"/>
      <c r="Z56" s="183"/>
      <c r="AA56" s="183"/>
      <c r="AB56" s="183"/>
      <c r="AC56" s="183"/>
      <c r="AD56" s="183"/>
      <c r="AE56" s="183" t="s">
        <v>20</v>
      </c>
      <c r="AF56" s="183"/>
      <c r="AG56" s="183"/>
      <c r="AH56" s="183"/>
      <c r="AI56" s="183"/>
      <c r="AJ56" s="183"/>
      <c r="AK56" s="183"/>
      <c r="AL56" s="183"/>
      <c r="AM56" s="183"/>
      <c r="AN56" s="183"/>
      <c r="AO56" s="183"/>
      <c r="AP56" s="183"/>
      <c r="AQ56" s="183"/>
      <c r="AR56" s="183"/>
      <c r="AS56" s="183"/>
      <c r="AT56" s="183"/>
      <c r="AU56" s="183"/>
      <c r="AV56" s="183"/>
      <c r="AW56" s="183"/>
      <c r="AX56" s="183"/>
      <c r="AY56" s="183"/>
      <c r="AZ56" s="183"/>
      <c r="BA56" s="183"/>
      <c r="BB56" s="183"/>
      <c r="BC56" s="183"/>
      <c r="BD56" s="183"/>
      <c r="BE56" s="183"/>
    </row>
    <row r="57" spans="1:57" ht="15" hidden="1" customHeight="1">
      <c r="A57" s="145"/>
      <c r="B57" s="145" t="s">
        <v>1100</v>
      </c>
      <c r="C57" s="145"/>
      <c r="D57" s="145"/>
      <c r="E57" s="145"/>
      <c r="F57" s="146">
        <v>555</v>
      </c>
      <c r="G57" s="147" t="s">
        <v>1099</v>
      </c>
      <c r="H57" s="148">
        <v>2</v>
      </c>
      <c r="I57" s="149">
        <v>30</v>
      </c>
      <c r="J57" s="149"/>
      <c r="K57" s="149"/>
      <c r="L57" s="150">
        <v>0</v>
      </c>
      <c r="M57" s="181"/>
      <c r="N57" s="181"/>
      <c r="O57" s="181" t="s">
        <v>1605</v>
      </c>
      <c r="P57" s="151" t="s">
        <v>1580</v>
      </c>
      <c r="Q57" s="182" t="str">
        <f>MaBM</f>
        <v>TTDT</v>
      </c>
      <c r="R57" s="182" t="str">
        <f>MaKhoa</f>
        <v>CNTT</v>
      </c>
      <c r="S57" s="144" t="str">
        <f t="shared" si="0"/>
        <v>CNTT-TTDT</v>
      </c>
      <c r="T57" s="183"/>
      <c r="U57" s="183"/>
      <c r="V57" s="183"/>
      <c r="W57" s="183"/>
      <c r="X57" s="183"/>
      <c r="Y57" s="183"/>
      <c r="Z57" s="183"/>
      <c r="AA57" s="183"/>
      <c r="AB57" s="183"/>
      <c r="AC57" s="183"/>
      <c r="AD57" s="183"/>
      <c r="AE57" s="183"/>
      <c r="AF57" s="183"/>
      <c r="AG57" s="183"/>
      <c r="AH57" s="183"/>
      <c r="AI57" s="183"/>
      <c r="AJ57" s="183"/>
      <c r="AK57" s="183"/>
      <c r="AL57" s="183"/>
      <c r="AM57" s="183"/>
      <c r="AN57" s="183"/>
      <c r="AO57" s="183"/>
      <c r="AP57" s="183"/>
      <c r="AQ57" s="183"/>
      <c r="AR57" s="183"/>
      <c r="AS57" s="183"/>
      <c r="AT57" s="183"/>
      <c r="AU57" s="183"/>
      <c r="AV57" s="183"/>
      <c r="AW57" s="183"/>
      <c r="AX57" s="183"/>
      <c r="AY57" s="183"/>
      <c r="AZ57" s="183"/>
      <c r="BA57" s="183"/>
      <c r="BB57" s="183"/>
      <c r="BC57" s="183"/>
      <c r="BD57" s="183"/>
      <c r="BE57" s="183"/>
    </row>
    <row r="58" spans="1:57" ht="15" hidden="1" customHeight="1">
      <c r="A58" s="145"/>
      <c r="B58" s="145"/>
      <c r="C58" s="145"/>
      <c r="D58" s="145" t="s">
        <v>1103</v>
      </c>
      <c r="E58" s="145"/>
      <c r="F58" s="146">
        <v>557</v>
      </c>
      <c r="G58" s="147" t="s">
        <v>1099</v>
      </c>
      <c r="H58" s="148">
        <v>3</v>
      </c>
      <c r="I58" s="149">
        <v>45</v>
      </c>
      <c r="J58" s="149"/>
      <c r="K58" s="149"/>
      <c r="L58" s="150">
        <v>0</v>
      </c>
      <c r="M58" s="181"/>
      <c r="N58" s="181"/>
      <c r="O58" s="181" t="s">
        <v>1605</v>
      </c>
      <c r="P58" s="151" t="s">
        <v>1580</v>
      </c>
      <c r="Q58" s="182" t="str">
        <f>MaBM</f>
        <v>TTDT</v>
      </c>
      <c r="R58" s="182" t="str">
        <f>MaKhoa</f>
        <v>CNTT</v>
      </c>
      <c r="S58" s="144" t="str">
        <f t="shared" si="0"/>
        <v>CNTT-TTDT</v>
      </c>
      <c r="T58" s="183"/>
      <c r="U58" s="183"/>
      <c r="V58" s="183"/>
      <c r="W58" s="183"/>
      <c r="X58" s="183"/>
      <c r="Y58" s="183"/>
      <c r="Z58" s="183"/>
      <c r="AA58" s="183"/>
      <c r="AB58" s="183"/>
      <c r="AC58" s="183"/>
      <c r="AD58" s="183"/>
      <c r="AE58" s="183"/>
      <c r="AF58" s="183"/>
      <c r="AG58" s="183"/>
      <c r="AH58" s="183"/>
      <c r="AI58" s="183"/>
      <c r="AJ58" s="183"/>
      <c r="AK58" s="183"/>
      <c r="AL58" s="183"/>
      <c r="AM58" s="183"/>
      <c r="AN58" s="183"/>
      <c r="AO58" s="183"/>
      <c r="AP58" s="183"/>
      <c r="AQ58" s="183"/>
      <c r="AR58" s="183"/>
      <c r="AS58" s="183"/>
      <c r="AT58" s="183"/>
      <c r="AU58" s="183"/>
      <c r="AV58" s="183"/>
      <c r="AW58" s="183"/>
      <c r="AX58" s="183" t="s">
        <v>20</v>
      </c>
      <c r="AY58" s="183"/>
      <c r="AZ58" s="183"/>
      <c r="BA58" s="183"/>
      <c r="BB58" s="183"/>
      <c r="BC58" s="183"/>
      <c r="BD58" s="183"/>
      <c r="BE58" s="183"/>
    </row>
    <row r="59" spans="1:57" ht="15" hidden="1" customHeight="1">
      <c r="A59" s="145" t="s">
        <v>143</v>
      </c>
      <c r="B59" s="145" t="s">
        <v>143</v>
      </c>
      <c r="C59" s="145"/>
      <c r="D59" s="145" t="s">
        <v>144</v>
      </c>
      <c r="E59" s="145"/>
      <c r="F59" s="146">
        <v>53</v>
      </c>
      <c r="G59" s="147" t="s">
        <v>145</v>
      </c>
      <c r="H59" s="148">
        <v>2</v>
      </c>
      <c r="I59" s="209">
        <v>15</v>
      </c>
      <c r="J59" s="209">
        <v>30</v>
      </c>
      <c r="K59" s="149"/>
      <c r="L59" s="150">
        <v>0</v>
      </c>
      <c r="M59" s="180" t="s">
        <v>2</v>
      </c>
      <c r="N59" s="181"/>
      <c r="O59" s="181" t="s">
        <v>1605</v>
      </c>
      <c r="P59" s="151" t="s">
        <v>1580</v>
      </c>
      <c r="Q59" s="182" t="str">
        <f>MaBM</f>
        <v>TTDT</v>
      </c>
      <c r="R59" s="182" t="str">
        <f>MaKhoa</f>
        <v>CNTT</v>
      </c>
      <c r="S59" s="144" t="str">
        <f t="shared" si="0"/>
        <v>CNTT-TTDT</v>
      </c>
      <c r="T59" s="183"/>
      <c r="U59" s="183"/>
      <c r="V59" s="183"/>
      <c r="W59" s="183"/>
      <c r="X59" s="183"/>
      <c r="Y59" s="183"/>
      <c r="Z59" s="183"/>
      <c r="AA59" s="183"/>
      <c r="AB59" s="183"/>
      <c r="AC59" s="183"/>
      <c r="AD59" s="183"/>
      <c r="AE59" s="183" t="s">
        <v>21</v>
      </c>
      <c r="AF59" s="183"/>
      <c r="AG59" s="183"/>
      <c r="AH59" s="183"/>
      <c r="AI59" s="183"/>
      <c r="AJ59" s="183"/>
      <c r="AK59" s="183"/>
      <c r="AL59" s="183"/>
      <c r="AM59" s="183"/>
      <c r="AN59" s="183"/>
      <c r="AO59" s="183"/>
      <c r="AP59" s="183"/>
      <c r="AQ59" s="183"/>
      <c r="AR59" s="183"/>
      <c r="AS59" s="183"/>
      <c r="AT59" s="183"/>
      <c r="AU59" s="183"/>
      <c r="AV59" s="183"/>
      <c r="AW59" s="183"/>
      <c r="AX59" s="183" t="s">
        <v>21</v>
      </c>
      <c r="AY59" s="183"/>
      <c r="AZ59" s="183"/>
      <c r="BA59" s="183"/>
      <c r="BB59" s="183"/>
      <c r="BC59" s="183"/>
      <c r="BD59" s="183"/>
      <c r="BE59" s="183"/>
    </row>
    <row r="60" spans="1:57" ht="15" hidden="1" customHeight="1">
      <c r="A60" s="145" t="s">
        <v>1897</v>
      </c>
      <c r="B60" s="145"/>
      <c r="C60" s="145"/>
      <c r="D60" s="145"/>
      <c r="E60" s="145"/>
      <c r="F60" s="146">
        <v>833</v>
      </c>
      <c r="G60" s="147" t="s">
        <v>1898</v>
      </c>
      <c r="H60" s="148">
        <v>2</v>
      </c>
      <c r="I60" s="149">
        <v>30</v>
      </c>
      <c r="J60" s="149"/>
      <c r="K60" s="149"/>
      <c r="L60" s="150">
        <v>0</v>
      </c>
      <c r="M60" s="181"/>
      <c r="N60" s="181"/>
      <c r="O60" s="181" t="s">
        <v>1605</v>
      </c>
      <c r="P60" s="151" t="s">
        <v>1580</v>
      </c>
      <c r="Q60" s="182" t="str">
        <f>MaBM</f>
        <v>TTDT</v>
      </c>
      <c r="R60" s="182" t="str">
        <f>MaKhoa</f>
        <v>CNTT</v>
      </c>
      <c r="S60" s="144" t="str">
        <f t="shared" si="0"/>
        <v>CNTT-TTDT</v>
      </c>
      <c r="T60" s="183"/>
      <c r="U60" s="183"/>
      <c r="V60" s="183"/>
      <c r="W60" s="183"/>
      <c r="X60" s="183"/>
      <c r="Y60" s="183"/>
      <c r="Z60" s="183"/>
      <c r="AA60" s="183"/>
      <c r="AB60" s="183"/>
      <c r="AC60" s="183"/>
      <c r="AD60" s="183"/>
      <c r="AE60" s="183"/>
      <c r="AF60" s="183"/>
      <c r="AG60" s="183"/>
      <c r="AH60" s="183"/>
      <c r="AI60" s="183"/>
      <c r="AJ60" s="183"/>
      <c r="AK60" s="183"/>
      <c r="AL60" s="183"/>
      <c r="AM60" s="183"/>
      <c r="AN60" s="183"/>
      <c r="AO60" s="183"/>
      <c r="AP60" s="183"/>
      <c r="AQ60" s="183"/>
      <c r="AR60" s="183"/>
      <c r="AS60" s="183"/>
      <c r="AT60" s="183"/>
      <c r="AU60" s="183"/>
      <c r="AV60" s="183"/>
      <c r="AW60" s="183"/>
      <c r="AX60" s="183"/>
      <c r="AY60" s="183"/>
      <c r="AZ60" s="183"/>
      <c r="BA60" s="183"/>
      <c r="BB60" s="183"/>
      <c r="BC60" s="183"/>
      <c r="BD60" s="183"/>
      <c r="BE60" s="183"/>
    </row>
    <row r="61" spans="1:57" ht="15" hidden="1" customHeight="1">
      <c r="A61" s="145" t="s">
        <v>437</v>
      </c>
      <c r="B61" s="145"/>
      <c r="C61" s="145"/>
      <c r="D61" s="145" t="s">
        <v>438</v>
      </c>
      <c r="E61" s="145"/>
      <c r="F61" s="146">
        <v>207</v>
      </c>
      <c r="G61" s="147" t="s">
        <v>439</v>
      </c>
      <c r="H61" s="148">
        <v>2</v>
      </c>
      <c r="I61" s="149">
        <v>30</v>
      </c>
      <c r="J61" s="149"/>
      <c r="K61" s="149"/>
      <c r="L61" s="150">
        <v>0</v>
      </c>
      <c r="M61" s="181" t="s">
        <v>1484</v>
      </c>
      <c r="N61" s="181">
        <v>60</v>
      </c>
      <c r="O61" s="181" t="s">
        <v>1605</v>
      </c>
      <c r="P61" s="151" t="s">
        <v>1580</v>
      </c>
      <c r="Q61" s="182" t="str">
        <f>MaBM</f>
        <v>TTDT</v>
      </c>
      <c r="R61" s="182" t="str">
        <f>MaKhoa</f>
        <v>CNTT</v>
      </c>
      <c r="S61" s="144" t="str">
        <f t="shared" si="0"/>
        <v>CNTT-TTDT</v>
      </c>
      <c r="T61" s="183"/>
      <c r="U61" s="183"/>
      <c r="V61" s="183"/>
      <c r="W61" s="183"/>
      <c r="X61" s="183"/>
      <c r="Y61" s="183"/>
      <c r="Z61" s="183"/>
      <c r="AA61" s="183"/>
      <c r="AB61" s="183"/>
      <c r="AC61" s="183"/>
      <c r="AD61" s="183"/>
      <c r="AE61" s="183" t="s">
        <v>20</v>
      </c>
      <c r="AF61" s="183"/>
      <c r="AG61" s="183"/>
      <c r="AH61" s="183"/>
      <c r="AI61" s="183"/>
      <c r="AJ61" s="183"/>
      <c r="AK61" s="183"/>
      <c r="AL61" s="183"/>
      <c r="AM61" s="183"/>
      <c r="AN61" s="183"/>
      <c r="AO61" s="183"/>
      <c r="AP61" s="183"/>
      <c r="AQ61" s="183"/>
      <c r="AR61" s="183"/>
      <c r="AS61" s="183"/>
      <c r="AT61" s="183"/>
      <c r="AU61" s="183"/>
      <c r="AV61" s="183"/>
      <c r="AW61" s="183"/>
      <c r="AX61" s="183" t="s">
        <v>20</v>
      </c>
      <c r="AY61" s="183"/>
      <c r="AZ61" s="183"/>
      <c r="BA61" s="183"/>
      <c r="BB61" s="183"/>
      <c r="BC61" s="183"/>
      <c r="BD61" s="183"/>
      <c r="BE61" s="183"/>
    </row>
    <row r="62" spans="1:57" ht="15" hidden="1" customHeight="1">
      <c r="A62" s="145" t="s">
        <v>1901</v>
      </c>
      <c r="B62" s="145"/>
      <c r="C62" s="145"/>
      <c r="D62" s="145"/>
      <c r="E62" s="145"/>
      <c r="F62" s="146">
        <v>835</v>
      </c>
      <c r="G62" s="147" t="s">
        <v>1902</v>
      </c>
      <c r="H62" s="148">
        <v>2</v>
      </c>
      <c r="I62" s="149">
        <v>30</v>
      </c>
      <c r="J62" s="149"/>
      <c r="K62" s="149"/>
      <c r="L62" s="150">
        <v>0</v>
      </c>
      <c r="M62" s="181"/>
      <c r="N62" s="181"/>
      <c r="O62" s="181" t="s">
        <v>1605</v>
      </c>
      <c r="P62" s="151" t="s">
        <v>1580</v>
      </c>
      <c r="Q62" s="182" t="str">
        <f>MaBM</f>
        <v>TTDT</v>
      </c>
      <c r="R62" s="182" t="str">
        <f>MaKhoa</f>
        <v>CNTT</v>
      </c>
      <c r="S62" s="144" t="str">
        <f t="shared" si="0"/>
        <v>CNTT-TTDT</v>
      </c>
      <c r="T62" s="183"/>
      <c r="U62" s="183"/>
      <c r="V62" s="183"/>
      <c r="W62" s="183"/>
      <c r="X62" s="183"/>
      <c r="Y62" s="183"/>
      <c r="Z62" s="183"/>
      <c r="AA62" s="183"/>
      <c r="AB62" s="183"/>
      <c r="AC62" s="183"/>
      <c r="AD62" s="183"/>
      <c r="AE62" s="183"/>
      <c r="AF62" s="183"/>
      <c r="AG62" s="183"/>
      <c r="AH62" s="183"/>
      <c r="AI62" s="183"/>
      <c r="AJ62" s="183"/>
      <c r="AK62" s="183"/>
      <c r="AL62" s="183"/>
      <c r="AM62" s="183"/>
      <c r="AN62" s="183"/>
      <c r="AO62" s="183"/>
      <c r="AP62" s="183"/>
      <c r="AQ62" s="183"/>
      <c r="AR62" s="183"/>
      <c r="AS62" s="183"/>
      <c r="AT62" s="183"/>
      <c r="AU62" s="183"/>
      <c r="AV62" s="183"/>
      <c r="AW62" s="183"/>
      <c r="AX62" s="183"/>
      <c r="AY62" s="183"/>
      <c r="AZ62" s="183"/>
      <c r="BA62" s="183"/>
      <c r="BB62" s="183"/>
      <c r="BC62" s="183"/>
      <c r="BD62" s="183"/>
      <c r="BE62" s="183"/>
    </row>
    <row r="63" spans="1:57" ht="15" hidden="1" customHeight="1">
      <c r="A63" s="145" t="s">
        <v>1104</v>
      </c>
      <c r="B63" s="145" t="s">
        <v>1104</v>
      </c>
      <c r="C63" s="145"/>
      <c r="D63" s="145"/>
      <c r="E63" s="145"/>
      <c r="F63" s="146">
        <v>558</v>
      </c>
      <c r="G63" s="147" t="s">
        <v>1105</v>
      </c>
      <c r="H63" s="148">
        <v>3</v>
      </c>
      <c r="I63" s="149">
        <v>45</v>
      </c>
      <c r="J63" s="149"/>
      <c r="K63" s="149"/>
      <c r="L63" s="150">
        <v>0</v>
      </c>
      <c r="M63" s="181"/>
      <c r="N63" s="181"/>
      <c r="O63" s="181" t="s">
        <v>1605</v>
      </c>
      <c r="P63" s="151" t="s">
        <v>1580</v>
      </c>
      <c r="Q63" s="182" t="str">
        <f>MaBM</f>
        <v>TTDT</v>
      </c>
      <c r="R63" s="182" t="str">
        <f>MaKhoa</f>
        <v>CNTT</v>
      </c>
      <c r="S63" s="144" t="str">
        <f t="shared" si="0"/>
        <v>CNTT-TTDT</v>
      </c>
      <c r="T63" s="183"/>
      <c r="U63" s="183"/>
      <c r="V63" s="183"/>
      <c r="W63" s="183"/>
      <c r="X63" s="183"/>
      <c r="Y63" s="183"/>
      <c r="Z63" s="183"/>
      <c r="AA63" s="183"/>
      <c r="AB63" s="183"/>
      <c r="AC63" s="183"/>
      <c r="AD63" s="183"/>
      <c r="AE63" s="183" t="s">
        <v>20</v>
      </c>
      <c r="AF63" s="183"/>
      <c r="AG63" s="183"/>
      <c r="AH63" s="183"/>
      <c r="AI63" s="183"/>
      <c r="AJ63" s="183"/>
      <c r="AK63" s="183"/>
      <c r="AL63" s="183"/>
      <c r="AM63" s="183"/>
      <c r="AN63" s="183"/>
      <c r="AO63" s="183"/>
      <c r="AP63" s="183"/>
      <c r="AQ63" s="183"/>
      <c r="AR63" s="183"/>
      <c r="AS63" s="183"/>
      <c r="AT63" s="183"/>
      <c r="AU63" s="183"/>
      <c r="AV63" s="183"/>
      <c r="AW63" s="183"/>
      <c r="AX63" s="183"/>
      <c r="AY63" s="183"/>
      <c r="AZ63" s="183"/>
      <c r="BA63" s="183"/>
      <c r="BB63" s="183"/>
      <c r="BC63" s="183"/>
      <c r="BD63" s="183"/>
      <c r="BE63" s="183"/>
    </row>
    <row r="64" spans="1:57" ht="15" hidden="1" customHeight="1">
      <c r="A64" s="145" t="s">
        <v>1106</v>
      </c>
      <c r="B64" s="145"/>
      <c r="C64" s="145"/>
      <c r="D64" s="145" t="s">
        <v>1107</v>
      </c>
      <c r="E64" s="145"/>
      <c r="F64" s="146">
        <v>559</v>
      </c>
      <c r="G64" s="147" t="s">
        <v>1108</v>
      </c>
      <c r="H64" s="148">
        <v>3</v>
      </c>
      <c r="I64" s="149">
        <v>45</v>
      </c>
      <c r="J64" s="149"/>
      <c r="K64" s="149"/>
      <c r="L64" s="150">
        <v>0</v>
      </c>
      <c r="M64" s="181"/>
      <c r="N64" s="181"/>
      <c r="O64" s="181" t="s">
        <v>1605</v>
      </c>
      <c r="P64" s="151" t="s">
        <v>1580</v>
      </c>
      <c r="Q64" s="182" t="str">
        <f>MaBM</f>
        <v>TTDT</v>
      </c>
      <c r="R64" s="182" t="str">
        <f>MaKhoa</f>
        <v>CNTT</v>
      </c>
      <c r="S64" s="144" t="str">
        <f t="shared" si="0"/>
        <v>CNTT-TTDT</v>
      </c>
      <c r="T64" s="183"/>
      <c r="U64" s="183"/>
      <c r="V64" s="183"/>
      <c r="W64" s="183"/>
      <c r="X64" s="183"/>
      <c r="Y64" s="183"/>
      <c r="Z64" s="183"/>
      <c r="AA64" s="183"/>
      <c r="AB64" s="183"/>
      <c r="AC64" s="183"/>
      <c r="AD64" s="183"/>
      <c r="AE64" s="183" t="s">
        <v>20</v>
      </c>
      <c r="AF64" s="183"/>
      <c r="AG64" s="183"/>
      <c r="AH64" s="183"/>
      <c r="AI64" s="183"/>
      <c r="AJ64" s="183"/>
      <c r="AK64" s="183"/>
      <c r="AL64" s="183"/>
      <c r="AM64" s="183"/>
      <c r="AN64" s="183"/>
      <c r="AO64" s="183"/>
      <c r="AP64" s="183"/>
      <c r="AQ64" s="183"/>
      <c r="AR64" s="183"/>
      <c r="AS64" s="183"/>
      <c r="AT64" s="183"/>
      <c r="AU64" s="183"/>
      <c r="AV64" s="183"/>
      <c r="AW64" s="183"/>
      <c r="AX64" s="183" t="s">
        <v>20</v>
      </c>
      <c r="AY64" s="183"/>
      <c r="AZ64" s="183"/>
      <c r="BA64" s="183"/>
      <c r="BB64" s="183"/>
      <c r="BC64" s="183"/>
      <c r="BD64" s="183"/>
      <c r="BE64" s="183"/>
    </row>
    <row r="65" spans="1:57" ht="15" hidden="1" customHeight="1">
      <c r="A65" s="145" t="s">
        <v>1085</v>
      </c>
      <c r="B65" s="145"/>
      <c r="C65" s="145"/>
      <c r="D65" s="145" t="s">
        <v>1086</v>
      </c>
      <c r="E65" s="145"/>
      <c r="F65" s="146">
        <v>549</v>
      </c>
      <c r="G65" s="147" t="s">
        <v>1087</v>
      </c>
      <c r="H65" s="148">
        <v>3</v>
      </c>
      <c r="I65" s="149">
        <v>45</v>
      </c>
      <c r="J65" s="149"/>
      <c r="K65" s="149"/>
      <c r="L65" s="150">
        <v>0</v>
      </c>
      <c r="M65" s="181" t="s">
        <v>1484</v>
      </c>
      <c r="N65" s="181">
        <v>60</v>
      </c>
      <c r="O65" s="181" t="s">
        <v>1605</v>
      </c>
      <c r="P65" s="151" t="s">
        <v>1580</v>
      </c>
      <c r="Q65" s="182" t="str">
        <f>MaBM</f>
        <v>TTDT</v>
      </c>
      <c r="R65" s="182" t="str">
        <f>MaKhoa</f>
        <v>CNTT</v>
      </c>
      <c r="S65" s="144" t="str">
        <f t="shared" si="0"/>
        <v>CNTT-TTDT</v>
      </c>
      <c r="T65" s="183"/>
      <c r="U65" s="183"/>
      <c r="V65" s="183"/>
      <c r="W65" s="183"/>
      <c r="X65" s="183"/>
      <c r="Y65" s="183"/>
      <c r="Z65" s="183"/>
      <c r="AA65" s="183"/>
      <c r="AB65" s="183"/>
      <c r="AC65" s="183"/>
      <c r="AD65" s="183"/>
      <c r="AE65" s="183" t="s">
        <v>20</v>
      </c>
      <c r="AF65" s="183"/>
      <c r="AG65" s="183"/>
      <c r="AH65" s="183"/>
      <c r="AI65" s="183"/>
      <c r="AJ65" s="183"/>
      <c r="AK65" s="183"/>
      <c r="AL65" s="183"/>
      <c r="AM65" s="183"/>
      <c r="AN65" s="183"/>
      <c r="AO65" s="183"/>
      <c r="AP65" s="183"/>
      <c r="AQ65" s="183"/>
      <c r="AR65" s="183"/>
      <c r="AS65" s="183"/>
      <c r="AT65" s="183"/>
      <c r="AU65" s="183"/>
      <c r="AV65" s="183"/>
      <c r="AW65" s="183"/>
      <c r="AX65" s="183" t="s">
        <v>20</v>
      </c>
      <c r="AY65" s="183"/>
      <c r="AZ65" s="183"/>
      <c r="BA65" s="183"/>
      <c r="BB65" s="183"/>
      <c r="BC65" s="183"/>
      <c r="BD65" s="183"/>
      <c r="BE65" s="183"/>
    </row>
    <row r="66" spans="1:57" ht="15" hidden="1" customHeight="1">
      <c r="A66" s="145" t="s">
        <v>1088</v>
      </c>
      <c r="B66" s="145"/>
      <c r="C66" s="145"/>
      <c r="D66" s="145" t="s">
        <v>1089</v>
      </c>
      <c r="E66" s="145"/>
      <c r="F66" s="146">
        <v>550</v>
      </c>
      <c r="G66" s="147" t="s">
        <v>1090</v>
      </c>
      <c r="H66" s="148">
        <v>3</v>
      </c>
      <c r="I66" s="149">
        <v>45</v>
      </c>
      <c r="J66" s="149"/>
      <c r="K66" s="149"/>
      <c r="L66" s="150">
        <v>0</v>
      </c>
      <c r="M66" s="181"/>
      <c r="N66" s="181"/>
      <c r="O66" s="181" t="s">
        <v>1605</v>
      </c>
      <c r="P66" s="151" t="s">
        <v>1580</v>
      </c>
      <c r="Q66" s="182" t="str">
        <f>MaBM</f>
        <v>TTDT</v>
      </c>
      <c r="R66" s="182" t="str">
        <f>MaKhoa</f>
        <v>CNTT</v>
      </c>
      <c r="S66" s="144" t="str">
        <f t="shared" si="0"/>
        <v>CNTT-TTDT</v>
      </c>
      <c r="T66" s="183"/>
      <c r="U66" s="183"/>
      <c r="V66" s="183"/>
      <c r="W66" s="183"/>
      <c r="X66" s="183"/>
      <c r="Y66" s="183"/>
      <c r="Z66" s="183"/>
      <c r="AA66" s="183"/>
      <c r="AB66" s="183"/>
      <c r="AC66" s="183"/>
      <c r="AD66" s="183"/>
      <c r="AE66" s="183" t="s">
        <v>20</v>
      </c>
      <c r="AF66" s="183"/>
      <c r="AG66" s="183"/>
      <c r="AH66" s="183"/>
      <c r="AI66" s="183"/>
      <c r="AJ66" s="183"/>
      <c r="AK66" s="183"/>
      <c r="AL66" s="183"/>
      <c r="AM66" s="183"/>
      <c r="AN66" s="183"/>
      <c r="AO66" s="183"/>
      <c r="AP66" s="183"/>
      <c r="AQ66" s="183"/>
      <c r="AR66" s="183"/>
      <c r="AS66" s="183"/>
      <c r="AT66" s="183"/>
      <c r="AU66" s="183"/>
      <c r="AV66" s="183"/>
      <c r="AW66" s="183"/>
      <c r="AX66" s="183" t="s">
        <v>20</v>
      </c>
      <c r="AY66" s="183"/>
      <c r="AZ66" s="183"/>
      <c r="BA66" s="183"/>
      <c r="BB66" s="183"/>
      <c r="BC66" s="183"/>
      <c r="BD66" s="183"/>
      <c r="BE66" s="183"/>
    </row>
    <row r="67" spans="1:57" ht="15" hidden="1" customHeight="1">
      <c r="A67" s="145" t="s">
        <v>1390</v>
      </c>
      <c r="B67" s="145"/>
      <c r="C67" s="145"/>
      <c r="D67" s="145" t="s">
        <v>1391</v>
      </c>
      <c r="E67" s="145"/>
      <c r="F67" s="146">
        <v>678</v>
      </c>
      <c r="G67" s="147" t="s">
        <v>1392</v>
      </c>
      <c r="H67" s="148">
        <v>3</v>
      </c>
      <c r="I67" s="149"/>
      <c r="J67" s="149"/>
      <c r="K67" s="149">
        <v>135</v>
      </c>
      <c r="L67" s="150">
        <v>0</v>
      </c>
      <c r="M67" s="180" t="s">
        <v>2</v>
      </c>
      <c r="N67" s="181"/>
      <c r="O67" s="181" t="s">
        <v>1605</v>
      </c>
      <c r="P67" s="151" t="s">
        <v>1580</v>
      </c>
      <c r="Q67" s="182" t="str">
        <f>MaBM</f>
        <v>TTDT</v>
      </c>
      <c r="R67" s="182" t="str">
        <f>MaKhoa</f>
        <v>CNTT</v>
      </c>
      <c r="S67" s="144" t="str">
        <f t="shared" si="0"/>
        <v>CNTT-TTDT</v>
      </c>
      <c r="T67" s="183"/>
      <c r="U67" s="183"/>
      <c r="V67" s="183"/>
      <c r="W67" s="183"/>
      <c r="X67" s="183"/>
      <c r="Y67" s="183"/>
      <c r="Z67" s="183"/>
      <c r="AA67" s="183"/>
      <c r="AB67" s="183"/>
      <c r="AC67" s="183"/>
      <c r="AD67" s="183"/>
      <c r="AE67" s="183" t="s">
        <v>20</v>
      </c>
      <c r="AF67" s="183"/>
      <c r="AG67" s="183"/>
      <c r="AH67" s="183"/>
      <c r="AI67" s="183"/>
      <c r="AJ67" s="183"/>
      <c r="AK67" s="183"/>
      <c r="AL67" s="183"/>
      <c r="AM67" s="183"/>
      <c r="AN67" s="183"/>
      <c r="AO67" s="183"/>
      <c r="AP67" s="183"/>
      <c r="AQ67" s="183"/>
      <c r="AR67" s="183"/>
      <c r="AS67" s="183"/>
      <c r="AT67" s="183"/>
      <c r="AU67" s="183"/>
      <c r="AV67" s="183"/>
      <c r="AW67" s="183"/>
      <c r="AX67" s="183" t="s">
        <v>20</v>
      </c>
      <c r="AY67" s="183"/>
      <c r="AZ67" s="183"/>
      <c r="BA67" s="183"/>
      <c r="BB67" s="183"/>
      <c r="BC67" s="183"/>
      <c r="BD67" s="183"/>
      <c r="BE67" s="183"/>
    </row>
    <row r="68" spans="1:57" ht="15" hidden="1" customHeight="1">
      <c r="A68" s="145" t="s">
        <v>1396</v>
      </c>
      <c r="B68" s="145"/>
      <c r="C68" s="145"/>
      <c r="D68" s="145" t="s">
        <v>1397</v>
      </c>
      <c r="E68" s="145"/>
      <c r="F68" s="146">
        <v>680</v>
      </c>
      <c r="G68" s="147" t="s">
        <v>1398</v>
      </c>
      <c r="H68" s="148">
        <v>3</v>
      </c>
      <c r="I68" s="149"/>
      <c r="J68" s="149"/>
      <c r="K68" s="149">
        <v>135</v>
      </c>
      <c r="L68" s="150">
        <v>0</v>
      </c>
      <c r="M68" s="180" t="s">
        <v>2</v>
      </c>
      <c r="N68" s="181"/>
      <c r="O68" s="181" t="s">
        <v>1605</v>
      </c>
      <c r="P68" s="151" t="s">
        <v>1580</v>
      </c>
      <c r="Q68" s="182" t="str">
        <f>MaBM</f>
        <v>TTDT</v>
      </c>
      <c r="R68" s="182" t="str">
        <f>MaKhoa</f>
        <v>CNTT</v>
      </c>
      <c r="S68" s="144" t="str">
        <f t="shared" ref="S68:S131" si="1">+R68&amp;"-"&amp;Q68</f>
        <v>CNTT-TTDT</v>
      </c>
      <c r="T68" s="183"/>
      <c r="U68" s="183"/>
      <c r="V68" s="183"/>
      <c r="W68" s="183"/>
      <c r="X68" s="183"/>
      <c r="Y68" s="183"/>
      <c r="Z68" s="183"/>
      <c r="AA68" s="183"/>
      <c r="AB68" s="183"/>
      <c r="AC68" s="183"/>
      <c r="AD68" s="183"/>
      <c r="AE68" s="183" t="s">
        <v>20</v>
      </c>
      <c r="AF68" s="183"/>
      <c r="AG68" s="183"/>
      <c r="AH68" s="183"/>
      <c r="AI68" s="183"/>
      <c r="AJ68" s="183"/>
      <c r="AK68" s="183"/>
      <c r="AL68" s="183"/>
      <c r="AM68" s="183"/>
      <c r="AN68" s="183"/>
      <c r="AO68" s="183"/>
      <c r="AP68" s="183"/>
      <c r="AQ68" s="183"/>
      <c r="AR68" s="183"/>
      <c r="AS68" s="183"/>
      <c r="AT68" s="183"/>
      <c r="AU68" s="183"/>
      <c r="AV68" s="183"/>
      <c r="AW68" s="183"/>
      <c r="AX68" s="183" t="s">
        <v>20</v>
      </c>
      <c r="AY68" s="183"/>
      <c r="AZ68" s="183"/>
      <c r="BA68" s="183"/>
      <c r="BB68" s="183"/>
      <c r="BC68" s="183"/>
      <c r="BD68" s="183"/>
      <c r="BE68" s="183"/>
    </row>
    <row r="69" spans="1:57" ht="15" hidden="1" customHeight="1">
      <c r="A69" s="145" t="s">
        <v>1907</v>
      </c>
      <c r="B69" s="145"/>
      <c r="C69" s="145"/>
      <c r="D69" s="145"/>
      <c r="E69" s="145"/>
      <c r="F69" s="146">
        <v>838</v>
      </c>
      <c r="G69" s="147" t="s">
        <v>1908</v>
      </c>
      <c r="H69" s="148">
        <v>5</v>
      </c>
      <c r="I69" s="149"/>
      <c r="J69" s="149">
        <v>150</v>
      </c>
      <c r="K69" s="149"/>
      <c r="L69" s="150">
        <v>0</v>
      </c>
      <c r="M69" s="180" t="s">
        <v>2</v>
      </c>
      <c r="N69" s="181"/>
      <c r="O69" s="181" t="s">
        <v>1605</v>
      </c>
      <c r="P69" s="151" t="s">
        <v>1580</v>
      </c>
      <c r="Q69" s="182" t="str">
        <f>MaBM</f>
        <v>TTDT</v>
      </c>
      <c r="R69" s="182" t="str">
        <f>MaKhoa</f>
        <v>CNTT</v>
      </c>
      <c r="S69" s="144" t="str">
        <f t="shared" si="1"/>
        <v>CNTT-TTDT</v>
      </c>
      <c r="T69" s="183"/>
      <c r="U69" s="183"/>
      <c r="V69" s="183"/>
      <c r="W69" s="183"/>
      <c r="X69" s="183"/>
      <c r="Y69" s="183"/>
      <c r="Z69" s="183"/>
      <c r="AA69" s="183"/>
      <c r="AB69" s="183"/>
      <c r="AC69" s="183"/>
      <c r="AD69" s="183"/>
      <c r="AE69" s="183"/>
      <c r="AF69" s="183"/>
      <c r="AG69" s="183"/>
      <c r="AH69" s="183"/>
      <c r="AI69" s="183"/>
      <c r="AJ69" s="183"/>
      <c r="AK69" s="183"/>
      <c r="AL69" s="183"/>
      <c r="AM69" s="183"/>
      <c r="AN69" s="183"/>
      <c r="AO69" s="183"/>
      <c r="AP69" s="183"/>
      <c r="AQ69" s="183"/>
      <c r="AR69" s="183"/>
      <c r="AS69" s="183"/>
      <c r="AT69" s="183"/>
      <c r="AU69" s="183"/>
      <c r="AV69" s="183"/>
      <c r="AW69" s="183"/>
      <c r="AX69" s="183"/>
      <c r="AY69" s="183"/>
      <c r="AZ69" s="183"/>
      <c r="BA69" s="183"/>
      <c r="BB69" s="183"/>
      <c r="BC69" s="183"/>
      <c r="BD69" s="183"/>
      <c r="BE69" s="183"/>
    </row>
    <row r="70" spans="1:57" ht="15" hidden="1" customHeight="1">
      <c r="A70" s="145" t="s">
        <v>1393</v>
      </c>
      <c r="B70" s="145"/>
      <c r="C70" s="145"/>
      <c r="D70" s="145" t="s">
        <v>1394</v>
      </c>
      <c r="E70" s="145"/>
      <c r="F70" s="146">
        <v>679</v>
      </c>
      <c r="G70" s="147" t="s">
        <v>1395</v>
      </c>
      <c r="H70" s="148">
        <v>2</v>
      </c>
      <c r="I70" s="149"/>
      <c r="J70" s="149"/>
      <c r="K70" s="149">
        <v>90</v>
      </c>
      <c r="L70" s="150">
        <v>0</v>
      </c>
      <c r="M70" s="180" t="s">
        <v>2</v>
      </c>
      <c r="N70" s="181"/>
      <c r="O70" s="181" t="s">
        <v>1605</v>
      </c>
      <c r="P70" s="151" t="s">
        <v>1580</v>
      </c>
      <c r="Q70" s="182" t="str">
        <f>MaBM</f>
        <v>TTDT</v>
      </c>
      <c r="R70" s="182" t="str">
        <f>MaKhoa</f>
        <v>CNTT</v>
      </c>
      <c r="S70" s="144" t="str">
        <f t="shared" si="1"/>
        <v>CNTT-TTDT</v>
      </c>
      <c r="T70" s="183"/>
      <c r="U70" s="183"/>
      <c r="V70" s="183"/>
      <c r="W70" s="183"/>
      <c r="X70" s="183"/>
      <c r="Y70" s="183"/>
      <c r="Z70" s="183"/>
      <c r="AA70" s="183"/>
      <c r="AB70" s="183"/>
      <c r="AC70" s="183"/>
      <c r="AD70" s="183"/>
      <c r="AE70" s="183" t="s">
        <v>20</v>
      </c>
      <c r="AF70" s="183"/>
      <c r="AG70" s="183"/>
      <c r="AH70" s="183"/>
      <c r="AI70" s="183"/>
      <c r="AJ70" s="183"/>
      <c r="AK70" s="183"/>
      <c r="AL70" s="183"/>
      <c r="AM70" s="183"/>
      <c r="AN70" s="183"/>
      <c r="AO70" s="183"/>
      <c r="AP70" s="183"/>
      <c r="AQ70" s="183"/>
      <c r="AR70" s="183"/>
      <c r="AS70" s="183"/>
      <c r="AT70" s="183"/>
      <c r="AU70" s="183"/>
      <c r="AV70" s="183"/>
      <c r="AW70" s="183"/>
      <c r="AX70" s="183" t="s">
        <v>20</v>
      </c>
      <c r="AY70" s="183"/>
      <c r="AZ70" s="183"/>
      <c r="BA70" s="183"/>
      <c r="BB70" s="183"/>
      <c r="BC70" s="183"/>
      <c r="BD70" s="183"/>
      <c r="BE70" s="183"/>
    </row>
    <row r="71" spans="1:57" ht="15" hidden="1" customHeight="1">
      <c r="A71" s="145" t="s">
        <v>418</v>
      </c>
      <c r="B71" s="145" t="s">
        <v>418</v>
      </c>
      <c r="C71" s="145"/>
      <c r="D71" s="145"/>
      <c r="E71" s="145"/>
      <c r="F71" s="146">
        <v>196</v>
      </c>
      <c r="G71" s="147" t="s">
        <v>419</v>
      </c>
      <c r="H71" s="148">
        <v>3</v>
      </c>
      <c r="I71" s="149">
        <v>45</v>
      </c>
      <c r="J71" s="149"/>
      <c r="K71" s="149"/>
      <c r="L71" s="150">
        <v>0</v>
      </c>
      <c r="M71" s="181" t="s">
        <v>1484</v>
      </c>
      <c r="N71" s="181">
        <v>90</v>
      </c>
      <c r="O71" s="181" t="s">
        <v>1605</v>
      </c>
      <c r="P71" s="151" t="s">
        <v>1580</v>
      </c>
      <c r="Q71" s="182" t="str">
        <f>MaBM</f>
        <v>TTDT</v>
      </c>
      <c r="R71" s="182" t="str">
        <f>MaKhoa</f>
        <v>CNTT</v>
      </c>
      <c r="S71" s="144" t="str">
        <f t="shared" si="1"/>
        <v>CNTT-TTDT</v>
      </c>
      <c r="T71" s="183"/>
      <c r="U71" s="183"/>
      <c r="V71" s="183"/>
      <c r="W71" s="183"/>
      <c r="X71" s="183"/>
      <c r="Y71" s="183"/>
      <c r="Z71" s="183"/>
      <c r="AA71" s="183"/>
      <c r="AB71" s="183"/>
      <c r="AC71" s="183"/>
      <c r="AD71" s="183"/>
      <c r="AE71" s="183" t="s">
        <v>20</v>
      </c>
      <c r="AF71" s="183"/>
      <c r="AG71" s="183"/>
      <c r="AH71" s="183"/>
      <c r="AI71" s="183"/>
      <c r="AJ71" s="183"/>
      <c r="AK71" s="183"/>
      <c r="AL71" s="183"/>
      <c r="AM71" s="183"/>
      <c r="AN71" s="183"/>
      <c r="AO71" s="183"/>
      <c r="AP71" s="183"/>
      <c r="AQ71" s="183"/>
      <c r="AR71" s="183"/>
      <c r="AS71" s="183"/>
      <c r="AT71" s="183"/>
      <c r="AU71" s="183"/>
      <c r="AV71" s="183"/>
      <c r="AW71" s="183"/>
      <c r="AX71" s="183"/>
      <c r="AY71" s="183"/>
      <c r="AZ71" s="183"/>
      <c r="BA71" s="183"/>
      <c r="BB71" s="183"/>
      <c r="BC71" s="183"/>
      <c r="BD71" s="183"/>
      <c r="BE71" s="183"/>
    </row>
    <row r="72" spans="1:57" ht="15" hidden="1" customHeight="1">
      <c r="A72" s="145" t="s">
        <v>444</v>
      </c>
      <c r="B72" s="145"/>
      <c r="C72" s="145"/>
      <c r="D72" s="145" t="s">
        <v>445</v>
      </c>
      <c r="E72" s="145"/>
      <c r="F72" s="146">
        <v>211</v>
      </c>
      <c r="G72" s="147" t="s">
        <v>446</v>
      </c>
      <c r="H72" s="148">
        <v>3</v>
      </c>
      <c r="I72" s="149">
        <v>45</v>
      </c>
      <c r="J72" s="149"/>
      <c r="K72" s="149"/>
      <c r="L72" s="150">
        <v>0</v>
      </c>
      <c r="M72" s="181" t="s">
        <v>1484</v>
      </c>
      <c r="N72" s="181">
        <v>60</v>
      </c>
      <c r="O72" s="181" t="s">
        <v>1605</v>
      </c>
      <c r="P72" s="151" t="s">
        <v>1580</v>
      </c>
      <c r="Q72" s="182" t="str">
        <f>MaBM</f>
        <v>TTDT</v>
      </c>
      <c r="R72" s="182" t="str">
        <f>MaKhoa</f>
        <v>CNTT</v>
      </c>
      <c r="S72" s="144" t="str">
        <f t="shared" si="1"/>
        <v>CNTT-TTDT</v>
      </c>
      <c r="T72" s="183"/>
      <c r="U72" s="183"/>
      <c r="V72" s="183"/>
      <c r="W72" s="183"/>
      <c r="X72" s="183"/>
      <c r="Y72" s="183"/>
      <c r="Z72" s="183"/>
      <c r="AA72" s="183"/>
      <c r="AB72" s="183"/>
      <c r="AC72" s="183"/>
      <c r="AD72" s="183"/>
      <c r="AE72" s="183" t="s">
        <v>20</v>
      </c>
      <c r="AF72" s="183"/>
      <c r="AG72" s="183"/>
      <c r="AH72" s="183"/>
      <c r="AI72" s="183"/>
      <c r="AJ72" s="183"/>
      <c r="AK72" s="183"/>
      <c r="AL72" s="183"/>
      <c r="AM72" s="183"/>
      <c r="AN72" s="183"/>
      <c r="AO72" s="183"/>
      <c r="AP72" s="183"/>
      <c r="AQ72" s="183"/>
      <c r="AR72" s="183"/>
      <c r="AS72" s="183"/>
      <c r="AT72" s="183"/>
      <c r="AU72" s="183"/>
      <c r="AV72" s="183"/>
      <c r="AW72" s="183"/>
      <c r="AX72" s="183" t="s">
        <v>20</v>
      </c>
      <c r="AY72" s="183"/>
      <c r="AZ72" s="183"/>
      <c r="BA72" s="183"/>
      <c r="BB72" s="183"/>
      <c r="BC72" s="183"/>
      <c r="BD72" s="183"/>
      <c r="BE72" s="183"/>
    </row>
    <row r="73" spans="1:57" s="198" customFormat="1" ht="15" hidden="1" customHeight="1">
      <c r="A73" s="145" t="s">
        <v>1055</v>
      </c>
      <c r="B73" s="145"/>
      <c r="C73" s="145"/>
      <c r="D73" s="145"/>
      <c r="E73" s="145"/>
      <c r="F73" s="146">
        <v>533</v>
      </c>
      <c r="G73" s="147" t="s">
        <v>1056</v>
      </c>
      <c r="H73" s="148">
        <v>2</v>
      </c>
      <c r="I73" s="149">
        <v>30</v>
      </c>
      <c r="J73" s="149"/>
      <c r="K73" s="149"/>
      <c r="L73" s="150">
        <v>0</v>
      </c>
      <c r="M73" s="181"/>
      <c r="N73" s="181"/>
      <c r="O73" s="181" t="s">
        <v>1650</v>
      </c>
      <c r="P73" s="151" t="s">
        <v>1580</v>
      </c>
      <c r="Q73" s="182" t="str">
        <f>MaBM</f>
        <v>TTMA</v>
      </c>
      <c r="R73" s="182" t="str">
        <f>MaKhoa</f>
        <v>CNTT</v>
      </c>
      <c r="S73" s="144" t="str">
        <f t="shared" si="1"/>
        <v>CNTT-TTMA</v>
      </c>
      <c r="T73" s="183"/>
      <c r="U73" s="183"/>
      <c r="V73" s="183"/>
      <c r="W73" s="183"/>
      <c r="X73" s="183"/>
      <c r="Y73" s="183"/>
      <c r="Z73" s="183"/>
      <c r="AA73" s="183"/>
      <c r="AB73" s="183"/>
      <c r="AC73" s="183"/>
      <c r="AD73" s="183"/>
      <c r="AE73" s="183"/>
      <c r="AF73" s="183" t="s">
        <v>20</v>
      </c>
      <c r="AG73" s="183"/>
      <c r="AH73" s="183"/>
      <c r="AI73" s="183"/>
      <c r="AJ73" s="183"/>
      <c r="AK73" s="183"/>
      <c r="AL73" s="183"/>
      <c r="AM73" s="183"/>
      <c r="AN73" s="183"/>
      <c r="AO73" s="183"/>
      <c r="AP73" s="183"/>
      <c r="AQ73" s="183"/>
      <c r="AR73" s="183"/>
      <c r="AS73" s="183"/>
      <c r="AT73" s="183"/>
      <c r="AU73" s="183"/>
      <c r="AV73" s="183"/>
      <c r="AW73" s="183"/>
      <c r="AX73" s="183"/>
      <c r="AY73" s="183"/>
      <c r="AZ73" s="183"/>
      <c r="BA73" s="183"/>
      <c r="BB73" s="183"/>
      <c r="BC73" s="183"/>
      <c r="BD73" s="183"/>
      <c r="BE73" s="183"/>
    </row>
    <row r="74" spans="1:57" ht="15" hidden="1" customHeight="1">
      <c r="A74" s="145"/>
      <c r="B74" s="145"/>
      <c r="C74" s="145"/>
      <c r="D74" s="145" t="s">
        <v>1689</v>
      </c>
      <c r="E74" s="145"/>
      <c r="F74" s="146">
        <v>249</v>
      </c>
      <c r="G74" s="147" t="s">
        <v>528</v>
      </c>
      <c r="H74" s="148">
        <v>2</v>
      </c>
      <c r="I74" s="149">
        <v>30</v>
      </c>
      <c r="J74" s="149"/>
      <c r="K74" s="149"/>
      <c r="L74" s="150">
        <v>0</v>
      </c>
      <c r="M74" s="181"/>
      <c r="N74" s="181"/>
      <c r="O74" s="181" t="s">
        <v>1650</v>
      </c>
      <c r="P74" s="151" t="s">
        <v>1580</v>
      </c>
      <c r="Q74" s="182" t="str">
        <f>MaBM</f>
        <v>TTMA</v>
      </c>
      <c r="R74" s="182" t="str">
        <f>MaKhoa</f>
        <v>CNTT</v>
      </c>
      <c r="S74" s="144" t="str">
        <f t="shared" si="1"/>
        <v>CNTT-TTMA</v>
      </c>
      <c r="T74" s="183"/>
      <c r="U74" s="183"/>
      <c r="V74" s="183"/>
      <c r="W74" s="183"/>
      <c r="X74" s="183"/>
      <c r="Y74" s="183"/>
      <c r="Z74" s="183"/>
      <c r="AA74" s="183"/>
      <c r="AB74" s="183"/>
      <c r="AC74" s="183"/>
      <c r="AD74" s="183"/>
      <c r="AE74" s="183"/>
      <c r="AF74" s="183"/>
      <c r="AG74" s="183"/>
      <c r="AH74" s="183"/>
      <c r="AI74" s="183"/>
      <c r="AJ74" s="183"/>
      <c r="AK74" s="183"/>
      <c r="AL74" s="183"/>
      <c r="AM74" s="183"/>
      <c r="AN74" s="183"/>
      <c r="AO74" s="183"/>
      <c r="AP74" s="183"/>
      <c r="AQ74" s="183"/>
      <c r="AR74" s="183"/>
      <c r="AS74" s="183"/>
      <c r="AT74" s="183"/>
      <c r="AU74" s="183"/>
      <c r="AV74" s="183"/>
      <c r="AW74" s="183"/>
      <c r="AX74" s="183"/>
      <c r="AY74" s="183" t="s">
        <v>21</v>
      </c>
      <c r="AZ74" s="183"/>
      <c r="BA74" s="183"/>
      <c r="BB74" s="183"/>
      <c r="BC74" s="183"/>
      <c r="BD74" s="183"/>
      <c r="BE74" s="183"/>
    </row>
    <row r="75" spans="1:57" ht="15" hidden="1" customHeight="1">
      <c r="A75" s="145"/>
      <c r="B75" s="145"/>
      <c r="C75" s="145"/>
      <c r="D75" s="145" t="s">
        <v>1255</v>
      </c>
      <c r="E75" s="145"/>
      <c r="F75" s="146">
        <v>626</v>
      </c>
      <c r="G75" s="147" t="s">
        <v>1256</v>
      </c>
      <c r="H75" s="148">
        <v>2</v>
      </c>
      <c r="I75" s="149">
        <v>30</v>
      </c>
      <c r="J75" s="149"/>
      <c r="K75" s="149"/>
      <c r="L75" s="150">
        <v>0</v>
      </c>
      <c r="M75" s="181"/>
      <c r="N75" s="181"/>
      <c r="O75" s="181" t="s">
        <v>1650</v>
      </c>
      <c r="P75" s="151" t="s">
        <v>1580</v>
      </c>
      <c r="Q75" s="182" t="str">
        <f>MaBM</f>
        <v>TTMA</v>
      </c>
      <c r="R75" s="182" t="str">
        <f>MaKhoa</f>
        <v>CNTT</v>
      </c>
      <c r="S75" s="144" t="str">
        <f t="shared" si="1"/>
        <v>CNTT-TTMA</v>
      </c>
      <c r="T75" s="183"/>
      <c r="U75" s="183"/>
      <c r="V75" s="183"/>
      <c r="W75" s="183"/>
      <c r="X75" s="183"/>
      <c r="Y75" s="183"/>
      <c r="Z75" s="183"/>
      <c r="AA75" s="183"/>
      <c r="AB75" s="183"/>
      <c r="AC75" s="183"/>
      <c r="AD75" s="183"/>
      <c r="AE75" s="183"/>
      <c r="AF75" s="183"/>
      <c r="AG75" s="183"/>
      <c r="AH75" s="183"/>
      <c r="AI75" s="183"/>
      <c r="AJ75" s="183"/>
      <c r="AK75" s="183"/>
      <c r="AL75" s="183"/>
      <c r="AM75" s="183"/>
      <c r="AN75" s="183"/>
      <c r="AO75" s="183"/>
      <c r="AP75" s="183"/>
      <c r="AQ75" s="183"/>
      <c r="AR75" s="183"/>
      <c r="AS75" s="183"/>
      <c r="AT75" s="183"/>
      <c r="AU75" s="183"/>
      <c r="AV75" s="183"/>
      <c r="AW75" s="183"/>
      <c r="AX75" s="183"/>
      <c r="AY75" s="183" t="s">
        <v>21</v>
      </c>
      <c r="AZ75" s="183"/>
      <c r="BA75" s="183"/>
      <c r="BB75" s="183"/>
      <c r="BC75" s="183"/>
      <c r="BD75" s="183"/>
      <c r="BE75" s="183"/>
    </row>
    <row r="76" spans="1:57" ht="15" hidden="1" customHeight="1">
      <c r="A76" s="145"/>
      <c r="B76" s="145"/>
      <c r="C76" s="145"/>
      <c r="D76" s="145" t="s">
        <v>1074</v>
      </c>
      <c r="E76" s="145"/>
      <c r="F76" s="146">
        <v>542</v>
      </c>
      <c r="G76" s="147" t="s">
        <v>1075</v>
      </c>
      <c r="H76" s="148">
        <v>3</v>
      </c>
      <c r="I76" s="149">
        <v>30</v>
      </c>
      <c r="J76" s="149">
        <v>30</v>
      </c>
      <c r="K76" s="149"/>
      <c r="L76" s="150">
        <v>0</v>
      </c>
      <c r="M76" s="181"/>
      <c r="N76" s="181"/>
      <c r="O76" s="181" t="s">
        <v>1650</v>
      </c>
      <c r="P76" s="151" t="s">
        <v>1580</v>
      </c>
      <c r="Q76" s="182" t="str">
        <f>MaBM</f>
        <v>TTMA</v>
      </c>
      <c r="R76" s="182" t="str">
        <f>MaKhoa</f>
        <v>CNTT</v>
      </c>
      <c r="S76" s="144" t="str">
        <f t="shared" si="1"/>
        <v>CNTT-TTMA</v>
      </c>
      <c r="T76" s="183"/>
      <c r="U76" s="183"/>
      <c r="V76" s="183"/>
      <c r="W76" s="183"/>
      <c r="X76" s="183"/>
      <c r="Y76" s="183"/>
      <c r="Z76" s="183"/>
      <c r="AA76" s="183"/>
      <c r="AB76" s="183"/>
      <c r="AC76" s="183"/>
      <c r="AD76" s="183"/>
      <c r="AE76" s="183"/>
      <c r="AF76" s="183"/>
      <c r="AG76" s="183"/>
      <c r="AH76" s="183"/>
      <c r="AI76" s="183"/>
      <c r="AJ76" s="183"/>
      <c r="AK76" s="183"/>
      <c r="AL76" s="183"/>
      <c r="AM76" s="183"/>
      <c r="AN76" s="183"/>
      <c r="AO76" s="183"/>
      <c r="AP76" s="183"/>
      <c r="AQ76" s="183"/>
      <c r="AR76" s="183"/>
      <c r="AS76" s="183"/>
      <c r="AT76" s="183"/>
      <c r="AU76" s="183"/>
      <c r="AV76" s="183"/>
      <c r="AW76" s="183"/>
      <c r="AX76" s="183"/>
      <c r="AY76" s="183" t="s">
        <v>20</v>
      </c>
      <c r="AZ76" s="183"/>
      <c r="BA76" s="183"/>
      <c r="BB76" s="183"/>
      <c r="BC76" s="183"/>
      <c r="BD76" s="183"/>
      <c r="BE76" s="183"/>
    </row>
    <row r="77" spans="1:57" ht="15" hidden="1" customHeight="1">
      <c r="A77" s="145" t="s">
        <v>1246</v>
      </c>
      <c r="B77" s="145"/>
      <c r="C77" s="145"/>
      <c r="D77" s="145"/>
      <c r="E77" s="145"/>
      <c r="F77" s="146">
        <v>620</v>
      </c>
      <c r="G77" s="147" t="s">
        <v>1247</v>
      </c>
      <c r="H77" s="148">
        <v>2</v>
      </c>
      <c r="I77" s="149">
        <v>30</v>
      </c>
      <c r="J77" s="149"/>
      <c r="K77" s="149"/>
      <c r="L77" s="150">
        <v>0</v>
      </c>
      <c r="M77" s="181"/>
      <c r="N77" s="181"/>
      <c r="O77" s="181" t="s">
        <v>1650</v>
      </c>
      <c r="P77" s="151" t="s">
        <v>1580</v>
      </c>
      <c r="Q77" s="182" t="str">
        <f>MaBM</f>
        <v>TTMA</v>
      </c>
      <c r="R77" s="182" t="str">
        <f>MaKhoa</f>
        <v>CNTT</v>
      </c>
      <c r="S77" s="144" t="str">
        <f t="shared" si="1"/>
        <v>CNTT-TTMA</v>
      </c>
      <c r="T77" s="183"/>
      <c r="U77" s="183"/>
      <c r="V77" s="183"/>
      <c r="W77" s="183"/>
      <c r="X77" s="183"/>
      <c r="Y77" s="183"/>
      <c r="Z77" s="183"/>
      <c r="AA77" s="183"/>
      <c r="AB77" s="183"/>
      <c r="AC77" s="183"/>
      <c r="AD77" s="183"/>
      <c r="AE77" s="183"/>
      <c r="AF77" s="183" t="s">
        <v>21</v>
      </c>
      <c r="AG77" s="183"/>
      <c r="AH77" s="183"/>
      <c r="AI77" s="183"/>
      <c r="AJ77" s="183"/>
      <c r="AK77" s="183"/>
      <c r="AL77" s="183"/>
      <c r="AM77" s="183"/>
      <c r="AN77" s="183"/>
      <c r="AO77" s="183"/>
      <c r="AP77" s="183"/>
      <c r="AQ77" s="183"/>
      <c r="AR77" s="183"/>
      <c r="AS77" s="183"/>
      <c r="AT77" s="183"/>
      <c r="AU77" s="183"/>
      <c r="AV77" s="183"/>
      <c r="AW77" s="183"/>
      <c r="AX77" s="183"/>
      <c r="AY77" s="183"/>
      <c r="AZ77" s="183"/>
      <c r="BA77" s="183"/>
      <c r="BB77" s="183"/>
      <c r="BC77" s="183"/>
      <c r="BD77" s="183"/>
      <c r="BE77" s="183"/>
    </row>
    <row r="78" spans="1:57" ht="15" hidden="1" customHeight="1">
      <c r="A78" s="145" t="s">
        <v>1063</v>
      </c>
      <c r="B78" s="145"/>
      <c r="C78" s="145"/>
      <c r="D78" s="145"/>
      <c r="E78" s="145"/>
      <c r="F78" s="146">
        <v>537</v>
      </c>
      <c r="G78" s="147" t="s">
        <v>1064</v>
      </c>
      <c r="H78" s="148">
        <v>3</v>
      </c>
      <c r="I78" s="149"/>
      <c r="J78" s="149"/>
      <c r="K78" s="149">
        <v>135</v>
      </c>
      <c r="L78" s="150">
        <v>0</v>
      </c>
      <c r="M78" s="180" t="s">
        <v>1511</v>
      </c>
      <c r="N78" s="181"/>
      <c r="O78" s="181" t="s">
        <v>1650</v>
      </c>
      <c r="P78" s="151" t="s">
        <v>1580</v>
      </c>
      <c r="Q78" s="182" t="str">
        <f>MaBM</f>
        <v>TTMA</v>
      </c>
      <c r="R78" s="182" t="str">
        <f>MaKhoa</f>
        <v>CNTT</v>
      </c>
      <c r="S78" s="144" t="str">
        <f t="shared" si="1"/>
        <v>CNTT-TTMA</v>
      </c>
      <c r="T78" s="183"/>
      <c r="U78" s="183"/>
      <c r="V78" s="183"/>
      <c r="W78" s="183"/>
      <c r="X78" s="183"/>
      <c r="Y78" s="183"/>
      <c r="Z78" s="183"/>
      <c r="AA78" s="183"/>
      <c r="AB78" s="183"/>
      <c r="AC78" s="183"/>
      <c r="AD78" s="183"/>
      <c r="AE78" s="183"/>
      <c r="AF78" s="183" t="s">
        <v>20</v>
      </c>
      <c r="AG78" s="183"/>
      <c r="AH78" s="183"/>
      <c r="AI78" s="183"/>
      <c r="AJ78" s="183"/>
      <c r="AK78" s="183"/>
      <c r="AL78" s="183"/>
      <c r="AM78" s="183"/>
      <c r="AN78" s="183"/>
      <c r="AO78" s="183"/>
      <c r="AP78" s="183"/>
      <c r="AQ78" s="183"/>
      <c r="AR78" s="183"/>
      <c r="AS78" s="183"/>
      <c r="AT78" s="183"/>
      <c r="AU78" s="183"/>
      <c r="AV78" s="183"/>
      <c r="AW78" s="183"/>
      <c r="AX78" s="183"/>
      <c r="AY78" s="183"/>
      <c r="AZ78" s="183"/>
      <c r="BA78" s="183"/>
      <c r="BB78" s="183"/>
      <c r="BC78" s="183"/>
      <c r="BD78" s="183"/>
      <c r="BE78" s="183"/>
    </row>
    <row r="79" spans="1:57" ht="15" hidden="1" customHeight="1">
      <c r="A79" s="145" t="s">
        <v>1250</v>
      </c>
      <c r="B79" s="145"/>
      <c r="C79" s="145"/>
      <c r="D79" s="145"/>
      <c r="E79" s="145"/>
      <c r="F79" s="146">
        <v>622</v>
      </c>
      <c r="G79" s="147" t="s">
        <v>1251</v>
      </c>
      <c r="H79" s="148">
        <v>2</v>
      </c>
      <c r="I79" s="149">
        <v>30</v>
      </c>
      <c r="J79" s="149"/>
      <c r="K79" s="149"/>
      <c r="L79" s="150">
        <v>0</v>
      </c>
      <c r="M79" s="181"/>
      <c r="N79" s="181"/>
      <c r="O79" s="181" t="s">
        <v>1650</v>
      </c>
      <c r="P79" s="151" t="s">
        <v>1580</v>
      </c>
      <c r="Q79" s="182" t="str">
        <f>MaBM</f>
        <v>TTMA</v>
      </c>
      <c r="R79" s="182" t="str">
        <f>MaKhoa</f>
        <v>CNTT</v>
      </c>
      <c r="S79" s="144" t="str">
        <f t="shared" si="1"/>
        <v>CNTT-TTMA</v>
      </c>
      <c r="T79" s="183"/>
      <c r="U79" s="183"/>
      <c r="V79" s="183"/>
      <c r="W79" s="183"/>
      <c r="X79" s="183"/>
      <c r="Y79" s="183"/>
      <c r="Z79" s="183"/>
      <c r="AA79" s="183"/>
      <c r="AB79" s="183"/>
      <c r="AC79" s="183"/>
      <c r="AD79" s="183"/>
      <c r="AE79" s="183"/>
      <c r="AF79" s="183" t="s">
        <v>21</v>
      </c>
      <c r="AG79" s="183"/>
      <c r="AH79" s="183"/>
      <c r="AI79" s="183"/>
      <c r="AJ79" s="183"/>
      <c r="AK79" s="183"/>
      <c r="AL79" s="183"/>
      <c r="AM79" s="183"/>
      <c r="AN79" s="183"/>
      <c r="AO79" s="183"/>
      <c r="AP79" s="183"/>
      <c r="AQ79" s="183"/>
      <c r="AR79" s="183"/>
      <c r="AS79" s="183"/>
      <c r="AT79" s="183"/>
      <c r="AU79" s="183"/>
      <c r="AV79" s="183"/>
      <c r="AW79" s="183"/>
      <c r="AX79" s="183"/>
      <c r="AY79" s="183"/>
      <c r="AZ79" s="183"/>
      <c r="BA79" s="183"/>
      <c r="BB79" s="183"/>
      <c r="BC79" s="183"/>
      <c r="BD79" s="183"/>
      <c r="BE79" s="183"/>
    </row>
    <row r="80" spans="1:57" ht="15" hidden="1" customHeight="1">
      <c r="A80" s="145" t="s">
        <v>1244</v>
      </c>
      <c r="B80" s="145"/>
      <c r="C80" s="145"/>
      <c r="D80" s="145"/>
      <c r="E80" s="145"/>
      <c r="F80" s="146">
        <v>619</v>
      </c>
      <c r="G80" s="147" t="s">
        <v>1245</v>
      </c>
      <c r="H80" s="148">
        <v>2</v>
      </c>
      <c r="I80" s="149">
        <v>15</v>
      </c>
      <c r="J80" s="149">
        <v>30</v>
      </c>
      <c r="K80" s="149"/>
      <c r="L80" s="150">
        <v>0</v>
      </c>
      <c r="M80" s="181"/>
      <c r="N80" s="181"/>
      <c r="O80" s="181" t="s">
        <v>1650</v>
      </c>
      <c r="P80" s="151" t="s">
        <v>1580</v>
      </c>
      <c r="Q80" s="182" t="str">
        <f>MaBM</f>
        <v>TTMA</v>
      </c>
      <c r="R80" s="182" t="str">
        <f>MaKhoa</f>
        <v>CNTT</v>
      </c>
      <c r="S80" s="144" t="str">
        <f t="shared" si="1"/>
        <v>CNTT-TTMA</v>
      </c>
      <c r="T80" s="183"/>
      <c r="U80" s="183"/>
      <c r="V80" s="183"/>
      <c r="W80" s="183"/>
      <c r="X80" s="183"/>
      <c r="Y80" s="183"/>
      <c r="Z80" s="183"/>
      <c r="AA80" s="183"/>
      <c r="AB80" s="183"/>
      <c r="AC80" s="183"/>
      <c r="AD80" s="183"/>
      <c r="AE80" s="183"/>
      <c r="AF80" s="183" t="s">
        <v>21</v>
      </c>
      <c r="AG80" s="183"/>
      <c r="AH80" s="183"/>
      <c r="AI80" s="183"/>
      <c r="AJ80" s="183"/>
      <c r="AK80" s="183"/>
      <c r="AL80" s="183"/>
      <c r="AM80" s="183"/>
      <c r="AN80" s="183"/>
      <c r="AO80" s="183"/>
      <c r="AP80" s="183"/>
      <c r="AQ80" s="183"/>
      <c r="AR80" s="183"/>
      <c r="AS80" s="183"/>
      <c r="AT80" s="183"/>
      <c r="AU80" s="183"/>
      <c r="AV80" s="183"/>
      <c r="AW80" s="183"/>
      <c r="AX80" s="183"/>
      <c r="AY80" s="183"/>
      <c r="AZ80" s="183"/>
      <c r="BA80" s="183"/>
      <c r="BB80" s="183"/>
      <c r="BC80" s="183"/>
      <c r="BD80" s="183"/>
      <c r="BE80" s="183"/>
    </row>
    <row r="81" spans="1:57" ht="15" hidden="1" customHeight="1">
      <c r="A81" s="145" t="s">
        <v>1494</v>
      </c>
      <c r="B81" s="145"/>
      <c r="C81" s="145"/>
      <c r="D81" s="145"/>
      <c r="E81" s="145"/>
      <c r="F81" s="146">
        <v>170</v>
      </c>
      <c r="G81" s="147" t="s">
        <v>384</v>
      </c>
      <c r="H81" s="148">
        <v>3</v>
      </c>
      <c r="I81" s="149">
        <v>30</v>
      </c>
      <c r="J81" s="149">
        <v>30</v>
      </c>
      <c r="K81" s="149"/>
      <c r="L81" s="150">
        <v>0</v>
      </c>
      <c r="M81" s="181" t="s">
        <v>1484</v>
      </c>
      <c r="N81" s="181">
        <v>90</v>
      </c>
      <c r="O81" s="181" t="s">
        <v>1650</v>
      </c>
      <c r="P81" s="151" t="s">
        <v>1580</v>
      </c>
      <c r="Q81" s="182" t="str">
        <f>MaBM</f>
        <v>TTMA</v>
      </c>
      <c r="R81" s="182" t="str">
        <f>MaKhoa</f>
        <v>CNTT</v>
      </c>
      <c r="S81" s="144" t="str">
        <f t="shared" si="1"/>
        <v>CNTT-TTMA</v>
      </c>
      <c r="T81" s="183"/>
      <c r="U81" s="183"/>
      <c r="V81" s="183"/>
      <c r="W81" s="183"/>
      <c r="X81" s="183"/>
      <c r="Y81" s="183"/>
      <c r="Z81" s="183"/>
      <c r="AA81" s="183"/>
      <c r="AB81" s="183"/>
      <c r="AC81" s="183"/>
      <c r="AD81" s="183"/>
      <c r="AE81" s="183"/>
      <c r="AF81" s="183" t="s">
        <v>20</v>
      </c>
      <c r="AG81" s="183"/>
      <c r="AH81" s="183"/>
      <c r="AI81" s="183"/>
      <c r="AJ81" s="183"/>
      <c r="AK81" s="183"/>
      <c r="AL81" s="183"/>
      <c r="AM81" s="183"/>
      <c r="AN81" s="183"/>
      <c r="AO81" s="183"/>
      <c r="AP81" s="183"/>
      <c r="AQ81" s="183"/>
      <c r="AR81" s="183"/>
      <c r="AS81" s="183"/>
      <c r="AT81" s="183"/>
      <c r="AU81" s="183"/>
      <c r="AV81" s="183"/>
      <c r="AW81" s="183"/>
      <c r="AX81" s="183"/>
      <c r="AY81" s="183"/>
      <c r="AZ81" s="183"/>
      <c r="BA81" s="183"/>
      <c r="BB81" s="183"/>
      <c r="BC81" s="183"/>
      <c r="BD81" s="183"/>
      <c r="BE81" s="183"/>
    </row>
    <row r="82" spans="1:57" ht="15" hidden="1" customHeight="1">
      <c r="A82" s="145" t="s">
        <v>523</v>
      </c>
      <c r="B82" s="145"/>
      <c r="C82" s="145"/>
      <c r="D82" s="145" t="s">
        <v>524</v>
      </c>
      <c r="E82" s="145"/>
      <c r="F82" s="146">
        <v>244</v>
      </c>
      <c r="G82" s="147" t="s">
        <v>384</v>
      </c>
      <c r="H82" s="148">
        <v>2</v>
      </c>
      <c r="I82" s="149">
        <v>30</v>
      </c>
      <c r="J82" s="149"/>
      <c r="K82" s="149"/>
      <c r="L82" s="150">
        <v>0</v>
      </c>
      <c r="M82" s="181" t="s">
        <v>1484</v>
      </c>
      <c r="N82" s="181">
        <v>60</v>
      </c>
      <c r="O82" s="181" t="s">
        <v>1650</v>
      </c>
      <c r="P82" s="151" t="s">
        <v>1580</v>
      </c>
      <c r="Q82" s="182" t="str">
        <f>MaBM</f>
        <v>TTMA</v>
      </c>
      <c r="R82" s="182" t="str">
        <f>MaKhoa</f>
        <v>CNTT</v>
      </c>
      <c r="S82" s="144" t="str">
        <f t="shared" si="1"/>
        <v>CNTT-TTMA</v>
      </c>
      <c r="T82" s="183"/>
      <c r="U82" s="183"/>
      <c r="V82" s="183"/>
      <c r="W82" s="183"/>
      <c r="X82" s="183"/>
      <c r="Y82" s="183"/>
      <c r="Z82" s="183"/>
      <c r="AA82" s="183"/>
      <c r="AB82" s="183"/>
      <c r="AC82" s="183"/>
      <c r="AD82" s="183"/>
      <c r="AE82" s="183" t="s">
        <v>21</v>
      </c>
      <c r="AF82" s="183"/>
      <c r="AG82" s="183"/>
      <c r="AH82" s="183"/>
      <c r="AI82" s="183"/>
      <c r="AJ82" s="183"/>
      <c r="AK82" s="183"/>
      <c r="AL82" s="183"/>
      <c r="AM82" s="183"/>
      <c r="AN82" s="183"/>
      <c r="AO82" s="183"/>
      <c r="AP82" s="183"/>
      <c r="AQ82" s="183"/>
      <c r="AR82" s="183"/>
      <c r="AS82" s="183"/>
      <c r="AT82" s="183"/>
      <c r="AU82" s="183"/>
      <c r="AV82" s="183"/>
      <c r="AW82" s="183"/>
      <c r="AX82" s="183" t="s">
        <v>21</v>
      </c>
      <c r="AY82" s="183"/>
      <c r="AZ82" s="183"/>
      <c r="BA82" s="183"/>
      <c r="BB82" s="183"/>
      <c r="BC82" s="183"/>
      <c r="BD82" s="183"/>
      <c r="BE82" s="183"/>
    </row>
    <row r="83" spans="1:57" ht="15" hidden="1" customHeight="1">
      <c r="A83" s="145"/>
      <c r="B83" s="145"/>
      <c r="C83" s="145"/>
      <c r="D83" s="145" t="s">
        <v>1070</v>
      </c>
      <c r="E83" s="145"/>
      <c r="F83" s="146">
        <v>540</v>
      </c>
      <c r="G83" s="147" t="s">
        <v>1071</v>
      </c>
      <c r="H83" s="148">
        <v>3</v>
      </c>
      <c r="I83" s="149">
        <v>30</v>
      </c>
      <c r="J83" s="149">
        <v>30</v>
      </c>
      <c r="K83" s="149"/>
      <c r="L83" s="150">
        <v>0</v>
      </c>
      <c r="M83" s="181"/>
      <c r="N83" s="181"/>
      <c r="O83" s="181" t="s">
        <v>1650</v>
      </c>
      <c r="P83" s="151" t="s">
        <v>1580</v>
      </c>
      <c r="Q83" s="182" t="str">
        <f>MaBM</f>
        <v>TTMA</v>
      </c>
      <c r="R83" s="182" t="str">
        <f>MaKhoa</f>
        <v>CNTT</v>
      </c>
      <c r="S83" s="144" t="str">
        <f t="shared" si="1"/>
        <v>CNTT-TTMA</v>
      </c>
      <c r="T83" s="183"/>
      <c r="U83" s="183"/>
      <c r="V83" s="183"/>
      <c r="W83" s="183"/>
      <c r="X83" s="183"/>
      <c r="Y83" s="183"/>
      <c r="Z83" s="183"/>
      <c r="AA83" s="183"/>
      <c r="AB83" s="183"/>
      <c r="AC83" s="183"/>
      <c r="AD83" s="183"/>
      <c r="AE83" s="183"/>
      <c r="AF83" s="183"/>
      <c r="AG83" s="183"/>
      <c r="AH83" s="183"/>
      <c r="AI83" s="183"/>
      <c r="AJ83" s="183"/>
      <c r="AK83" s="183"/>
      <c r="AL83" s="183"/>
      <c r="AM83" s="183"/>
      <c r="AN83" s="183"/>
      <c r="AO83" s="183"/>
      <c r="AP83" s="183"/>
      <c r="AQ83" s="183"/>
      <c r="AR83" s="183"/>
      <c r="AS83" s="183"/>
      <c r="AT83" s="183"/>
      <c r="AU83" s="183"/>
      <c r="AV83" s="183"/>
      <c r="AW83" s="183"/>
      <c r="AX83" s="183"/>
      <c r="AY83" s="183" t="s">
        <v>20</v>
      </c>
      <c r="AZ83" s="183"/>
      <c r="BA83" s="183"/>
      <c r="BB83" s="183"/>
      <c r="BC83" s="183"/>
      <c r="BD83" s="183"/>
      <c r="BE83" s="183"/>
    </row>
    <row r="84" spans="1:57" ht="15" hidden="1" customHeight="1">
      <c r="A84" s="145"/>
      <c r="B84" s="145"/>
      <c r="C84" s="145"/>
      <c r="D84" s="145" t="s">
        <v>1076</v>
      </c>
      <c r="E84" s="145"/>
      <c r="F84" s="146">
        <v>543</v>
      </c>
      <c r="G84" s="147" t="s">
        <v>1077</v>
      </c>
      <c r="H84" s="148">
        <v>2</v>
      </c>
      <c r="I84" s="149">
        <v>15</v>
      </c>
      <c r="J84" s="149">
        <v>30</v>
      </c>
      <c r="K84" s="149"/>
      <c r="L84" s="150">
        <v>0</v>
      </c>
      <c r="M84" s="181"/>
      <c r="N84" s="181"/>
      <c r="O84" s="181" t="s">
        <v>1650</v>
      </c>
      <c r="P84" s="151" t="s">
        <v>1580</v>
      </c>
      <c r="Q84" s="182" t="str">
        <f>MaBM</f>
        <v>TTMA</v>
      </c>
      <c r="R84" s="182" t="str">
        <f>MaKhoa</f>
        <v>CNTT</v>
      </c>
      <c r="S84" s="144" t="str">
        <f t="shared" si="1"/>
        <v>CNTT-TTMA</v>
      </c>
      <c r="T84" s="183"/>
      <c r="U84" s="183"/>
      <c r="V84" s="183"/>
      <c r="W84" s="183"/>
      <c r="X84" s="183"/>
      <c r="Y84" s="183"/>
      <c r="Z84" s="183"/>
      <c r="AA84" s="183"/>
      <c r="AB84" s="183"/>
      <c r="AC84" s="183"/>
      <c r="AD84" s="183"/>
      <c r="AE84" s="183"/>
      <c r="AF84" s="183"/>
      <c r="AG84" s="183"/>
      <c r="AH84" s="183"/>
      <c r="AI84" s="183"/>
      <c r="AJ84" s="183"/>
      <c r="AK84" s="183"/>
      <c r="AL84" s="183"/>
      <c r="AM84" s="183"/>
      <c r="AN84" s="183"/>
      <c r="AO84" s="183"/>
      <c r="AP84" s="183"/>
      <c r="AQ84" s="183"/>
      <c r="AR84" s="183"/>
      <c r="AS84" s="183"/>
      <c r="AT84" s="183"/>
      <c r="AU84" s="183"/>
      <c r="AV84" s="183"/>
      <c r="AW84" s="183"/>
      <c r="AX84" s="183"/>
      <c r="AY84" s="183" t="s">
        <v>20</v>
      </c>
      <c r="AZ84" s="183"/>
      <c r="BA84" s="183"/>
      <c r="BB84" s="183"/>
      <c r="BC84" s="183"/>
      <c r="BD84" s="183"/>
      <c r="BE84" s="183"/>
    </row>
    <row r="85" spans="1:57" ht="15" hidden="1" customHeight="1">
      <c r="A85" s="145" t="s">
        <v>1656</v>
      </c>
      <c r="B85" s="145"/>
      <c r="C85" s="145"/>
      <c r="D85" s="145"/>
      <c r="E85" s="145"/>
      <c r="F85" s="146">
        <v>179</v>
      </c>
      <c r="G85" s="147" t="s">
        <v>397</v>
      </c>
      <c r="H85" s="148">
        <v>3</v>
      </c>
      <c r="I85" s="149">
        <v>30</v>
      </c>
      <c r="J85" s="149">
        <v>30</v>
      </c>
      <c r="K85" s="149"/>
      <c r="L85" s="150">
        <v>0</v>
      </c>
      <c r="M85" s="181"/>
      <c r="N85" s="181"/>
      <c r="O85" s="181" t="s">
        <v>1650</v>
      </c>
      <c r="P85" s="151" t="s">
        <v>1580</v>
      </c>
      <c r="Q85" s="182" t="str">
        <f>MaBM</f>
        <v>TTMA</v>
      </c>
      <c r="R85" s="182" t="str">
        <f>MaKhoa</f>
        <v>CNTT</v>
      </c>
      <c r="S85" s="144" t="str">
        <f t="shared" si="1"/>
        <v>CNTT-TTMA</v>
      </c>
      <c r="T85" s="183"/>
      <c r="U85" s="183"/>
      <c r="V85" s="183"/>
      <c r="W85" s="183"/>
      <c r="X85" s="183"/>
      <c r="Y85" s="183"/>
      <c r="Z85" s="183"/>
      <c r="AA85" s="183"/>
      <c r="AB85" s="183"/>
      <c r="AC85" s="183"/>
      <c r="AD85" s="183"/>
      <c r="AE85" s="183"/>
      <c r="AF85" s="183" t="s">
        <v>20</v>
      </c>
      <c r="AG85" s="183"/>
      <c r="AH85" s="183"/>
      <c r="AI85" s="183"/>
      <c r="AJ85" s="183"/>
      <c r="AK85" s="183"/>
      <c r="AL85" s="183"/>
      <c r="AM85" s="183"/>
      <c r="AN85" s="183"/>
      <c r="AO85" s="183"/>
      <c r="AP85" s="183"/>
      <c r="AQ85" s="183"/>
      <c r="AR85" s="183"/>
      <c r="AS85" s="183"/>
      <c r="AT85" s="183"/>
      <c r="AU85" s="183"/>
      <c r="AV85" s="183"/>
      <c r="AW85" s="183"/>
      <c r="AX85" s="183"/>
      <c r="AY85" s="183"/>
      <c r="AZ85" s="183"/>
      <c r="BA85" s="183"/>
      <c r="BB85" s="183"/>
      <c r="BC85" s="183"/>
      <c r="BD85" s="183"/>
      <c r="BE85" s="183"/>
    </row>
    <row r="86" spans="1:57" ht="15" hidden="1" customHeight="1">
      <c r="A86" s="145"/>
      <c r="B86" s="145"/>
      <c r="C86" s="145"/>
      <c r="D86" s="145" t="s">
        <v>1764</v>
      </c>
      <c r="E86" s="145"/>
      <c r="F86" s="146">
        <v>624</v>
      </c>
      <c r="G86" s="147" t="s">
        <v>1253</v>
      </c>
      <c r="H86" s="148">
        <v>2</v>
      </c>
      <c r="I86" s="149">
        <v>15</v>
      </c>
      <c r="J86" s="149">
        <v>30</v>
      </c>
      <c r="K86" s="149"/>
      <c r="L86" s="150">
        <v>0</v>
      </c>
      <c r="M86" s="181"/>
      <c r="N86" s="181"/>
      <c r="O86" s="181" t="s">
        <v>1650</v>
      </c>
      <c r="P86" s="151" t="s">
        <v>1580</v>
      </c>
      <c r="Q86" s="182" t="str">
        <f>MaBM</f>
        <v>TTMA</v>
      </c>
      <c r="R86" s="182" t="str">
        <f>MaKhoa</f>
        <v>CNTT</v>
      </c>
      <c r="S86" s="144" t="str">
        <f t="shared" si="1"/>
        <v>CNTT-TTMA</v>
      </c>
      <c r="T86" s="183"/>
      <c r="U86" s="183"/>
      <c r="V86" s="183"/>
      <c r="W86" s="183"/>
      <c r="X86" s="183"/>
      <c r="Y86" s="183"/>
      <c r="Z86" s="183"/>
      <c r="AA86" s="183"/>
      <c r="AB86" s="183"/>
      <c r="AC86" s="183"/>
      <c r="AD86" s="183"/>
      <c r="AE86" s="183"/>
      <c r="AF86" s="183"/>
      <c r="AG86" s="183"/>
      <c r="AH86" s="183"/>
      <c r="AI86" s="183"/>
      <c r="AJ86" s="183"/>
      <c r="AK86" s="183"/>
      <c r="AL86" s="183"/>
      <c r="AM86" s="183"/>
      <c r="AN86" s="183"/>
      <c r="AO86" s="183"/>
      <c r="AP86" s="183"/>
      <c r="AQ86" s="183"/>
      <c r="AR86" s="183"/>
      <c r="AS86" s="183"/>
      <c r="AT86" s="183"/>
      <c r="AU86" s="183"/>
      <c r="AV86" s="183"/>
      <c r="AW86" s="183"/>
      <c r="AX86" s="183"/>
      <c r="AY86" s="183" t="s">
        <v>21</v>
      </c>
      <c r="AZ86" s="183"/>
      <c r="BA86" s="183"/>
      <c r="BB86" s="183"/>
      <c r="BC86" s="183"/>
      <c r="BD86" s="183"/>
      <c r="BE86" s="183"/>
    </row>
    <row r="87" spans="1:57" ht="15" hidden="1" customHeight="1">
      <c r="A87" s="145"/>
      <c r="B87" s="145"/>
      <c r="C87" s="145"/>
      <c r="D87" s="145" t="s">
        <v>1667</v>
      </c>
      <c r="E87" s="145"/>
      <c r="F87" s="146">
        <v>189</v>
      </c>
      <c r="G87" s="147" t="s">
        <v>405</v>
      </c>
      <c r="H87" s="148">
        <v>3</v>
      </c>
      <c r="I87" s="149">
        <v>30</v>
      </c>
      <c r="J87" s="149">
        <v>30</v>
      </c>
      <c r="K87" s="149"/>
      <c r="L87" s="150">
        <v>0</v>
      </c>
      <c r="M87" s="181"/>
      <c r="N87" s="181"/>
      <c r="O87" s="181" t="s">
        <v>1650</v>
      </c>
      <c r="P87" s="151" t="s">
        <v>1580</v>
      </c>
      <c r="Q87" s="182" t="str">
        <f>MaBM</f>
        <v>TTMA</v>
      </c>
      <c r="R87" s="182" t="str">
        <f>MaKhoa</f>
        <v>CNTT</v>
      </c>
      <c r="S87" s="144" t="str">
        <f t="shared" si="1"/>
        <v>CNTT-TTMA</v>
      </c>
      <c r="T87" s="183"/>
      <c r="U87" s="183"/>
      <c r="V87" s="183"/>
      <c r="W87" s="183"/>
      <c r="X87" s="183"/>
      <c r="Y87" s="183"/>
      <c r="Z87" s="183"/>
      <c r="AA87" s="183"/>
      <c r="AB87" s="183"/>
      <c r="AC87" s="183"/>
      <c r="AD87" s="183"/>
      <c r="AE87" s="183"/>
      <c r="AF87" s="183"/>
      <c r="AG87" s="183"/>
      <c r="AH87" s="183"/>
      <c r="AI87" s="183"/>
      <c r="AJ87" s="183"/>
      <c r="AK87" s="183"/>
      <c r="AL87" s="183"/>
      <c r="AM87" s="183"/>
      <c r="AN87" s="183"/>
      <c r="AO87" s="183"/>
      <c r="AP87" s="183"/>
      <c r="AQ87" s="183"/>
      <c r="AR87" s="183"/>
      <c r="AS87" s="183"/>
      <c r="AT87" s="183"/>
      <c r="AU87" s="183"/>
      <c r="AV87" s="183"/>
      <c r="AW87" s="183"/>
      <c r="AX87" s="183"/>
      <c r="AY87" s="183" t="s">
        <v>20</v>
      </c>
      <c r="AZ87" s="183"/>
      <c r="BA87" s="183"/>
      <c r="BB87" s="183"/>
      <c r="BC87" s="183"/>
      <c r="BD87" s="183"/>
      <c r="BE87" s="183"/>
    </row>
    <row r="88" spans="1:57" ht="15" hidden="1" customHeight="1">
      <c r="A88" s="145" t="s">
        <v>1493</v>
      </c>
      <c r="B88" s="145"/>
      <c r="C88" s="145"/>
      <c r="D88" s="145"/>
      <c r="E88" s="145"/>
      <c r="F88" s="146">
        <v>175</v>
      </c>
      <c r="G88" s="147" t="s">
        <v>394</v>
      </c>
      <c r="H88" s="148">
        <v>3</v>
      </c>
      <c r="I88" s="149">
        <v>30</v>
      </c>
      <c r="J88" s="149">
        <v>30</v>
      </c>
      <c r="K88" s="149"/>
      <c r="L88" s="150">
        <v>0</v>
      </c>
      <c r="M88" s="181"/>
      <c r="N88" s="181"/>
      <c r="O88" s="181" t="s">
        <v>1650</v>
      </c>
      <c r="P88" s="151" t="s">
        <v>1580</v>
      </c>
      <c r="Q88" s="182" t="str">
        <f>MaBM</f>
        <v>TTMA</v>
      </c>
      <c r="R88" s="182" t="str">
        <f>MaKhoa</f>
        <v>CNTT</v>
      </c>
      <c r="S88" s="144" t="str">
        <f t="shared" si="1"/>
        <v>CNTT-TTMA</v>
      </c>
      <c r="T88" s="183"/>
      <c r="U88" s="183"/>
      <c r="V88" s="183"/>
      <c r="W88" s="183"/>
      <c r="X88" s="183"/>
      <c r="Y88" s="183"/>
      <c r="Z88" s="183"/>
      <c r="AA88" s="183"/>
      <c r="AB88" s="183"/>
      <c r="AC88" s="183"/>
      <c r="AD88" s="183"/>
      <c r="AE88" s="183"/>
      <c r="AF88" s="183" t="s">
        <v>20</v>
      </c>
      <c r="AG88" s="183"/>
      <c r="AH88" s="183"/>
      <c r="AI88" s="183"/>
      <c r="AJ88" s="183"/>
      <c r="AK88" s="183"/>
      <c r="AL88" s="183"/>
      <c r="AM88" s="183"/>
      <c r="AN88" s="183"/>
      <c r="AO88" s="183"/>
      <c r="AP88" s="183"/>
      <c r="AQ88" s="183"/>
      <c r="AR88" s="183"/>
      <c r="AS88" s="183"/>
      <c r="AT88" s="183"/>
      <c r="AU88" s="183"/>
      <c r="AV88" s="183"/>
      <c r="AW88" s="183"/>
      <c r="AX88" s="183"/>
      <c r="AY88" s="183"/>
      <c r="AZ88" s="183"/>
      <c r="BA88" s="183"/>
      <c r="BB88" s="183"/>
      <c r="BC88" s="183"/>
      <c r="BD88" s="183"/>
      <c r="BE88" s="183"/>
    </row>
    <row r="89" spans="1:57" ht="15" hidden="1" customHeight="1">
      <c r="A89" s="145" t="s">
        <v>1067</v>
      </c>
      <c r="B89" s="145"/>
      <c r="C89" s="145"/>
      <c r="D89" s="145" t="s">
        <v>1068</v>
      </c>
      <c r="E89" s="145"/>
      <c r="F89" s="146">
        <v>539</v>
      </c>
      <c r="G89" s="147" t="s">
        <v>1069</v>
      </c>
      <c r="H89" s="148">
        <v>3</v>
      </c>
      <c r="I89" s="149">
        <v>30</v>
      </c>
      <c r="J89" s="149">
        <v>30</v>
      </c>
      <c r="K89" s="149"/>
      <c r="L89" s="150">
        <v>0</v>
      </c>
      <c r="M89" s="181" t="s">
        <v>1484</v>
      </c>
      <c r="N89" s="181">
        <v>90</v>
      </c>
      <c r="O89" s="181" t="s">
        <v>1650</v>
      </c>
      <c r="P89" s="151" t="s">
        <v>1580</v>
      </c>
      <c r="Q89" s="182" t="str">
        <f>MaBM</f>
        <v>TTMA</v>
      </c>
      <c r="R89" s="182" t="str">
        <f>MaKhoa</f>
        <v>CNTT</v>
      </c>
      <c r="S89" s="144" t="str">
        <f t="shared" si="1"/>
        <v>CNTT-TTMA</v>
      </c>
      <c r="T89" s="183"/>
      <c r="U89" s="183"/>
      <c r="V89" s="183"/>
      <c r="W89" s="183"/>
      <c r="X89" s="183"/>
      <c r="Y89" s="183"/>
      <c r="Z89" s="183"/>
      <c r="AA89" s="183"/>
      <c r="AB89" s="183"/>
      <c r="AC89" s="183"/>
      <c r="AD89" s="183"/>
      <c r="AE89" s="183"/>
      <c r="AF89" s="183" t="s">
        <v>20</v>
      </c>
      <c r="AG89" s="183"/>
      <c r="AH89" s="183"/>
      <c r="AI89" s="183"/>
      <c r="AJ89" s="183"/>
      <c r="AK89" s="183"/>
      <c r="AL89" s="183"/>
      <c r="AM89" s="183"/>
      <c r="AN89" s="183"/>
      <c r="AO89" s="183"/>
      <c r="AP89" s="183"/>
      <c r="AQ89" s="183"/>
      <c r="AR89" s="183"/>
      <c r="AS89" s="183"/>
      <c r="AT89" s="183"/>
      <c r="AU89" s="183"/>
      <c r="AV89" s="183"/>
      <c r="AW89" s="183"/>
      <c r="AX89" s="183"/>
      <c r="AY89" s="183" t="s">
        <v>20</v>
      </c>
      <c r="AZ89" s="183"/>
      <c r="BA89" s="183"/>
      <c r="BB89" s="183"/>
      <c r="BC89" s="183"/>
      <c r="BD89" s="183"/>
      <c r="BE89" s="183"/>
    </row>
    <row r="90" spans="1:57" ht="15" hidden="1" customHeight="1">
      <c r="A90" s="145"/>
      <c r="B90" s="145"/>
      <c r="C90" s="145"/>
      <c r="D90" s="145" t="s">
        <v>1081</v>
      </c>
      <c r="E90" s="145"/>
      <c r="F90" s="146">
        <v>547</v>
      </c>
      <c r="G90" s="147" t="s">
        <v>1082</v>
      </c>
      <c r="H90" s="148">
        <v>3</v>
      </c>
      <c r="I90" s="149">
        <v>30</v>
      </c>
      <c r="J90" s="149">
        <v>30</v>
      </c>
      <c r="K90" s="149"/>
      <c r="L90" s="150">
        <v>0</v>
      </c>
      <c r="M90" s="181"/>
      <c r="N90" s="181"/>
      <c r="O90" s="181" t="s">
        <v>1650</v>
      </c>
      <c r="P90" s="151" t="s">
        <v>1580</v>
      </c>
      <c r="Q90" s="182" t="str">
        <f>MaBM</f>
        <v>TTMA</v>
      </c>
      <c r="R90" s="182" t="str">
        <f>MaKhoa</f>
        <v>CNTT</v>
      </c>
      <c r="S90" s="144" t="str">
        <f t="shared" si="1"/>
        <v>CNTT-TTMA</v>
      </c>
      <c r="T90" s="183"/>
      <c r="U90" s="183"/>
      <c r="V90" s="183"/>
      <c r="W90" s="183"/>
      <c r="X90" s="183"/>
      <c r="Y90" s="183"/>
      <c r="Z90" s="183"/>
      <c r="AA90" s="183"/>
      <c r="AB90" s="183"/>
      <c r="AC90" s="183"/>
      <c r="AD90" s="183"/>
      <c r="AE90" s="183"/>
      <c r="AF90" s="183"/>
      <c r="AG90" s="183"/>
      <c r="AH90" s="183"/>
      <c r="AI90" s="183"/>
      <c r="AJ90" s="183"/>
      <c r="AK90" s="183"/>
      <c r="AL90" s="183"/>
      <c r="AM90" s="183"/>
      <c r="AN90" s="183"/>
      <c r="AO90" s="183"/>
      <c r="AP90" s="183"/>
      <c r="AQ90" s="183"/>
      <c r="AR90" s="183"/>
      <c r="AS90" s="183"/>
      <c r="AT90" s="183"/>
      <c r="AU90" s="183"/>
      <c r="AV90" s="183"/>
      <c r="AW90" s="183"/>
      <c r="AX90" s="183"/>
      <c r="AY90" s="183" t="s">
        <v>20</v>
      </c>
      <c r="AZ90" s="183"/>
      <c r="BA90" s="183"/>
      <c r="BB90" s="183"/>
      <c r="BC90" s="183"/>
      <c r="BD90" s="183"/>
      <c r="BE90" s="183"/>
    </row>
    <row r="91" spans="1:57" ht="15" hidden="1" customHeight="1">
      <c r="A91" s="145" t="s">
        <v>1065</v>
      </c>
      <c r="B91" s="145"/>
      <c r="C91" s="145"/>
      <c r="D91" s="145"/>
      <c r="E91" s="145"/>
      <c r="F91" s="146">
        <v>538</v>
      </c>
      <c r="G91" s="147" t="s">
        <v>1066</v>
      </c>
      <c r="H91" s="148">
        <v>3</v>
      </c>
      <c r="I91" s="149">
        <v>15</v>
      </c>
      <c r="J91" s="149">
        <v>60</v>
      </c>
      <c r="K91" s="149"/>
      <c r="L91" s="150">
        <v>0</v>
      </c>
      <c r="M91" s="181" t="s">
        <v>1484</v>
      </c>
      <c r="N91" s="181">
        <v>90</v>
      </c>
      <c r="O91" s="181" t="s">
        <v>1650</v>
      </c>
      <c r="P91" s="151" t="s">
        <v>1580</v>
      </c>
      <c r="Q91" s="182" t="str">
        <f>MaBM</f>
        <v>TTMA</v>
      </c>
      <c r="R91" s="182" t="str">
        <f>MaKhoa</f>
        <v>CNTT</v>
      </c>
      <c r="S91" s="144" t="str">
        <f t="shared" si="1"/>
        <v>CNTT-TTMA</v>
      </c>
      <c r="T91" s="183"/>
      <c r="U91" s="183"/>
      <c r="V91" s="183"/>
      <c r="W91" s="183"/>
      <c r="X91" s="183"/>
      <c r="Y91" s="183"/>
      <c r="Z91" s="183"/>
      <c r="AA91" s="183"/>
      <c r="AB91" s="183"/>
      <c r="AC91" s="183"/>
      <c r="AD91" s="183"/>
      <c r="AE91" s="183"/>
      <c r="AF91" s="183" t="s">
        <v>20</v>
      </c>
      <c r="AG91" s="183"/>
      <c r="AH91" s="183"/>
      <c r="AI91" s="183"/>
      <c r="AJ91" s="183"/>
      <c r="AK91" s="183"/>
      <c r="AL91" s="183"/>
      <c r="AM91" s="183"/>
      <c r="AN91" s="183"/>
      <c r="AO91" s="183"/>
      <c r="AP91" s="183"/>
      <c r="AQ91" s="183"/>
      <c r="AR91" s="183"/>
      <c r="AS91" s="183"/>
      <c r="AT91" s="183"/>
      <c r="AU91" s="183"/>
      <c r="AV91" s="183"/>
      <c r="AW91" s="183"/>
      <c r="AX91" s="183"/>
      <c r="AY91" s="183"/>
      <c r="AZ91" s="183"/>
      <c r="BA91" s="183"/>
      <c r="BB91" s="183"/>
      <c r="BC91" s="183"/>
      <c r="BD91" s="183"/>
      <c r="BE91" s="183"/>
    </row>
    <row r="92" spans="1:57" ht="15" hidden="1" customHeight="1">
      <c r="A92" s="145"/>
      <c r="B92" s="145"/>
      <c r="C92" s="145"/>
      <c r="D92" s="145" t="s">
        <v>1252</v>
      </c>
      <c r="E92" s="145"/>
      <c r="F92" s="146">
        <v>623</v>
      </c>
      <c r="G92" s="147" t="s">
        <v>1763</v>
      </c>
      <c r="H92" s="148">
        <v>2</v>
      </c>
      <c r="I92" s="149">
        <v>15</v>
      </c>
      <c r="J92" s="149">
        <v>30</v>
      </c>
      <c r="K92" s="149"/>
      <c r="L92" s="150">
        <v>0</v>
      </c>
      <c r="M92" s="181"/>
      <c r="N92" s="181"/>
      <c r="O92" s="181" t="s">
        <v>1650</v>
      </c>
      <c r="P92" s="151" t="s">
        <v>1580</v>
      </c>
      <c r="Q92" s="182" t="str">
        <f>MaBM</f>
        <v>TTMA</v>
      </c>
      <c r="R92" s="182" t="str">
        <f>MaKhoa</f>
        <v>CNTT</v>
      </c>
      <c r="S92" s="144" t="str">
        <f t="shared" si="1"/>
        <v>CNTT-TTMA</v>
      </c>
      <c r="T92" s="183"/>
      <c r="U92" s="183"/>
      <c r="V92" s="183"/>
      <c r="W92" s="183"/>
      <c r="X92" s="183"/>
      <c r="Y92" s="183"/>
      <c r="Z92" s="183"/>
      <c r="AA92" s="183"/>
      <c r="AB92" s="183"/>
      <c r="AC92" s="183"/>
      <c r="AD92" s="183"/>
      <c r="AE92" s="183"/>
      <c r="AF92" s="183"/>
      <c r="AG92" s="183"/>
      <c r="AH92" s="183"/>
      <c r="AI92" s="183"/>
      <c r="AJ92" s="183"/>
      <c r="AK92" s="183"/>
      <c r="AL92" s="183"/>
      <c r="AM92" s="183"/>
      <c r="AN92" s="183"/>
      <c r="AO92" s="183"/>
      <c r="AP92" s="183"/>
      <c r="AQ92" s="183"/>
      <c r="AR92" s="183"/>
      <c r="AS92" s="183"/>
      <c r="AT92" s="183"/>
      <c r="AU92" s="183"/>
      <c r="AV92" s="183"/>
      <c r="AW92" s="183"/>
      <c r="AX92" s="183"/>
      <c r="AY92" s="183" t="s">
        <v>21</v>
      </c>
      <c r="AZ92" s="183"/>
      <c r="BA92" s="183"/>
      <c r="BB92" s="183"/>
      <c r="BC92" s="183"/>
      <c r="BD92" s="183"/>
      <c r="BE92" s="183"/>
    </row>
    <row r="93" spans="1:57" ht="15" hidden="1" customHeight="1">
      <c r="A93" s="145"/>
      <c r="B93" s="145"/>
      <c r="C93" s="145"/>
      <c r="D93" s="145" t="s">
        <v>1072</v>
      </c>
      <c r="E93" s="145"/>
      <c r="F93" s="146">
        <v>541</v>
      </c>
      <c r="G93" s="147" t="s">
        <v>1073</v>
      </c>
      <c r="H93" s="148">
        <v>4</v>
      </c>
      <c r="I93" s="149">
        <v>45</v>
      </c>
      <c r="J93" s="149">
        <v>30</v>
      </c>
      <c r="K93" s="149"/>
      <c r="L93" s="150">
        <v>0</v>
      </c>
      <c r="M93" s="185" t="s">
        <v>1511</v>
      </c>
      <c r="N93" s="181"/>
      <c r="O93" s="181" t="s">
        <v>1650</v>
      </c>
      <c r="P93" s="151" t="s">
        <v>1580</v>
      </c>
      <c r="Q93" s="182" t="str">
        <f>MaBM</f>
        <v>TTMA</v>
      </c>
      <c r="R93" s="182" t="str">
        <f>MaKhoa</f>
        <v>CNTT</v>
      </c>
      <c r="S93" s="144" t="str">
        <f t="shared" si="1"/>
        <v>CNTT-TTMA</v>
      </c>
      <c r="T93" s="183"/>
      <c r="U93" s="183"/>
      <c r="V93" s="183"/>
      <c r="W93" s="183"/>
      <c r="X93" s="183"/>
      <c r="Y93" s="183"/>
      <c r="Z93" s="183"/>
      <c r="AA93" s="183"/>
      <c r="AB93" s="183"/>
      <c r="AC93" s="183"/>
      <c r="AD93" s="183"/>
      <c r="AE93" s="183"/>
      <c r="AF93" s="183"/>
      <c r="AG93" s="183"/>
      <c r="AH93" s="183"/>
      <c r="AI93" s="183"/>
      <c r="AJ93" s="183"/>
      <c r="AK93" s="183"/>
      <c r="AL93" s="183"/>
      <c r="AM93" s="183"/>
      <c r="AN93" s="183"/>
      <c r="AO93" s="183"/>
      <c r="AP93" s="183"/>
      <c r="AQ93" s="183"/>
      <c r="AR93" s="183"/>
      <c r="AS93" s="183"/>
      <c r="AT93" s="183"/>
      <c r="AU93" s="183"/>
      <c r="AV93" s="183"/>
      <c r="AW93" s="183"/>
      <c r="AX93" s="183"/>
      <c r="AY93" s="183" t="s">
        <v>20</v>
      </c>
      <c r="AZ93" s="183"/>
      <c r="BA93" s="183"/>
      <c r="BB93" s="183"/>
      <c r="BC93" s="183"/>
      <c r="BD93" s="183"/>
      <c r="BE93" s="183"/>
    </row>
    <row r="94" spans="1:57" ht="15" hidden="1" customHeight="1">
      <c r="A94" s="145" t="s">
        <v>1047</v>
      </c>
      <c r="B94" s="145"/>
      <c r="C94" s="145"/>
      <c r="D94" s="145"/>
      <c r="E94" s="145"/>
      <c r="F94" s="146">
        <v>529</v>
      </c>
      <c r="G94" s="147" t="s">
        <v>1048</v>
      </c>
      <c r="H94" s="148">
        <v>3</v>
      </c>
      <c r="I94" s="149">
        <v>45</v>
      </c>
      <c r="J94" s="149"/>
      <c r="K94" s="149"/>
      <c r="L94" s="150">
        <v>0</v>
      </c>
      <c r="M94" s="181"/>
      <c r="N94" s="181"/>
      <c r="O94" s="181" t="s">
        <v>1650</v>
      </c>
      <c r="P94" s="151" t="s">
        <v>1580</v>
      </c>
      <c r="Q94" s="182" t="str">
        <f>MaBM</f>
        <v>TTMA</v>
      </c>
      <c r="R94" s="182" t="str">
        <f>MaKhoa</f>
        <v>CNTT</v>
      </c>
      <c r="S94" s="144" t="str">
        <f t="shared" si="1"/>
        <v>CNTT-TTMA</v>
      </c>
      <c r="T94" s="183"/>
      <c r="U94" s="183"/>
      <c r="V94" s="183"/>
      <c r="W94" s="183"/>
      <c r="X94" s="183"/>
      <c r="Y94" s="183"/>
      <c r="Z94" s="183"/>
      <c r="AA94" s="183"/>
      <c r="AB94" s="183"/>
      <c r="AC94" s="183"/>
      <c r="AD94" s="183"/>
      <c r="AE94" s="183"/>
      <c r="AF94" s="183" t="s">
        <v>20</v>
      </c>
      <c r="AG94" s="183"/>
      <c r="AH94" s="183"/>
      <c r="AI94" s="183"/>
      <c r="AJ94" s="183"/>
      <c r="AK94" s="183"/>
      <c r="AL94" s="183"/>
      <c r="AM94" s="183"/>
      <c r="AN94" s="183"/>
      <c r="AO94" s="183"/>
      <c r="AP94" s="183"/>
      <c r="AQ94" s="183"/>
      <c r="AR94" s="183"/>
      <c r="AS94" s="183"/>
      <c r="AT94" s="183"/>
      <c r="AU94" s="183"/>
      <c r="AV94" s="183"/>
      <c r="AW94" s="183"/>
      <c r="AX94" s="183"/>
      <c r="AY94" s="183"/>
      <c r="AZ94" s="183"/>
      <c r="BA94" s="183"/>
      <c r="BB94" s="183"/>
      <c r="BC94" s="183"/>
      <c r="BD94" s="183"/>
      <c r="BE94" s="183"/>
    </row>
    <row r="95" spans="1:57" ht="15" hidden="1" customHeight="1">
      <c r="A95" s="145"/>
      <c r="B95" s="145"/>
      <c r="C95" s="145"/>
      <c r="D95" s="145" t="s">
        <v>1079</v>
      </c>
      <c r="E95" s="145"/>
      <c r="F95" s="146">
        <v>545</v>
      </c>
      <c r="G95" s="147" t="s">
        <v>1048</v>
      </c>
      <c r="H95" s="148">
        <v>2</v>
      </c>
      <c r="I95" s="149">
        <v>30</v>
      </c>
      <c r="J95" s="149"/>
      <c r="K95" s="149"/>
      <c r="L95" s="150">
        <v>0</v>
      </c>
      <c r="M95" s="181"/>
      <c r="N95" s="181"/>
      <c r="O95" s="181" t="s">
        <v>1650</v>
      </c>
      <c r="P95" s="151" t="s">
        <v>1580</v>
      </c>
      <c r="Q95" s="182" t="str">
        <f>MaBM</f>
        <v>TTMA</v>
      </c>
      <c r="R95" s="182" t="str">
        <f>MaKhoa</f>
        <v>CNTT</v>
      </c>
      <c r="S95" s="144" t="str">
        <f t="shared" si="1"/>
        <v>CNTT-TTMA</v>
      </c>
      <c r="T95" s="183"/>
      <c r="U95" s="183"/>
      <c r="V95" s="183"/>
      <c r="W95" s="183"/>
      <c r="X95" s="183"/>
      <c r="Y95" s="183"/>
      <c r="Z95" s="183"/>
      <c r="AA95" s="183"/>
      <c r="AB95" s="183"/>
      <c r="AC95" s="183"/>
      <c r="AD95" s="183"/>
      <c r="AE95" s="183"/>
      <c r="AF95" s="183"/>
      <c r="AG95" s="183"/>
      <c r="AH95" s="183"/>
      <c r="AI95" s="183"/>
      <c r="AJ95" s="183"/>
      <c r="AK95" s="183"/>
      <c r="AL95" s="183"/>
      <c r="AM95" s="183"/>
      <c r="AN95" s="183"/>
      <c r="AO95" s="183"/>
      <c r="AP95" s="183"/>
      <c r="AQ95" s="183"/>
      <c r="AR95" s="183"/>
      <c r="AS95" s="183"/>
      <c r="AT95" s="183"/>
      <c r="AU95" s="183"/>
      <c r="AV95" s="183"/>
      <c r="AW95" s="183"/>
      <c r="AX95" s="183"/>
      <c r="AY95" s="183" t="s">
        <v>20</v>
      </c>
      <c r="AZ95" s="183"/>
      <c r="BA95" s="183"/>
      <c r="BB95" s="183"/>
      <c r="BC95" s="183"/>
      <c r="BD95" s="183"/>
      <c r="BE95" s="183"/>
    </row>
    <row r="96" spans="1:57" ht="15" hidden="1" customHeight="1">
      <c r="A96" s="145"/>
      <c r="B96" s="145"/>
      <c r="C96" s="145"/>
      <c r="D96" s="145" t="s">
        <v>1686</v>
      </c>
      <c r="E96" s="145"/>
      <c r="F96" s="146">
        <v>246</v>
      </c>
      <c r="G96" s="147" t="s">
        <v>526</v>
      </c>
      <c r="H96" s="148">
        <v>2</v>
      </c>
      <c r="I96" s="149">
        <v>30</v>
      </c>
      <c r="J96" s="149"/>
      <c r="K96" s="149"/>
      <c r="L96" s="150">
        <v>0</v>
      </c>
      <c r="M96" s="181"/>
      <c r="N96" s="181"/>
      <c r="O96" s="181" t="s">
        <v>1579</v>
      </c>
      <c r="P96" s="151" t="s">
        <v>1580</v>
      </c>
      <c r="Q96" s="182" t="str">
        <f>MaBM</f>
        <v>TTHT</v>
      </c>
      <c r="R96" s="182" t="str">
        <f>MaKhoa</f>
        <v>CNTT</v>
      </c>
      <c r="S96" s="144" t="str">
        <f t="shared" si="1"/>
        <v>CNTT-TTHT</v>
      </c>
      <c r="T96" s="183"/>
      <c r="U96" s="183"/>
      <c r="V96" s="183"/>
      <c r="W96" s="183"/>
      <c r="X96" s="183"/>
      <c r="Y96" s="183"/>
      <c r="Z96" s="183"/>
      <c r="AA96" s="183"/>
      <c r="AB96" s="183"/>
      <c r="AC96" s="183"/>
      <c r="AD96" s="183"/>
      <c r="AE96" s="183"/>
      <c r="AF96" s="183"/>
      <c r="AG96" s="183"/>
      <c r="AH96" s="183"/>
      <c r="AI96" s="183"/>
      <c r="AJ96" s="183"/>
      <c r="AK96" s="183"/>
      <c r="AL96" s="183"/>
      <c r="AM96" s="183"/>
      <c r="AN96" s="183"/>
      <c r="AO96" s="183"/>
      <c r="AP96" s="183"/>
      <c r="AQ96" s="183"/>
      <c r="AR96" s="183"/>
      <c r="AS96" s="183"/>
      <c r="AT96" s="183"/>
      <c r="AU96" s="183"/>
      <c r="AV96" s="183"/>
      <c r="AW96" s="183"/>
      <c r="AX96" s="183"/>
      <c r="AY96" s="183" t="s">
        <v>21</v>
      </c>
      <c r="AZ96" s="183"/>
      <c r="BA96" s="183"/>
      <c r="BB96" s="183"/>
      <c r="BC96" s="183"/>
      <c r="BD96" s="183"/>
      <c r="BE96" s="183"/>
    </row>
    <row r="97" spans="1:57" ht="15" hidden="1" customHeight="1">
      <c r="A97" s="145" t="s">
        <v>1682</v>
      </c>
      <c r="B97" s="145"/>
      <c r="C97" s="145"/>
      <c r="D97" s="145"/>
      <c r="E97" s="145"/>
      <c r="F97" s="146">
        <v>242</v>
      </c>
      <c r="G97" s="147" t="s">
        <v>521</v>
      </c>
      <c r="H97" s="148">
        <v>2</v>
      </c>
      <c r="I97" s="149">
        <v>30</v>
      </c>
      <c r="J97" s="149"/>
      <c r="K97" s="149"/>
      <c r="L97" s="150">
        <v>0</v>
      </c>
      <c r="M97" s="181"/>
      <c r="N97" s="181"/>
      <c r="O97" s="181" t="s">
        <v>1579</v>
      </c>
      <c r="P97" s="151" t="s">
        <v>1580</v>
      </c>
      <c r="Q97" s="182" t="str">
        <f>MaBM</f>
        <v>TTHT</v>
      </c>
      <c r="R97" s="182" t="str">
        <f>MaKhoa</f>
        <v>CNTT</v>
      </c>
      <c r="S97" s="144" t="str">
        <f t="shared" si="1"/>
        <v>CNTT-TTHT</v>
      </c>
      <c r="T97" s="183"/>
      <c r="U97" s="183"/>
      <c r="V97" s="183"/>
      <c r="W97" s="183"/>
      <c r="X97" s="183"/>
      <c r="Y97" s="183"/>
      <c r="Z97" s="183"/>
      <c r="AA97" s="183"/>
      <c r="AB97" s="183"/>
      <c r="AC97" s="183"/>
      <c r="AD97" s="183"/>
      <c r="AE97" s="183"/>
      <c r="AF97" s="183" t="s">
        <v>21</v>
      </c>
      <c r="AG97" s="183"/>
      <c r="AH97" s="183"/>
      <c r="AI97" s="183"/>
      <c r="AJ97" s="183"/>
      <c r="AK97" s="183"/>
      <c r="AL97" s="183"/>
      <c r="AM97" s="183"/>
      <c r="AN97" s="183"/>
      <c r="AO97" s="183"/>
      <c r="AP97" s="183"/>
      <c r="AQ97" s="183"/>
      <c r="AR97" s="183"/>
      <c r="AS97" s="183"/>
      <c r="AT97" s="183"/>
      <c r="AU97" s="183"/>
      <c r="AV97" s="183"/>
      <c r="AW97" s="183"/>
      <c r="AX97" s="183"/>
      <c r="AY97" s="183"/>
      <c r="AZ97" s="183"/>
      <c r="BA97" s="183"/>
      <c r="BB97" s="183"/>
      <c r="BC97" s="183"/>
      <c r="BD97" s="183"/>
      <c r="BE97" s="183"/>
    </row>
    <row r="98" spans="1:57" ht="15" hidden="1" customHeight="1">
      <c r="A98" s="145" t="s">
        <v>1495</v>
      </c>
      <c r="B98" s="145"/>
      <c r="C98" s="145"/>
      <c r="D98" s="145" t="s">
        <v>1505</v>
      </c>
      <c r="E98" s="145"/>
      <c r="F98" s="146">
        <v>174</v>
      </c>
      <c r="G98" s="147" t="s">
        <v>393</v>
      </c>
      <c r="H98" s="148">
        <v>4</v>
      </c>
      <c r="I98" s="149">
        <v>60</v>
      </c>
      <c r="J98" s="149"/>
      <c r="K98" s="149"/>
      <c r="L98" s="150">
        <v>0</v>
      </c>
      <c r="M98" s="181"/>
      <c r="N98" s="181"/>
      <c r="O98" s="181" t="s">
        <v>1579</v>
      </c>
      <c r="P98" s="151" t="s">
        <v>1580</v>
      </c>
      <c r="Q98" s="182" t="str">
        <f>MaBM</f>
        <v>TTHT</v>
      </c>
      <c r="R98" s="182" t="str">
        <f>MaKhoa</f>
        <v>CNTT</v>
      </c>
      <c r="S98" s="144" t="str">
        <f t="shared" si="1"/>
        <v>CNTT-TTHT</v>
      </c>
      <c r="T98" s="183"/>
      <c r="U98" s="183"/>
      <c r="V98" s="183"/>
      <c r="W98" s="183"/>
      <c r="X98" s="183"/>
      <c r="Y98" s="183"/>
      <c r="Z98" s="183"/>
      <c r="AA98" s="183"/>
      <c r="AB98" s="183"/>
      <c r="AC98" s="183"/>
      <c r="AD98" s="183"/>
      <c r="AE98" s="183"/>
      <c r="AF98" s="183" t="s">
        <v>20</v>
      </c>
      <c r="AG98" s="183"/>
      <c r="AH98" s="183"/>
      <c r="AI98" s="183"/>
      <c r="AJ98" s="183"/>
      <c r="AK98" s="183"/>
      <c r="AL98" s="183"/>
      <c r="AM98" s="183"/>
      <c r="AN98" s="183"/>
      <c r="AO98" s="183"/>
      <c r="AP98" s="183"/>
      <c r="AQ98" s="183"/>
      <c r="AR98" s="183"/>
      <c r="AS98" s="183"/>
      <c r="AT98" s="183"/>
      <c r="AU98" s="183"/>
      <c r="AV98" s="183"/>
      <c r="AW98" s="183"/>
      <c r="AX98" s="183"/>
      <c r="AY98" s="183" t="s">
        <v>20</v>
      </c>
      <c r="AZ98" s="183"/>
      <c r="BA98" s="183"/>
      <c r="BB98" s="183"/>
      <c r="BC98" s="183"/>
      <c r="BD98" s="183"/>
      <c r="BE98" s="183"/>
    </row>
    <row r="99" spans="1:57" ht="15" hidden="1" customHeight="1">
      <c r="A99" s="145"/>
      <c r="B99" s="145"/>
      <c r="C99" s="145"/>
      <c r="D99" s="145" t="s">
        <v>1666</v>
      </c>
      <c r="E99" s="145"/>
      <c r="F99" s="146">
        <v>188</v>
      </c>
      <c r="G99" s="153" t="s">
        <v>404</v>
      </c>
      <c r="H99" s="148">
        <v>2</v>
      </c>
      <c r="I99" s="149">
        <v>30</v>
      </c>
      <c r="J99" s="149"/>
      <c r="K99" s="149"/>
      <c r="L99" s="150">
        <v>0</v>
      </c>
      <c r="M99" s="181"/>
      <c r="N99" s="181"/>
      <c r="O99" s="181" t="s">
        <v>1579</v>
      </c>
      <c r="P99" s="151" t="s">
        <v>1580</v>
      </c>
      <c r="Q99" s="182" t="str">
        <f>MaBM</f>
        <v>TTHT</v>
      </c>
      <c r="R99" s="182" t="str">
        <f>MaKhoa</f>
        <v>CNTT</v>
      </c>
      <c r="S99" s="144" t="str">
        <f t="shared" si="1"/>
        <v>CNTT-TTHT</v>
      </c>
      <c r="T99" s="183"/>
      <c r="U99" s="183"/>
      <c r="V99" s="183"/>
      <c r="W99" s="183"/>
      <c r="X99" s="183"/>
      <c r="Y99" s="183"/>
      <c r="Z99" s="183"/>
      <c r="AA99" s="183"/>
      <c r="AB99" s="183"/>
      <c r="AC99" s="183"/>
      <c r="AD99" s="183"/>
      <c r="AE99" s="183"/>
      <c r="AF99" s="183"/>
      <c r="AG99" s="183"/>
      <c r="AH99" s="183"/>
      <c r="AI99" s="183"/>
      <c r="AJ99" s="183"/>
      <c r="AK99" s="183"/>
      <c r="AL99" s="183"/>
      <c r="AM99" s="183"/>
      <c r="AN99" s="183"/>
      <c r="AO99" s="183"/>
      <c r="AP99" s="183"/>
      <c r="AQ99" s="183"/>
      <c r="AR99" s="183"/>
      <c r="AS99" s="183"/>
      <c r="AT99" s="183"/>
      <c r="AU99" s="183"/>
      <c r="AV99" s="183"/>
      <c r="AW99" s="183"/>
      <c r="AX99" s="183"/>
      <c r="AY99" s="183" t="s">
        <v>20</v>
      </c>
      <c r="AZ99" s="183"/>
      <c r="BA99" s="183"/>
      <c r="BB99" s="183"/>
      <c r="BC99" s="183"/>
      <c r="BD99" s="183"/>
      <c r="BE99" s="183"/>
    </row>
    <row r="100" spans="1:57" ht="15" hidden="1" customHeight="1">
      <c r="A100" s="145" t="s">
        <v>1659</v>
      </c>
      <c r="B100" s="145"/>
      <c r="C100" s="145"/>
      <c r="D100" s="145"/>
      <c r="E100" s="145"/>
      <c r="F100" s="146">
        <v>181</v>
      </c>
      <c r="G100" s="147" t="s">
        <v>398</v>
      </c>
      <c r="H100" s="148">
        <v>3</v>
      </c>
      <c r="I100" s="149">
        <v>45</v>
      </c>
      <c r="J100" s="149"/>
      <c r="K100" s="149"/>
      <c r="L100" s="150">
        <v>0</v>
      </c>
      <c r="M100" s="181"/>
      <c r="N100" s="181"/>
      <c r="O100" s="181" t="s">
        <v>1579</v>
      </c>
      <c r="P100" s="151" t="s">
        <v>1580</v>
      </c>
      <c r="Q100" s="182" t="str">
        <f>MaBM</f>
        <v>TTHT</v>
      </c>
      <c r="R100" s="182" t="str">
        <f>MaKhoa</f>
        <v>CNTT</v>
      </c>
      <c r="S100" s="144" t="str">
        <f t="shared" si="1"/>
        <v>CNTT-TTHT</v>
      </c>
      <c r="T100" s="183"/>
      <c r="U100" s="183"/>
      <c r="V100" s="183"/>
      <c r="W100" s="183"/>
      <c r="X100" s="183"/>
      <c r="Y100" s="183"/>
      <c r="Z100" s="183"/>
      <c r="AA100" s="183"/>
      <c r="AB100" s="183"/>
      <c r="AC100" s="183"/>
      <c r="AD100" s="183"/>
      <c r="AE100" s="183"/>
      <c r="AF100" s="183" t="s">
        <v>20</v>
      </c>
      <c r="AG100" s="183"/>
      <c r="AH100" s="183"/>
      <c r="AI100" s="183"/>
      <c r="AJ100" s="183"/>
      <c r="AK100" s="183"/>
      <c r="AL100" s="183"/>
      <c r="AM100" s="183"/>
      <c r="AN100" s="183"/>
      <c r="AO100" s="183"/>
      <c r="AP100" s="183"/>
      <c r="AQ100" s="183"/>
      <c r="AR100" s="183"/>
      <c r="AS100" s="183"/>
      <c r="AT100" s="183"/>
      <c r="AU100" s="183"/>
      <c r="AV100" s="183"/>
      <c r="AW100" s="183"/>
      <c r="AX100" s="183"/>
      <c r="AY100" s="183"/>
      <c r="AZ100" s="183"/>
      <c r="BA100" s="183"/>
      <c r="BB100" s="183"/>
      <c r="BC100" s="183"/>
      <c r="BD100" s="183"/>
      <c r="BE100" s="183"/>
    </row>
    <row r="101" spans="1:57" ht="15" hidden="1" customHeight="1">
      <c r="A101" s="145"/>
      <c r="B101" s="145"/>
      <c r="C101" s="145"/>
      <c r="D101" s="145" t="s">
        <v>1688</v>
      </c>
      <c r="E101" s="145"/>
      <c r="F101" s="146">
        <v>248</v>
      </c>
      <c r="G101" s="147" t="s">
        <v>527</v>
      </c>
      <c r="H101" s="148">
        <v>2</v>
      </c>
      <c r="I101" s="149">
        <v>30</v>
      </c>
      <c r="J101" s="149"/>
      <c r="K101" s="149"/>
      <c r="L101" s="150">
        <v>0</v>
      </c>
      <c r="M101" s="181"/>
      <c r="N101" s="181"/>
      <c r="O101" s="181" t="s">
        <v>1579</v>
      </c>
      <c r="P101" s="151" t="s">
        <v>1580</v>
      </c>
      <c r="Q101" s="182" t="str">
        <f>MaBM</f>
        <v>TTHT</v>
      </c>
      <c r="R101" s="182" t="str">
        <f>MaKhoa</f>
        <v>CNTT</v>
      </c>
      <c r="S101" s="144" t="str">
        <f t="shared" si="1"/>
        <v>CNTT-TTHT</v>
      </c>
      <c r="T101" s="183"/>
      <c r="U101" s="183"/>
      <c r="V101" s="183"/>
      <c r="W101" s="183"/>
      <c r="X101" s="183"/>
      <c r="Y101" s="183"/>
      <c r="Z101" s="183"/>
      <c r="AA101" s="183"/>
      <c r="AB101" s="183"/>
      <c r="AC101" s="183"/>
      <c r="AD101" s="183"/>
      <c r="AE101" s="183"/>
      <c r="AF101" s="183"/>
      <c r="AG101" s="183"/>
      <c r="AH101" s="183"/>
      <c r="AI101" s="183"/>
      <c r="AJ101" s="183"/>
      <c r="AK101" s="183"/>
      <c r="AL101" s="183"/>
      <c r="AM101" s="183"/>
      <c r="AN101" s="183"/>
      <c r="AO101" s="183"/>
      <c r="AP101" s="183"/>
      <c r="AQ101" s="183"/>
      <c r="AR101" s="183"/>
      <c r="AS101" s="183"/>
      <c r="AT101" s="183"/>
      <c r="AU101" s="183"/>
      <c r="AV101" s="183"/>
      <c r="AW101" s="183"/>
      <c r="AX101" s="183"/>
      <c r="AY101" s="183" t="s">
        <v>21</v>
      </c>
      <c r="AZ101" s="183"/>
      <c r="BA101" s="183"/>
      <c r="BB101" s="183"/>
      <c r="BC101" s="183"/>
      <c r="BD101" s="183"/>
      <c r="BE101" s="183"/>
    </row>
    <row r="102" spans="1:57" ht="15" hidden="1" customHeight="1">
      <c r="A102" s="145" t="s">
        <v>1059</v>
      </c>
      <c r="B102" s="145"/>
      <c r="C102" s="145"/>
      <c r="D102" s="145" t="s">
        <v>1060</v>
      </c>
      <c r="E102" s="145"/>
      <c r="F102" s="146">
        <v>535</v>
      </c>
      <c r="G102" s="147" t="s">
        <v>1061</v>
      </c>
      <c r="H102" s="148">
        <v>3</v>
      </c>
      <c r="I102" s="149"/>
      <c r="J102" s="149"/>
      <c r="K102" s="149">
        <v>135</v>
      </c>
      <c r="L102" s="150">
        <v>0</v>
      </c>
      <c r="M102" s="180" t="s">
        <v>1511</v>
      </c>
      <c r="N102" s="181"/>
      <c r="O102" s="181" t="s">
        <v>1579</v>
      </c>
      <c r="P102" s="151" t="s">
        <v>1580</v>
      </c>
      <c r="Q102" s="182" t="str">
        <f>MaBM</f>
        <v>TTHT</v>
      </c>
      <c r="R102" s="182" t="str">
        <f>MaKhoa</f>
        <v>CNTT</v>
      </c>
      <c r="S102" s="144" t="str">
        <f t="shared" si="1"/>
        <v>CNTT-TTHT</v>
      </c>
      <c r="T102" s="183"/>
      <c r="U102" s="183"/>
      <c r="V102" s="183"/>
      <c r="W102" s="183"/>
      <c r="X102" s="183"/>
      <c r="Y102" s="183"/>
      <c r="Z102" s="183"/>
      <c r="AA102" s="183"/>
      <c r="AB102" s="183"/>
      <c r="AC102" s="183"/>
      <c r="AD102" s="183"/>
      <c r="AE102" s="183"/>
      <c r="AF102" s="183" t="s">
        <v>20</v>
      </c>
      <c r="AG102" s="183"/>
      <c r="AH102" s="183"/>
      <c r="AI102" s="183"/>
      <c r="AJ102" s="183"/>
      <c r="AK102" s="183"/>
      <c r="AL102" s="183"/>
      <c r="AM102" s="183"/>
      <c r="AN102" s="183"/>
      <c r="AO102" s="183"/>
      <c r="AP102" s="183"/>
      <c r="AQ102" s="183"/>
      <c r="AR102" s="183"/>
      <c r="AS102" s="183"/>
      <c r="AT102" s="183"/>
      <c r="AU102" s="183"/>
      <c r="AV102" s="183"/>
      <c r="AW102" s="183"/>
      <c r="AX102" s="183"/>
      <c r="AY102" s="183"/>
      <c r="AZ102" s="183"/>
      <c r="BA102" s="183"/>
      <c r="BB102" s="183"/>
      <c r="BC102" s="183"/>
      <c r="BD102" s="183"/>
      <c r="BE102" s="183"/>
    </row>
    <row r="103" spans="1:57" ht="15" hidden="1" customHeight="1">
      <c r="A103" s="145"/>
      <c r="B103" s="145"/>
      <c r="C103" s="145"/>
      <c r="D103" s="145" t="s">
        <v>1062</v>
      </c>
      <c r="E103" s="145"/>
      <c r="F103" s="146">
        <v>536</v>
      </c>
      <c r="G103" s="147" t="s">
        <v>1061</v>
      </c>
      <c r="H103" s="148">
        <v>2</v>
      </c>
      <c r="I103" s="149"/>
      <c r="J103" s="149"/>
      <c r="K103" s="149">
        <v>90</v>
      </c>
      <c r="L103" s="150">
        <v>0</v>
      </c>
      <c r="M103" s="180" t="s">
        <v>1511</v>
      </c>
      <c r="N103" s="181"/>
      <c r="O103" s="181" t="s">
        <v>1579</v>
      </c>
      <c r="P103" s="151" t="s">
        <v>1580</v>
      </c>
      <c r="Q103" s="182" t="str">
        <f>MaBM</f>
        <v>TTHT</v>
      </c>
      <c r="R103" s="182" t="str">
        <f>MaKhoa</f>
        <v>CNTT</v>
      </c>
      <c r="S103" s="144" t="str">
        <f t="shared" si="1"/>
        <v>CNTT-TTHT</v>
      </c>
      <c r="T103" s="183"/>
      <c r="U103" s="183"/>
      <c r="V103" s="183"/>
      <c r="W103" s="183"/>
      <c r="X103" s="183"/>
      <c r="Y103" s="183"/>
      <c r="Z103" s="183"/>
      <c r="AA103" s="183"/>
      <c r="AB103" s="183"/>
      <c r="AC103" s="183"/>
      <c r="AD103" s="183"/>
      <c r="AE103" s="183"/>
      <c r="AF103" s="183"/>
      <c r="AG103" s="183"/>
      <c r="AH103" s="183"/>
      <c r="AI103" s="183"/>
      <c r="AJ103" s="183"/>
      <c r="AK103" s="183"/>
      <c r="AL103" s="183"/>
      <c r="AM103" s="183"/>
      <c r="AN103" s="183"/>
      <c r="AO103" s="183"/>
      <c r="AP103" s="183"/>
      <c r="AQ103" s="183"/>
      <c r="AR103" s="183"/>
      <c r="AS103" s="183"/>
      <c r="AT103" s="183"/>
      <c r="AU103" s="183"/>
      <c r="AV103" s="183"/>
      <c r="AW103" s="183"/>
      <c r="AX103" s="183"/>
      <c r="AY103" s="183" t="s">
        <v>20</v>
      </c>
      <c r="AZ103" s="183"/>
      <c r="BA103" s="183"/>
      <c r="BB103" s="183"/>
      <c r="BC103" s="183"/>
      <c r="BD103" s="183"/>
      <c r="BE103" s="183"/>
    </row>
    <row r="104" spans="1:57" ht="15" hidden="1" customHeight="1">
      <c r="A104" s="145" t="s">
        <v>1057</v>
      </c>
      <c r="B104" s="145"/>
      <c r="C104" s="145"/>
      <c r="D104" s="145"/>
      <c r="E104" s="145"/>
      <c r="F104" s="146">
        <v>534</v>
      </c>
      <c r="G104" s="147" t="s">
        <v>1058</v>
      </c>
      <c r="H104" s="148">
        <v>3</v>
      </c>
      <c r="I104" s="149">
        <v>45</v>
      </c>
      <c r="J104" s="149"/>
      <c r="K104" s="149"/>
      <c r="L104" s="150">
        <v>0</v>
      </c>
      <c r="M104" s="181"/>
      <c r="N104" s="181"/>
      <c r="O104" s="181" t="s">
        <v>1579</v>
      </c>
      <c r="P104" s="151" t="s">
        <v>1580</v>
      </c>
      <c r="Q104" s="182" t="str">
        <f>MaBM</f>
        <v>TTHT</v>
      </c>
      <c r="R104" s="182" t="str">
        <f>MaKhoa</f>
        <v>CNTT</v>
      </c>
      <c r="S104" s="144" t="str">
        <f t="shared" si="1"/>
        <v>CNTT-TTHT</v>
      </c>
      <c r="T104" s="183"/>
      <c r="U104" s="183"/>
      <c r="V104" s="183"/>
      <c r="W104" s="183"/>
      <c r="X104" s="183"/>
      <c r="Y104" s="183"/>
      <c r="Z104" s="183"/>
      <c r="AA104" s="183"/>
      <c r="AB104" s="183"/>
      <c r="AC104" s="183"/>
      <c r="AD104" s="183"/>
      <c r="AE104" s="183"/>
      <c r="AF104" s="183" t="s">
        <v>20</v>
      </c>
      <c r="AG104" s="183"/>
      <c r="AH104" s="183"/>
      <c r="AI104" s="183"/>
      <c r="AJ104" s="183"/>
      <c r="AK104" s="183"/>
      <c r="AL104" s="183"/>
      <c r="AM104" s="183"/>
      <c r="AN104" s="183"/>
      <c r="AO104" s="183"/>
      <c r="AP104" s="183"/>
      <c r="AQ104" s="183"/>
      <c r="AR104" s="183"/>
      <c r="AS104" s="183"/>
      <c r="AT104" s="183"/>
      <c r="AU104" s="183"/>
      <c r="AV104" s="183"/>
      <c r="AW104" s="183"/>
      <c r="AX104" s="183"/>
      <c r="AY104" s="183"/>
      <c r="AZ104" s="183"/>
      <c r="BA104" s="183"/>
      <c r="BB104" s="183"/>
      <c r="BC104" s="183"/>
      <c r="BD104" s="183"/>
      <c r="BE104" s="183"/>
    </row>
    <row r="105" spans="1:57" ht="15" hidden="1" customHeight="1">
      <c r="A105" s="145" t="s">
        <v>1045</v>
      </c>
      <c r="B105" s="145"/>
      <c r="C105" s="145"/>
      <c r="D105" s="145"/>
      <c r="E105" s="145"/>
      <c r="F105" s="146">
        <v>528</v>
      </c>
      <c r="G105" s="147" t="s">
        <v>1046</v>
      </c>
      <c r="H105" s="148">
        <v>3</v>
      </c>
      <c r="I105" s="149">
        <v>30</v>
      </c>
      <c r="J105" s="149">
        <v>30</v>
      </c>
      <c r="K105" s="149"/>
      <c r="L105" s="150">
        <v>0</v>
      </c>
      <c r="M105" s="185" t="s">
        <v>1511</v>
      </c>
      <c r="N105" s="181"/>
      <c r="O105" s="181" t="s">
        <v>1579</v>
      </c>
      <c r="P105" s="151" t="s">
        <v>1580</v>
      </c>
      <c r="Q105" s="182" t="str">
        <f>MaBM</f>
        <v>TTHT</v>
      </c>
      <c r="R105" s="182" t="str">
        <f>MaKhoa</f>
        <v>CNTT</v>
      </c>
      <c r="S105" s="144" t="str">
        <f t="shared" si="1"/>
        <v>CNTT-TTHT</v>
      </c>
      <c r="T105" s="183"/>
      <c r="U105" s="183"/>
      <c r="V105" s="183"/>
      <c r="W105" s="183"/>
      <c r="X105" s="183"/>
      <c r="Y105" s="183"/>
      <c r="Z105" s="183"/>
      <c r="AA105" s="183"/>
      <c r="AB105" s="183"/>
      <c r="AC105" s="183"/>
      <c r="AD105" s="183"/>
      <c r="AE105" s="183"/>
      <c r="AF105" s="183" t="s">
        <v>20</v>
      </c>
      <c r="AG105" s="183"/>
      <c r="AH105" s="183"/>
      <c r="AI105" s="183"/>
      <c r="AJ105" s="183"/>
      <c r="AK105" s="183"/>
      <c r="AL105" s="183"/>
      <c r="AM105" s="183"/>
      <c r="AN105" s="183"/>
      <c r="AO105" s="183"/>
      <c r="AP105" s="183"/>
      <c r="AQ105" s="183"/>
      <c r="AR105" s="183"/>
      <c r="AS105" s="183"/>
      <c r="AT105" s="183"/>
      <c r="AU105" s="183"/>
      <c r="AV105" s="183"/>
      <c r="AW105" s="183"/>
      <c r="AX105" s="183"/>
      <c r="AY105" s="183"/>
      <c r="AZ105" s="183"/>
      <c r="BA105" s="183"/>
      <c r="BB105" s="183"/>
      <c r="BC105" s="183"/>
      <c r="BD105" s="183"/>
      <c r="BE105" s="183"/>
    </row>
    <row r="106" spans="1:57" ht="15" hidden="1" customHeight="1">
      <c r="A106" s="145" t="s">
        <v>1049</v>
      </c>
      <c r="B106" s="145"/>
      <c r="C106" s="145"/>
      <c r="D106" s="145"/>
      <c r="E106" s="145"/>
      <c r="F106" s="146">
        <v>530</v>
      </c>
      <c r="G106" s="147" t="s">
        <v>1050</v>
      </c>
      <c r="H106" s="148">
        <v>3</v>
      </c>
      <c r="I106" s="149">
        <v>30</v>
      </c>
      <c r="J106" s="149">
        <v>30</v>
      </c>
      <c r="K106" s="149"/>
      <c r="L106" s="150">
        <v>0</v>
      </c>
      <c r="M106" s="181"/>
      <c r="N106" s="181"/>
      <c r="O106" s="181" t="s">
        <v>1579</v>
      </c>
      <c r="P106" s="151" t="s">
        <v>1580</v>
      </c>
      <c r="Q106" s="182" t="str">
        <f>MaBM</f>
        <v>TTHT</v>
      </c>
      <c r="R106" s="182" t="str">
        <f>MaKhoa</f>
        <v>CNTT</v>
      </c>
      <c r="S106" s="144" t="str">
        <f t="shared" si="1"/>
        <v>CNTT-TTHT</v>
      </c>
      <c r="T106" s="183"/>
      <c r="U106" s="183"/>
      <c r="V106" s="183"/>
      <c r="W106" s="183"/>
      <c r="X106" s="183"/>
      <c r="Y106" s="183"/>
      <c r="Z106" s="183"/>
      <c r="AA106" s="183"/>
      <c r="AB106" s="183"/>
      <c r="AC106" s="183"/>
      <c r="AD106" s="183"/>
      <c r="AE106" s="183"/>
      <c r="AF106" s="183" t="s">
        <v>20</v>
      </c>
      <c r="AG106" s="183"/>
      <c r="AH106" s="183"/>
      <c r="AI106" s="183"/>
      <c r="AJ106" s="183"/>
      <c r="AK106" s="183"/>
      <c r="AL106" s="183"/>
      <c r="AM106" s="183"/>
      <c r="AN106" s="183"/>
      <c r="AO106" s="183"/>
      <c r="AP106" s="183"/>
      <c r="AQ106" s="183"/>
      <c r="AR106" s="183"/>
      <c r="AS106" s="183"/>
      <c r="AT106" s="183"/>
      <c r="AU106" s="183"/>
      <c r="AV106" s="183"/>
      <c r="AW106" s="183"/>
      <c r="AX106" s="183"/>
      <c r="AY106" s="183"/>
      <c r="AZ106" s="183"/>
      <c r="BA106" s="183"/>
      <c r="BB106" s="183"/>
      <c r="BC106" s="183"/>
      <c r="BD106" s="183"/>
      <c r="BE106" s="183"/>
    </row>
    <row r="107" spans="1:57" ht="15" hidden="1" customHeight="1">
      <c r="A107" s="145"/>
      <c r="B107" s="145"/>
      <c r="C107" s="145"/>
      <c r="D107" s="145" t="s">
        <v>1254</v>
      </c>
      <c r="E107" s="145"/>
      <c r="F107" s="146">
        <v>625</v>
      </c>
      <c r="G107" s="147" t="s">
        <v>1050</v>
      </c>
      <c r="H107" s="148">
        <v>2</v>
      </c>
      <c r="I107" s="149">
        <v>15</v>
      </c>
      <c r="J107" s="149">
        <v>30</v>
      </c>
      <c r="K107" s="149"/>
      <c r="L107" s="150">
        <v>0</v>
      </c>
      <c r="M107" s="181"/>
      <c r="N107" s="181"/>
      <c r="O107" s="181" t="s">
        <v>1579</v>
      </c>
      <c r="P107" s="151" t="s">
        <v>1580</v>
      </c>
      <c r="Q107" s="182" t="str">
        <f>MaBM</f>
        <v>TTHT</v>
      </c>
      <c r="R107" s="182" t="str">
        <f>MaKhoa</f>
        <v>CNTT</v>
      </c>
      <c r="S107" s="144" t="str">
        <f t="shared" si="1"/>
        <v>CNTT-TTHT</v>
      </c>
      <c r="T107" s="183"/>
      <c r="U107" s="183"/>
      <c r="V107" s="183"/>
      <c r="W107" s="183"/>
      <c r="X107" s="183"/>
      <c r="Y107" s="183"/>
      <c r="Z107" s="183"/>
      <c r="AA107" s="183"/>
      <c r="AB107" s="183"/>
      <c r="AC107" s="183"/>
      <c r="AD107" s="183"/>
      <c r="AE107" s="183"/>
      <c r="AF107" s="183"/>
      <c r="AG107" s="183"/>
      <c r="AH107" s="183"/>
      <c r="AI107" s="183"/>
      <c r="AJ107" s="183"/>
      <c r="AK107" s="183"/>
      <c r="AL107" s="183"/>
      <c r="AM107" s="183"/>
      <c r="AN107" s="183"/>
      <c r="AO107" s="183"/>
      <c r="AP107" s="183"/>
      <c r="AQ107" s="183"/>
      <c r="AR107" s="183"/>
      <c r="AS107" s="183"/>
      <c r="AT107" s="183"/>
      <c r="AU107" s="183"/>
      <c r="AV107" s="183"/>
      <c r="AW107" s="183"/>
      <c r="AX107" s="183"/>
      <c r="AY107" s="183" t="s">
        <v>21</v>
      </c>
      <c r="AZ107" s="183"/>
      <c r="BA107" s="183"/>
      <c r="BB107" s="183"/>
      <c r="BC107" s="183"/>
      <c r="BD107" s="183"/>
      <c r="BE107" s="183"/>
    </row>
    <row r="108" spans="1:57" ht="15" hidden="1" customHeight="1">
      <c r="A108" s="145" t="s">
        <v>1660</v>
      </c>
      <c r="B108" s="145"/>
      <c r="C108" s="145"/>
      <c r="D108" s="145"/>
      <c r="E108" s="145"/>
      <c r="F108" s="146">
        <v>182</v>
      </c>
      <c r="G108" s="147" t="s">
        <v>399</v>
      </c>
      <c r="H108" s="148">
        <v>3</v>
      </c>
      <c r="I108" s="149">
        <v>30</v>
      </c>
      <c r="J108" s="149">
        <v>30</v>
      </c>
      <c r="K108" s="149"/>
      <c r="L108" s="150">
        <v>0</v>
      </c>
      <c r="M108" s="181"/>
      <c r="N108" s="181"/>
      <c r="O108" s="181" t="s">
        <v>1579</v>
      </c>
      <c r="P108" s="151" t="s">
        <v>1580</v>
      </c>
      <c r="Q108" s="182" t="str">
        <f>MaBM</f>
        <v>TTHT</v>
      </c>
      <c r="R108" s="182" t="str">
        <f>MaKhoa</f>
        <v>CNTT</v>
      </c>
      <c r="S108" s="144" t="str">
        <f t="shared" si="1"/>
        <v>CNTT-TTHT</v>
      </c>
      <c r="T108" s="183"/>
      <c r="U108" s="183"/>
      <c r="V108" s="183"/>
      <c r="W108" s="183"/>
      <c r="X108" s="183"/>
      <c r="Y108" s="183"/>
      <c r="Z108" s="183"/>
      <c r="AA108" s="183"/>
      <c r="AB108" s="183"/>
      <c r="AC108" s="183"/>
      <c r="AD108" s="183"/>
      <c r="AE108" s="183"/>
      <c r="AF108" s="183" t="s">
        <v>20</v>
      </c>
      <c r="AG108" s="183"/>
      <c r="AH108" s="183"/>
      <c r="AI108" s="183"/>
      <c r="AJ108" s="183"/>
      <c r="AK108" s="183"/>
      <c r="AL108" s="183"/>
      <c r="AM108" s="183"/>
      <c r="AN108" s="183"/>
      <c r="AO108" s="183"/>
      <c r="AP108" s="183"/>
      <c r="AQ108" s="183"/>
      <c r="AR108" s="183"/>
      <c r="AS108" s="183"/>
      <c r="AT108" s="183"/>
      <c r="AU108" s="183"/>
      <c r="AV108" s="183"/>
      <c r="AW108" s="183"/>
      <c r="AX108" s="183"/>
      <c r="AY108" s="183"/>
      <c r="AZ108" s="183"/>
      <c r="BA108" s="183"/>
      <c r="BB108" s="183"/>
      <c r="BC108" s="183"/>
      <c r="BD108" s="183"/>
      <c r="BE108" s="183"/>
    </row>
    <row r="109" spans="1:57" ht="15" hidden="1" customHeight="1">
      <c r="A109" s="145"/>
      <c r="B109" s="145"/>
      <c r="C109" s="145"/>
      <c r="D109" s="145" t="s">
        <v>1664</v>
      </c>
      <c r="E109" s="145"/>
      <c r="F109" s="146">
        <v>187</v>
      </c>
      <c r="G109" s="147" t="s">
        <v>1665</v>
      </c>
      <c r="H109" s="148">
        <v>2</v>
      </c>
      <c r="I109" s="149">
        <v>15</v>
      </c>
      <c r="J109" s="149">
        <v>30</v>
      </c>
      <c r="K109" s="149"/>
      <c r="L109" s="150">
        <v>0</v>
      </c>
      <c r="M109" s="180" t="s">
        <v>2</v>
      </c>
      <c r="N109" s="181"/>
      <c r="O109" s="181" t="s">
        <v>1579</v>
      </c>
      <c r="P109" s="151" t="s">
        <v>1580</v>
      </c>
      <c r="Q109" s="182" t="str">
        <f>MaBM</f>
        <v>TTHT</v>
      </c>
      <c r="R109" s="182" t="str">
        <f>MaKhoa</f>
        <v>CNTT</v>
      </c>
      <c r="S109" s="144" t="str">
        <f t="shared" si="1"/>
        <v>CNTT-TTHT</v>
      </c>
      <c r="T109" s="183"/>
      <c r="U109" s="183"/>
      <c r="V109" s="183"/>
      <c r="W109" s="183"/>
      <c r="X109" s="183"/>
      <c r="Y109" s="183"/>
      <c r="Z109" s="183"/>
      <c r="AA109" s="183"/>
      <c r="AB109" s="183"/>
      <c r="AC109" s="183"/>
      <c r="AD109" s="183"/>
      <c r="AE109" s="183"/>
      <c r="AF109" s="183"/>
      <c r="AG109" s="183"/>
      <c r="AH109" s="183"/>
      <c r="AI109" s="183"/>
      <c r="AJ109" s="183"/>
      <c r="AK109" s="183"/>
      <c r="AL109" s="183"/>
      <c r="AM109" s="183"/>
      <c r="AN109" s="183"/>
      <c r="AO109" s="183"/>
      <c r="AP109" s="183"/>
      <c r="AQ109" s="183"/>
      <c r="AR109" s="183"/>
      <c r="AS109" s="183"/>
      <c r="AT109" s="183"/>
      <c r="AU109" s="183"/>
      <c r="AV109" s="183"/>
      <c r="AW109" s="183"/>
      <c r="AX109" s="183"/>
      <c r="AY109" s="183" t="s">
        <v>20</v>
      </c>
      <c r="AZ109" s="183"/>
      <c r="BA109" s="183"/>
      <c r="BB109" s="183"/>
      <c r="BC109" s="183"/>
      <c r="BD109" s="183"/>
      <c r="BE109" s="183"/>
    </row>
    <row r="110" spans="1:57" ht="15" hidden="1" customHeight="1">
      <c r="A110" s="145"/>
      <c r="B110" s="145"/>
      <c r="C110" s="145"/>
      <c r="D110" s="145" t="s">
        <v>1663</v>
      </c>
      <c r="E110" s="145"/>
      <c r="F110" s="146">
        <v>186</v>
      </c>
      <c r="G110" s="147" t="s">
        <v>403</v>
      </c>
      <c r="H110" s="148">
        <v>2</v>
      </c>
      <c r="I110" s="149">
        <v>15</v>
      </c>
      <c r="J110" s="149">
        <v>30</v>
      </c>
      <c r="K110" s="149"/>
      <c r="L110" s="150">
        <v>0</v>
      </c>
      <c r="M110" s="180" t="s">
        <v>2</v>
      </c>
      <c r="N110" s="181"/>
      <c r="O110" s="181" t="s">
        <v>1579</v>
      </c>
      <c r="P110" s="151" t="s">
        <v>1580</v>
      </c>
      <c r="Q110" s="182" t="str">
        <f>MaBM</f>
        <v>TTHT</v>
      </c>
      <c r="R110" s="182" t="str">
        <f>MaKhoa</f>
        <v>CNTT</v>
      </c>
      <c r="S110" s="144" t="str">
        <f t="shared" si="1"/>
        <v>CNTT-TTHT</v>
      </c>
      <c r="T110" s="183"/>
      <c r="U110" s="183"/>
      <c r="V110" s="183"/>
      <c r="W110" s="183"/>
      <c r="X110" s="183"/>
      <c r="Y110" s="183"/>
      <c r="Z110" s="183"/>
      <c r="AA110" s="183"/>
      <c r="AB110" s="183"/>
      <c r="AC110" s="183"/>
      <c r="AD110" s="183"/>
      <c r="AE110" s="183"/>
      <c r="AF110" s="183"/>
      <c r="AG110" s="183"/>
      <c r="AH110" s="183"/>
      <c r="AI110" s="183"/>
      <c r="AJ110" s="183"/>
      <c r="AK110" s="183"/>
      <c r="AL110" s="183"/>
      <c r="AM110" s="183"/>
      <c r="AN110" s="183"/>
      <c r="AO110" s="183"/>
      <c r="AP110" s="183"/>
      <c r="AQ110" s="183"/>
      <c r="AR110" s="183"/>
      <c r="AS110" s="183"/>
      <c r="AT110" s="183"/>
      <c r="AU110" s="183"/>
      <c r="AV110" s="183"/>
      <c r="AW110" s="183"/>
      <c r="AX110" s="183"/>
      <c r="AY110" s="183" t="s">
        <v>20</v>
      </c>
      <c r="AZ110" s="183"/>
      <c r="BA110" s="183"/>
      <c r="BB110" s="183"/>
      <c r="BC110" s="183"/>
      <c r="BD110" s="183"/>
      <c r="BE110" s="183"/>
    </row>
    <row r="111" spans="1:57" ht="15" hidden="1" customHeight="1">
      <c r="A111" s="145" t="s">
        <v>396</v>
      </c>
      <c r="B111" s="145" t="s">
        <v>396</v>
      </c>
      <c r="C111" s="145"/>
      <c r="D111" s="145"/>
      <c r="E111" s="145"/>
      <c r="F111" s="146">
        <v>178</v>
      </c>
      <c r="G111" s="147" t="s">
        <v>1655</v>
      </c>
      <c r="H111" s="148">
        <v>3</v>
      </c>
      <c r="I111" s="149">
        <v>30</v>
      </c>
      <c r="J111" s="149">
        <v>30</v>
      </c>
      <c r="K111" s="149"/>
      <c r="L111" s="150">
        <v>0</v>
      </c>
      <c r="M111" s="180" t="s">
        <v>2</v>
      </c>
      <c r="N111" s="181"/>
      <c r="O111" s="181" t="s">
        <v>1579</v>
      </c>
      <c r="P111" s="151" t="s">
        <v>1580</v>
      </c>
      <c r="Q111" s="182" t="str">
        <f>MaBM</f>
        <v>TTHT</v>
      </c>
      <c r="R111" s="182" t="str">
        <f>MaKhoa</f>
        <v>CNTT</v>
      </c>
      <c r="S111" s="144" t="str">
        <f t="shared" si="1"/>
        <v>CNTT-TTHT</v>
      </c>
      <c r="T111" s="183"/>
      <c r="U111" s="183"/>
      <c r="V111" s="183"/>
      <c r="W111" s="183"/>
      <c r="X111" s="183"/>
      <c r="Y111" s="183"/>
      <c r="Z111" s="183"/>
      <c r="AA111" s="183"/>
      <c r="AB111" s="183"/>
      <c r="AC111" s="183"/>
      <c r="AD111" s="183"/>
      <c r="AE111" s="183" t="s">
        <v>20</v>
      </c>
      <c r="AF111" s="183" t="s">
        <v>20</v>
      </c>
      <c r="AG111" s="183"/>
      <c r="AH111" s="183"/>
      <c r="AI111" s="183"/>
      <c r="AJ111" s="183"/>
      <c r="AK111" s="183"/>
      <c r="AL111" s="183"/>
      <c r="AM111" s="183"/>
      <c r="AN111" s="183"/>
      <c r="AO111" s="183"/>
      <c r="AP111" s="183"/>
      <c r="AQ111" s="183"/>
      <c r="AR111" s="183"/>
      <c r="AS111" s="183"/>
      <c r="AT111" s="183"/>
      <c r="AU111" s="183"/>
      <c r="AV111" s="183"/>
      <c r="AW111" s="183"/>
      <c r="AX111" s="183"/>
      <c r="AY111" s="183"/>
      <c r="AZ111" s="183"/>
      <c r="BA111" s="183"/>
      <c r="BB111" s="183"/>
      <c r="BC111" s="183"/>
      <c r="BD111" s="183"/>
      <c r="BE111" s="183"/>
    </row>
    <row r="112" spans="1:57" ht="15" hidden="1" customHeight="1">
      <c r="A112" s="145"/>
      <c r="B112" s="145"/>
      <c r="C112" s="145"/>
      <c r="D112" s="145" t="s">
        <v>1687</v>
      </c>
      <c r="E112" s="145"/>
      <c r="F112" s="146">
        <v>247</v>
      </c>
      <c r="G112" s="147" t="s">
        <v>1655</v>
      </c>
      <c r="H112" s="148">
        <v>2</v>
      </c>
      <c r="I112" s="149">
        <v>30</v>
      </c>
      <c r="J112" s="149"/>
      <c r="K112" s="149"/>
      <c r="L112" s="150">
        <v>0</v>
      </c>
      <c r="M112" s="180" t="s">
        <v>2</v>
      </c>
      <c r="N112" s="181"/>
      <c r="O112" s="181" t="s">
        <v>1579</v>
      </c>
      <c r="P112" s="151" t="s">
        <v>1580</v>
      </c>
      <c r="Q112" s="182" t="str">
        <f>MaBM</f>
        <v>TTHT</v>
      </c>
      <c r="R112" s="182" t="str">
        <f>MaKhoa</f>
        <v>CNTT</v>
      </c>
      <c r="S112" s="144" t="str">
        <f t="shared" si="1"/>
        <v>CNTT-TTHT</v>
      </c>
      <c r="T112" s="183"/>
      <c r="U112" s="183"/>
      <c r="V112" s="183"/>
      <c r="W112" s="183"/>
      <c r="X112" s="183"/>
      <c r="Y112" s="183"/>
      <c r="Z112" s="183"/>
      <c r="AA112" s="183"/>
      <c r="AB112" s="183"/>
      <c r="AC112" s="183"/>
      <c r="AD112" s="183"/>
      <c r="AE112" s="183"/>
      <c r="AF112" s="183"/>
      <c r="AG112" s="183"/>
      <c r="AH112" s="183"/>
      <c r="AI112" s="183"/>
      <c r="AJ112" s="183"/>
      <c r="AK112" s="183"/>
      <c r="AL112" s="183"/>
      <c r="AM112" s="183"/>
      <c r="AN112" s="183"/>
      <c r="AO112" s="183"/>
      <c r="AP112" s="183"/>
      <c r="AQ112" s="183"/>
      <c r="AR112" s="183"/>
      <c r="AS112" s="183"/>
      <c r="AT112" s="183"/>
      <c r="AU112" s="183"/>
      <c r="AV112" s="183"/>
      <c r="AW112" s="183"/>
      <c r="AX112" s="183"/>
      <c r="AY112" s="183" t="s">
        <v>21</v>
      </c>
      <c r="AZ112" s="183"/>
      <c r="BA112" s="183"/>
      <c r="BB112" s="183"/>
      <c r="BC112" s="183"/>
      <c r="BD112" s="183"/>
      <c r="BE112" s="183"/>
    </row>
    <row r="113" spans="1:57" ht="15" hidden="1" customHeight="1">
      <c r="A113" s="145" t="s">
        <v>1652</v>
      </c>
      <c r="B113" s="145"/>
      <c r="C113" s="145"/>
      <c r="D113" s="145"/>
      <c r="E113" s="145"/>
      <c r="F113" s="146">
        <v>176</v>
      </c>
      <c r="G113" s="147" t="s">
        <v>1653</v>
      </c>
      <c r="H113" s="148">
        <v>3</v>
      </c>
      <c r="I113" s="149">
        <v>30</v>
      </c>
      <c r="J113" s="149">
        <v>30</v>
      </c>
      <c r="K113" s="149"/>
      <c r="L113" s="150">
        <v>0</v>
      </c>
      <c r="M113" s="180" t="s">
        <v>1511</v>
      </c>
      <c r="N113" s="181"/>
      <c r="O113" s="181" t="s">
        <v>1579</v>
      </c>
      <c r="P113" s="151" t="s">
        <v>1580</v>
      </c>
      <c r="Q113" s="182" t="str">
        <f>MaBM</f>
        <v>TTHT</v>
      </c>
      <c r="R113" s="182" t="str">
        <f>MaKhoa</f>
        <v>CNTT</v>
      </c>
      <c r="S113" s="144" t="str">
        <f t="shared" si="1"/>
        <v>CNTT-TTHT</v>
      </c>
      <c r="T113" s="183"/>
      <c r="U113" s="183"/>
      <c r="V113" s="183"/>
      <c r="W113" s="183"/>
      <c r="X113" s="183"/>
      <c r="Y113" s="183"/>
      <c r="Z113" s="183"/>
      <c r="AA113" s="183"/>
      <c r="AB113" s="183"/>
      <c r="AC113" s="183"/>
      <c r="AD113" s="183"/>
      <c r="AE113" s="183"/>
      <c r="AF113" s="183" t="s">
        <v>20</v>
      </c>
      <c r="AG113" s="183"/>
      <c r="AH113" s="183"/>
      <c r="AI113" s="183"/>
      <c r="AJ113" s="183"/>
      <c r="AK113" s="183"/>
      <c r="AL113" s="183"/>
      <c r="AM113" s="183"/>
      <c r="AN113" s="183"/>
      <c r="AO113" s="183"/>
      <c r="AP113" s="183"/>
      <c r="AQ113" s="183"/>
      <c r="AR113" s="183"/>
      <c r="AS113" s="183"/>
      <c r="AT113" s="183"/>
      <c r="AU113" s="183"/>
      <c r="AV113" s="183"/>
      <c r="AW113" s="183"/>
      <c r="AX113" s="183"/>
      <c r="AY113" s="183"/>
      <c r="AZ113" s="183"/>
      <c r="BA113" s="183"/>
      <c r="BB113" s="183"/>
      <c r="BC113" s="183"/>
      <c r="BD113" s="183"/>
      <c r="BE113" s="183"/>
    </row>
    <row r="114" spans="1:57" ht="15" hidden="1" customHeight="1">
      <c r="A114" s="145"/>
      <c r="B114" s="145"/>
      <c r="C114" s="145"/>
      <c r="D114" s="145" t="s">
        <v>1668</v>
      </c>
      <c r="E114" s="145"/>
      <c r="F114" s="146">
        <v>190</v>
      </c>
      <c r="G114" s="147" t="s">
        <v>1669</v>
      </c>
      <c r="H114" s="148">
        <v>3</v>
      </c>
      <c r="I114" s="149">
        <v>30</v>
      </c>
      <c r="J114" s="149">
        <v>30</v>
      </c>
      <c r="K114" s="149"/>
      <c r="L114" s="150">
        <v>0</v>
      </c>
      <c r="M114" s="184"/>
      <c r="N114" s="181"/>
      <c r="O114" s="181" t="s">
        <v>1579</v>
      </c>
      <c r="P114" s="151" t="s">
        <v>1580</v>
      </c>
      <c r="Q114" s="182" t="str">
        <f>MaBM</f>
        <v>TTHT</v>
      </c>
      <c r="R114" s="182" t="str">
        <f>MaKhoa</f>
        <v>CNTT</v>
      </c>
      <c r="S114" s="144" t="str">
        <f t="shared" si="1"/>
        <v>CNTT-TTHT</v>
      </c>
      <c r="T114" s="183"/>
      <c r="U114" s="183"/>
      <c r="V114" s="183"/>
      <c r="W114" s="183"/>
      <c r="X114" s="183"/>
      <c r="Y114" s="183"/>
      <c r="Z114" s="183"/>
      <c r="AA114" s="183"/>
      <c r="AB114" s="183"/>
      <c r="AC114" s="183"/>
      <c r="AD114" s="183"/>
      <c r="AE114" s="183"/>
      <c r="AF114" s="183"/>
      <c r="AG114" s="183"/>
      <c r="AH114" s="183"/>
      <c r="AI114" s="183"/>
      <c r="AJ114" s="183"/>
      <c r="AK114" s="183"/>
      <c r="AL114" s="183"/>
      <c r="AM114" s="183"/>
      <c r="AN114" s="183"/>
      <c r="AO114" s="183"/>
      <c r="AP114" s="183"/>
      <c r="AQ114" s="183"/>
      <c r="AR114" s="183"/>
      <c r="AS114" s="183"/>
      <c r="AT114" s="183"/>
      <c r="AU114" s="183"/>
      <c r="AV114" s="183"/>
      <c r="AW114" s="183"/>
      <c r="AX114" s="183"/>
      <c r="AY114" s="183" t="s">
        <v>20</v>
      </c>
      <c r="AZ114" s="183"/>
      <c r="BA114" s="183"/>
      <c r="BB114" s="183"/>
      <c r="BC114" s="183"/>
      <c r="BD114" s="183"/>
      <c r="BE114" s="183"/>
    </row>
    <row r="115" spans="1:57" ht="15" hidden="1" customHeight="1">
      <c r="A115" s="145" t="s">
        <v>1654</v>
      </c>
      <c r="B115" s="145"/>
      <c r="C115" s="145"/>
      <c r="D115" s="145"/>
      <c r="E115" s="145"/>
      <c r="F115" s="146">
        <v>177</v>
      </c>
      <c r="G115" s="147" t="s">
        <v>395</v>
      </c>
      <c r="H115" s="148">
        <v>2</v>
      </c>
      <c r="I115" s="149">
        <v>30</v>
      </c>
      <c r="J115" s="149"/>
      <c r="K115" s="149"/>
      <c r="L115" s="150">
        <v>0</v>
      </c>
      <c r="M115" s="180" t="s">
        <v>2</v>
      </c>
      <c r="N115" s="181"/>
      <c r="O115" s="181" t="s">
        <v>1579</v>
      </c>
      <c r="P115" s="151" t="s">
        <v>1580</v>
      </c>
      <c r="Q115" s="182" t="str">
        <f>MaBM</f>
        <v>TTHT</v>
      </c>
      <c r="R115" s="182" t="str">
        <f>MaKhoa</f>
        <v>CNTT</v>
      </c>
      <c r="S115" s="144" t="str">
        <f t="shared" si="1"/>
        <v>CNTT-TTHT</v>
      </c>
      <c r="T115" s="183"/>
      <c r="U115" s="183"/>
      <c r="V115" s="183"/>
      <c r="W115" s="183"/>
      <c r="X115" s="183"/>
      <c r="Y115" s="183"/>
      <c r="Z115" s="183"/>
      <c r="AA115" s="183"/>
      <c r="AB115" s="183"/>
      <c r="AC115" s="183"/>
      <c r="AD115" s="183"/>
      <c r="AE115" s="183"/>
      <c r="AF115" s="183" t="s">
        <v>20</v>
      </c>
      <c r="AG115" s="183"/>
      <c r="AH115" s="183"/>
      <c r="AI115" s="183"/>
      <c r="AJ115" s="183"/>
      <c r="AK115" s="183"/>
      <c r="AL115" s="183"/>
      <c r="AM115" s="183"/>
      <c r="AN115" s="183"/>
      <c r="AO115" s="183"/>
      <c r="AP115" s="183"/>
      <c r="AQ115" s="183"/>
      <c r="AR115" s="183"/>
      <c r="AS115" s="183"/>
      <c r="AT115" s="183"/>
      <c r="AU115" s="183"/>
      <c r="AV115" s="183"/>
      <c r="AW115" s="183"/>
      <c r="AX115" s="183"/>
      <c r="AY115" s="183"/>
      <c r="AZ115" s="183"/>
      <c r="BA115" s="183"/>
      <c r="BB115" s="183"/>
      <c r="BC115" s="183"/>
      <c r="BD115" s="183"/>
      <c r="BE115" s="183"/>
    </row>
    <row r="116" spans="1:57" ht="15" hidden="1" customHeight="1">
      <c r="A116" s="145" t="s">
        <v>390</v>
      </c>
      <c r="B116" s="145"/>
      <c r="C116" s="145"/>
      <c r="D116" s="145" t="s">
        <v>391</v>
      </c>
      <c r="E116" s="145"/>
      <c r="F116" s="146">
        <v>173</v>
      </c>
      <c r="G116" s="147" t="s">
        <v>392</v>
      </c>
      <c r="H116" s="148">
        <v>3</v>
      </c>
      <c r="I116" s="149">
        <v>30</v>
      </c>
      <c r="J116" s="149">
        <v>30</v>
      </c>
      <c r="K116" s="149"/>
      <c r="L116" s="150">
        <v>0</v>
      </c>
      <c r="M116" s="180" t="s">
        <v>2</v>
      </c>
      <c r="N116" s="181"/>
      <c r="O116" s="181" t="s">
        <v>1579</v>
      </c>
      <c r="P116" s="151" t="s">
        <v>1580</v>
      </c>
      <c r="Q116" s="182" t="str">
        <f>MaBM</f>
        <v>TTHT</v>
      </c>
      <c r="R116" s="182" t="str">
        <f>MaKhoa</f>
        <v>CNTT</v>
      </c>
      <c r="S116" s="144" t="str">
        <f t="shared" si="1"/>
        <v>CNTT-TTHT</v>
      </c>
      <c r="T116" s="183"/>
      <c r="U116" s="183"/>
      <c r="V116" s="183"/>
      <c r="W116" s="183"/>
      <c r="X116" s="183"/>
      <c r="Y116" s="183"/>
      <c r="Z116" s="183"/>
      <c r="AA116" s="183"/>
      <c r="AB116" s="183"/>
      <c r="AC116" s="183"/>
      <c r="AD116" s="183"/>
      <c r="AE116" s="183" t="s">
        <v>20</v>
      </c>
      <c r="AF116" s="183" t="s">
        <v>20</v>
      </c>
      <c r="AG116" s="183"/>
      <c r="AH116" s="183"/>
      <c r="AI116" s="183"/>
      <c r="AJ116" s="183"/>
      <c r="AK116" s="183"/>
      <c r="AL116" s="183"/>
      <c r="AM116" s="183"/>
      <c r="AN116" s="183"/>
      <c r="AO116" s="183"/>
      <c r="AP116" s="183"/>
      <c r="AQ116" s="183"/>
      <c r="AR116" s="183"/>
      <c r="AS116" s="183"/>
      <c r="AT116" s="183"/>
      <c r="AU116" s="183"/>
      <c r="AV116" s="183"/>
      <c r="AW116" s="183"/>
      <c r="AX116" s="183" t="s">
        <v>20</v>
      </c>
      <c r="AY116" s="183"/>
      <c r="AZ116" s="183"/>
      <c r="BA116" s="183"/>
      <c r="BB116" s="183"/>
      <c r="BC116" s="183"/>
      <c r="BD116" s="183"/>
      <c r="BE116" s="183"/>
    </row>
    <row r="117" spans="1:57" ht="15" hidden="1" customHeight="1">
      <c r="A117" s="145"/>
      <c r="B117" s="145"/>
      <c r="C117" s="145"/>
      <c r="D117" s="145" t="s">
        <v>1662</v>
      </c>
      <c r="E117" s="145"/>
      <c r="F117" s="146">
        <v>185</v>
      </c>
      <c r="G117" s="147" t="s">
        <v>402</v>
      </c>
      <c r="H117" s="148">
        <v>3</v>
      </c>
      <c r="I117" s="149">
        <v>30</v>
      </c>
      <c r="J117" s="149">
        <v>30</v>
      </c>
      <c r="K117" s="149"/>
      <c r="L117" s="150">
        <v>0</v>
      </c>
      <c r="M117" s="180" t="s">
        <v>2</v>
      </c>
      <c r="N117" s="181"/>
      <c r="O117" s="181" t="s">
        <v>1579</v>
      </c>
      <c r="P117" s="151" t="s">
        <v>1580</v>
      </c>
      <c r="Q117" s="182" t="str">
        <f>MaBM</f>
        <v>TTHT</v>
      </c>
      <c r="R117" s="182" t="str">
        <f>MaKhoa</f>
        <v>CNTT</v>
      </c>
      <c r="S117" s="144" t="str">
        <f t="shared" si="1"/>
        <v>CNTT-TTHT</v>
      </c>
      <c r="T117" s="183"/>
      <c r="U117" s="183"/>
      <c r="V117" s="183"/>
      <c r="W117" s="183"/>
      <c r="X117" s="183"/>
      <c r="Y117" s="183"/>
      <c r="Z117" s="183"/>
      <c r="AA117" s="183"/>
      <c r="AB117" s="183"/>
      <c r="AC117" s="183"/>
      <c r="AD117" s="183"/>
      <c r="AE117" s="183"/>
      <c r="AF117" s="183"/>
      <c r="AG117" s="183"/>
      <c r="AH117" s="183"/>
      <c r="AI117" s="183"/>
      <c r="AJ117" s="183"/>
      <c r="AK117" s="183"/>
      <c r="AL117" s="183"/>
      <c r="AM117" s="183"/>
      <c r="AN117" s="183"/>
      <c r="AO117" s="183"/>
      <c r="AP117" s="183"/>
      <c r="AQ117" s="183"/>
      <c r="AR117" s="183"/>
      <c r="AS117" s="183"/>
      <c r="AT117" s="183"/>
      <c r="AU117" s="183"/>
      <c r="AV117" s="183"/>
      <c r="AW117" s="183"/>
      <c r="AX117" s="183"/>
      <c r="AY117" s="183" t="s">
        <v>20</v>
      </c>
      <c r="AZ117" s="183"/>
      <c r="BA117" s="183"/>
      <c r="BB117" s="183"/>
      <c r="BC117" s="183"/>
      <c r="BD117" s="183"/>
      <c r="BE117" s="183"/>
    </row>
    <row r="118" spans="1:57" ht="15" hidden="1" customHeight="1">
      <c r="A118" s="145" t="s">
        <v>1053</v>
      </c>
      <c r="B118" s="145"/>
      <c r="C118" s="145"/>
      <c r="D118" s="145"/>
      <c r="E118" s="145"/>
      <c r="F118" s="146">
        <v>532</v>
      </c>
      <c r="G118" s="147" t="s">
        <v>1054</v>
      </c>
      <c r="H118" s="148">
        <v>3</v>
      </c>
      <c r="I118" s="149">
        <v>30</v>
      </c>
      <c r="J118" s="149">
        <v>30</v>
      </c>
      <c r="K118" s="149"/>
      <c r="L118" s="150">
        <v>0</v>
      </c>
      <c r="M118" s="184"/>
      <c r="N118" s="181"/>
      <c r="O118" s="181" t="s">
        <v>1579</v>
      </c>
      <c r="P118" s="151" t="s">
        <v>1580</v>
      </c>
      <c r="Q118" s="182" t="str">
        <f>MaBM</f>
        <v>TTHT</v>
      </c>
      <c r="R118" s="182" t="str">
        <f>MaKhoa</f>
        <v>CNTT</v>
      </c>
      <c r="S118" s="144" t="str">
        <f t="shared" si="1"/>
        <v>CNTT-TTHT</v>
      </c>
      <c r="T118" s="183"/>
      <c r="U118" s="183"/>
      <c r="V118" s="183"/>
      <c r="W118" s="183"/>
      <c r="X118" s="183"/>
      <c r="Y118" s="183"/>
      <c r="Z118" s="183"/>
      <c r="AA118" s="183"/>
      <c r="AB118" s="183"/>
      <c r="AC118" s="183"/>
      <c r="AD118" s="183"/>
      <c r="AE118" s="183"/>
      <c r="AF118" s="183" t="s">
        <v>20</v>
      </c>
      <c r="AG118" s="183"/>
      <c r="AH118" s="183"/>
      <c r="AI118" s="183"/>
      <c r="AJ118" s="183"/>
      <c r="AK118" s="183"/>
      <c r="AL118" s="183"/>
      <c r="AM118" s="183"/>
      <c r="AN118" s="183"/>
      <c r="AO118" s="183"/>
      <c r="AP118" s="183"/>
      <c r="AQ118" s="183"/>
      <c r="AR118" s="183"/>
      <c r="AS118" s="183"/>
      <c r="AT118" s="183"/>
      <c r="AU118" s="183"/>
      <c r="AV118" s="183"/>
      <c r="AW118" s="183"/>
      <c r="AX118" s="183"/>
      <c r="AY118" s="183"/>
      <c r="AZ118" s="183"/>
      <c r="BA118" s="183"/>
      <c r="BB118" s="183"/>
      <c r="BC118" s="183"/>
      <c r="BD118" s="183"/>
      <c r="BE118" s="183"/>
    </row>
    <row r="119" spans="1:57" ht="15" hidden="1" customHeight="1">
      <c r="A119" s="145" t="s">
        <v>1651</v>
      </c>
      <c r="B119" s="145"/>
      <c r="C119" s="145"/>
      <c r="D119" s="145"/>
      <c r="E119" s="145"/>
      <c r="F119" s="146">
        <v>172</v>
      </c>
      <c r="G119" s="147" t="s">
        <v>389</v>
      </c>
      <c r="H119" s="148">
        <v>3</v>
      </c>
      <c r="I119" s="149">
        <v>45</v>
      </c>
      <c r="J119" s="149"/>
      <c r="K119" s="149"/>
      <c r="L119" s="150">
        <v>0</v>
      </c>
      <c r="M119" s="184" t="s">
        <v>1484</v>
      </c>
      <c r="N119" s="181">
        <v>60</v>
      </c>
      <c r="O119" s="181" t="s">
        <v>1579</v>
      </c>
      <c r="P119" s="151" t="s">
        <v>1580</v>
      </c>
      <c r="Q119" s="182" t="str">
        <f>MaBM</f>
        <v>TTHT</v>
      </c>
      <c r="R119" s="182" t="str">
        <f>MaKhoa</f>
        <v>CNTT</v>
      </c>
      <c r="S119" s="144" t="str">
        <f t="shared" si="1"/>
        <v>CNTT-TTHT</v>
      </c>
      <c r="T119" s="183"/>
      <c r="U119" s="183"/>
      <c r="V119" s="183"/>
      <c r="W119" s="183"/>
      <c r="X119" s="183"/>
      <c r="Y119" s="183"/>
      <c r="Z119" s="183"/>
      <c r="AA119" s="183"/>
      <c r="AB119" s="183"/>
      <c r="AC119" s="183"/>
      <c r="AD119" s="183"/>
      <c r="AE119" s="183"/>
      <c r="AF119" s="183" t="s">
        <v>20</v>
      </c>
      <c r="AG119" s="183"/>
      <c r="AH119" s="183"/>
      <c r="AI119" s="183"/>
      <c r="AJ119" s="183"/>
      <c r="AK119" s="183"/>
      <c r="AL119" s="183"/>
      <c r="AM119" s="183"/>
      <c r="AN119" s="183"/>
      <c r="AO119" s="183"/>
      <c r="AP119" s="183"/>
      <c r="AQ119" s="183"/>
      <c r="AR119" s="183"/>
      <c r="AS119" s="183"/>
      <c r="AT119" s="183"/>
      <c r="AU119" s="183"/>
      <c r="AV119" s="183"/>
      <c r="AW119" s="183"/>
      <c r="AX119" s="183"/>
      <c r="AY119" s="183"/>
      <c r="AZ119" s="183"/>
      <c r="BA119" s="183"/>
      <c r="BB119" s="183"/>
      <c r="BC119" s="183"/>
      <c r="BD119" s="183"/>
      <c r="BE119" s="183"/>
    </row>
    <row r="120" spans="1:57" ht="15" hidden="1" customHeight="1">
      <c r="A120" s="145"/>
      <c r="B120" s="145"/>
      <c r="C120" s="145"/>
      <c r="D120" s="145" t="s">
        <v>1083</v>
      </c>
      <c r="E120" s="145"/>
      <c r="F120" s="146">
        <v>548</v>
      </c>
      <c r="G120" s="147" t="s">
        <v>1084</v>
      </c>
      <c r="H120" s="148">
        <v>2</v>
      </c>
      <c r="I120" s="149">
        <v>30</v>
      </c>
      <c r="J120" s="149"/>
      <c r="K120" s="149"/>
      <c r="L120" s="150">
        <v>0</v>
      </c>
      <c r="M120" s="184" t="s">
        <v>1484</v>
      </c>
      <c r="N120" s="181">
        <v>60</v>
      </c>
      <c r="O120" s="181" t="s">
        <v>1579</v>
      </c>
      <c r="P120" s="151" t="s">
        <v>1580</v>
      </c>
      <c r="Q120" s="182" t="str">
        <f>MaBM</f>
        <v>TTHT</v>
      </c>
      <c r="R120" s="182" t="str">
        <f>MaKhoa</f>
        <v>CNTT</v>
      </c>
      <c r="S120" s="144" t="str">
        <f t="shared" si="1"/>
        <v>CNTT-TTHT</v>
      </c>
      <c r="T120" s="183"/>
      <c r="U120" s="183"/>
      <c r="V120" s="183"/>
      <c r="W120" s="183"/>
      <c r="X120" s="183"/>
      <c r="Y120" s="183"/>
      <c r="Z120" s="183"/>
      <c r="AA120" s="183"/>
      <c r="AB120" s="183"/>
      <c r="AC120" s="183"/>
      <c r="AD120" s="183"/>
      <c r="AE120" s="183"/>
      <c r="AF120" s="183"/>
      <c r="AG120" s="183"/>
      <c r="AH120" s="183"/>
      <c r="AI120" s="183"/>
      <c r="AJ120" s="183"/>
      <c r="AK120" s="183"/>
      <c r="AL120" s="183"/>
      <c r="AM120" s="183"/>
      <c r="AN120" s="183"/>
      <c r="AO120" s="183"/>
      <c r="AP120" s="183"/>
      <c r="AQ120" s="183"/>
      <c r="AR120" s="183"/>
      <c r="AS120" s="183"/>
      <c r="AT120" s="183"/>
      <c r="AU120" s="183"/>
      <c r="AV120" s="183"/>
      <c r="AW120" s="183"/>
      <c r="AX120" s="183"/>
      <c r="AY120" s="183" t="s">
        <v>20</v>
      </c>
      <c r="AZ120" s="183"/>
      <c r="BA120" s="183"/>
      <c r="BB120" s="183"/>
      <c r="BC120" s="183"/>
      <c r="BD120" s="183"/>
      <c r="BE120" s="183"/>
    </row>
    <row r="121" spans="1:57" ht="15" hidden="1" customHeight="1">
      <c r="A121" s="145"/>
      <c r="B121" s="145"/>
      <c r="C121" s="145"/>
      <c r="D121" s="145" t="s">
        <v>1080</v>
      </c>
      <c r="E121" s="145"/>
      <c r="F121" s="146">
        <v>546</v>
      </c>
      <c r="G121" s="147" t="s">
        <v>1739</v>
      </c>
      <c r="H121" s="148">
        <v>2</v>
      </c>
      <c r="I121" s="149">
        <v>30</v>
      </c>
      <c r="J121" s="149"/>
      <c r="K121" s="149"/>
      <c r="L121" s="150">
        <v>0</v>
      </c>
      <c r="M121" s="184"/>
      <c r="N121" s="181"/>
      <c r="O121" s="181" t="s">
        <v>1579</v>
      </c>
      <c r="P121" s="151" t="s">
        <v>1580</v>
      </c>
      <c r="Q121" s="182" t="str">
        <f>MaBM</f>
        <v>TTHT</v>
      </c>
      <c r="R121" s="182" t="str">
        <f>MaKhoa</f>
        <v>CNTT</v>
      </c>
      <c r="S121" s="144" t="str">
        <f t="shared" si="1"/>
        <v>CNTT-TTHT</v>
      </c>
      <c r="T121" s="183"/>
      <c r="U121" s="183"/>
      <c r="V121" s="183"/>
      <c r="W121" s="183"/>
      <c r="X121" s="183"/>
      <c r="Y121" s="183"/>
      <c r="Z121" s="183"/>
      <c r="AA121" s="183"/>
      <c r="AB121" s="183"/>
      <c r="AC121" s="183"/>
      <c r="AD121" s="183"/>
      <c r="AE121" s="183"/>
      <c r="AF121" s="183"/>
      <c r="AG121" s="183"/>
      <c r="AH121" s="183"/>
      <c r="AI121" s="183"/>
      <c r="AJ121" s="183"/>
      <c r="AK121" s="183"/>
      <c r="AL121" s="183"/>
      <c r="AM121" s="183"/>
      <c r="AN121" s="183"/>
      <c r="AO121" s="183"/>
      <c r="AP121" s="183"/>
      <c r="AQ121" s="183"/>
      <c r="AR121" s="183"/>
      <c r="AS121" s="183"/>
      <c r="AT121" s="183"/>
      <c r="AU121" s="183"/>
      <c r="AV121" s="183"/>
      <c r="AW121" s="183"/>
      <c r="AX121" s="183"/>
      <c r="AY121" s="183" t="s">
        <v>20</v>
      </c>
      <c r="AZ121" s="183"/>
      <c r="BA121" s="183"/>
      <c r="BB121" s="183"/>
      <c r="BC121" s="183"/>
      <c r="BD121" s="183"/>
      <c r="BE121" s="183"/>
    </row>
    <row r="122" spans="1:57" ht="15" hidden="1" customHeight="1">
      <c r="A122" s="145" t="s">
        <v>386</v>
      </c>
      <c r="B122" s="145"/>
      <c r="C122" s="145"/>
      <c r="D122" s="145" t="s">
        <v>387</v>
      </c>
      <c r="E122" s="145"/>
      <c r="F122" s="146">
        <v>171</v>
      </c>
      <c r="G122" s="147" t="s">
        <v>388</v>
      </c>
      <c r="H122" s="148">
        <v>3</v>
      </c>
      <c r="I122" s="149">
        <v>45</v>
      </c>
      <c r="J122" s="149"/>
      <c r="K122" s="149"/>
      <c r="L122" s="150">
        <v>0</v>
      </c>
      <c r="M122" s="184"/>
      <c r="N122" s="181"/>
      <c r="O122" s="181" t="s">
        <v>1579</v>
      </c>
      <c r="P122" s="151" t="s">
        <v>1580</v>
      </c>
      <c r="Q122" s="182" t="str">
        <f>MaBM</f>
        <v>TTHT</v>
      </c>
      <c r="R122" s="182" t="str">
        <f>MaKhoa</f>
        <v>CNTT</v>
      </c>
      <c r="S122" s="144" t="str">
        <f t="shared" si="1"/>
        <v>CNTT-TTHT</v>
      </c>
      <c r="T122" s="183"/>
      <c r="U122" s="183"/>
      <c r="V122" s="183"/>
      <c r="W122" s="183"/>
      <c r="X122" s="183"/>
      <c r="Y122" s="183"/>
      <c r="Z122" s="183"/>
      <c r="AA122" s="183"/>
      <c r="AB122" s="183"/>
      <c r="AC122" s="183"/>
      <c r="AD122" s="183"/>
      <c r="AE122" s="183"/>
      <c r="AF122" s="183" t="s">
        <v>20</v>
      </c>
      <c r="AG122" s="183"/>
      <c r="AH122" s="183"/>
      <c r="AI122" s="183"/>
      <c r="AJ122" s="183"/>
      <c r="AK122" s="183"/>
      <c r="AL122" s="183"/>
      <c r="AM122" s="183"/>
      <c r="AN122" s="183"/>
      <c r="AO122" s="183"/>
      <c r="AP122" s="183"/>
      <c r="AQ122" s="183"/>
      <c r="AR122" s="183"/>
      <c r="AS122" s="183"/>
      <c r="AT122" s="183"/>
      <c r="AU122" s="183"/>
      <c r="AV122" s="183"/>
      <c r="AW122" s="183"/>
      <c r="AX122" s="183"/>
      <c r="AY122" s="183" t="s">
        <v>20</v>
      </c>
      <c r="AZ122" s="183"/>
      <c r="BA122" s="183"/>
      <c r="BB122" s="183"/>
      <c r="BC122" s="183"/>
      <c r="BD122" s="183"/>
      <c r="BE122" s="183"/>
    </row>
    <row r="123" spans="1:57" ht="15" hidden="1" customHeight="1">
      <c r="A123" s="145" t="s">
        <v>1683</v>
      </c>
      <c r="B123" s="145"/>
      <c r="C123" s="145"/>
      <c r="D123" s="145"/>
      <c r="E123" s="145"/>
      <c r="F123" s="146">
        <v>243</v>
      </c>
      <c r="G123" s="147" t="s">
        <v>522</v>
      </c>
      <c r="H123" s="148">
        <v>2</v>
      </c>
      <c r="I123" s="149">
        <v>30</v>
      </c>
      <c r="J123" s="149"/>
      <c r="K123" s="149"/>
      <c r="L123" s="150">
        <v>0</v>
      </c>
      <c r="M123" s="184"/>
      <c r="N123" s="181"/>
      <c r="O123" s="181" t="s">
        <v>1579</v>
      </c>
      <c r="P123" s="151" t="s">
        <v>1580</v>
      </c>
      <c r="Q123" s="182" t="str">
        <f>MaBM</f>
        <v>TTHT</v>
      </c>
      <c r="R123" s="182" t="str">
        <f>MaKhoa</f>
        <v>CNTT</v>
      </c>
      <c r="S123" s="144" t="str">
        <f t="shared" si="1"/>
        <v>CNTT-TTHT</v>
      </c>
      <c r="T123" s="183"/>
      <c r="U123" s="183"/>
      <c r="V123" s="183"/>
      <c r="W123" s="183"/>
      <c r="X123" s="183"/>
      <c r="Y123" s="183"/>
      <c r="Z123" s="183"/>
      <c r="AA123" s="183"/>
      <c r="AB123" s="183"/>
      <c r="AC123" s="183"/>
      <c r="AD123" s="183"/>
      <c r="AE123" s="183"/>
      <c r="AF123" s="183" t="s">
        <v>21</v>
      </c>
      <c r="AG123" s="183"/>
      <c r="AH123" s="183"/>
      <c r="AI123" s="183"/>
      <c r="AJ123" s="183"/>
      <c r="AK123" s="183"/>
      <c r="AL123" s="183"/>
      <c r="AM123" s="183"/>
      <c r="AN123" s="183"/>
      <c r="AO123" s="183"/>
      <c r="AP123" s="183"/>
      <c r="AQ123" s="183"/>
      <c r="AR123" s="183"/>
      <c r="AS123" s="183"/>
      <c r="AT123" s="183"/>
      <c r="AU123" s="183"/>
      <c r="AV123" s="183"/>
      <c r="AW123" s="183"/>
      <c r="AX123" s="183"/>
      <c r="AY123" s="183"/>
      <c r="AZ123" s="183"/>
      <c r="BA123" s="183"/>
      <c r="BB123" s="183"/>
      <c r="BC123" s="183"/>
      <c r="BD123" s="183"/>
      <c r="BE123" s="183"/>
    </row>
    <row r="124" spans="1:57" ht="15" hidden="1" customHeight="1">
      <c r="A124" s="145" t="s">
        <v>1248</v>
      </c>
      <c r="B124" s="145"/>
      <c r="C124" s="145"/>
      <c r="D124" s="145"/>
      <c r="E124" s="145"/>
      <c r="F124" s="146">
        <v>621</v>
      </c>
      <c r="G124" s="147" t="s">
        <v>1249</v>
      </c>
      <c r="H124" s="148">
        <v>2</v>
      </c>
      <c r="I124" s="149">
        <v>30</v>
      </c>
      <c r="J124" s="149"/>
      <c r="K124" s="149"/>
      <c r="L124" s="150">
        <v>0</v>
      </c>
      <c r="M124" s="184"/>
      <c r="N124" s="181"/>
      <c r="O124" s="181" t="s">
        <v>1579</v>
      </c>
      <c r="P124" s="151" t="s">
        <v>1580</v>
      </c>
      <c r="Q124" s="182" t="str">
        <f>MaBM</f>
        <v>TTHT</v>
      </c>
      <c r="R124" s="182" t="str">
        <f>MaKhoa</f>
        <v>CNTT</v>
      </c>
      <c r="S124" s="144" t="str">
        <f t="shared" si="1"/>
        <v>CNTT-TTHT</v>
      </c>
      <c r="T124" s="183"/>
      <c r="U124" s="183"/>
      <c r="V124" s="183"/>
      <c r="W124" s="183"/>
      <c r="X124" s="183"/>
      <c r="Y124" s="183"/>
      <c r="Z124" s="183"/>
      <c r="AA124" s="183"/>
      <c r="AB124" s="183"/>
      <c r="AC124" s="183"/>
      <c r="AD124" s="183"/>
      <c r="AE124" s="183"/>
      <c r="AF124" s="183" t="s">
        <v>21</v>
      </c>
      <c r="AG124" s="183"/>
      <c r="AH124" s="183"/>
      <c r="AI124" s="183"/>
      <c r="AJ124" s="183"/>
      <c r="AK124" s="183"/>
      <c r="AL124" s="183"/>
      <c r="AM124" s="183"/>
      <c r="AN124" s="183"/>
      <c r="AO124" s="183"/>
      <c r="AP124" s="183"/>
      <c r="AQ124" s="183"/>
      <c r="AR124" s="183"/>
      <c r="AS124" s="183"/>
      <c r="AT124" s="183"/>
      <c r="AU124" s="183"/>
      <c r="AV124" s="183"/>
      <c r="AW124" s="183"/>
      <c r="AX124" s="183"/>
      <c r="AY124" s="183"/>
      <c r="AZ124" s="183"/>
      <c r="BA124" s="183"/>
      <c r="BB124" s="183"/>
      <c r="BC124" s="183"/>
      <c r="BD124" s="183"/>
      <c r="BE124" s="183"/>
    </row>
    <row r="125" spans="1:57" ht="15" hidden="1" customHeight="1">
      <c r="A125" s="145" t="s">
        <v>1051</v>
      </c>
      <c r="B125" s="145"/>
      <c r="C125" s="145"/>
      <c r="D125" s="145"/>
      <c r="E125" s="145"/>
      <c r="F125" s="146">
        <v>531</v>
      </c>
      <c r="G125" s="147" t="s">
        <v>1052</v>
      </c>
      <c r="H125" s="148">
        <v>3</v>
      </c>
      <c r="I125" s="149">
        <v>30</v>
      </c>
      <c r="J125" s="149">
        <v>30</v>
      </c>
      <c r="K125" s="149"/>
      <c r="L125" s="150">
        <v>0</v>
      </c>
      <c r="M125" s="184"/>
      <c r="N125" s="181"/>
      <c r="O125" s="181" t="s">
        <v>1579</v>
      </c>
      <c r="P125" s="151" t="s">
        <v>1580</v>
      </c>
      <c r="Q125" s="182" t="str">
        <f>MaBM</f>
        <v>TTHT</v>
      </c>
      <c r="R125" s="182" t="str">
        <f>MaKhoa</f>
        <v>CNTT</v>
      </c>
      <c r="S125" s="144" t="str">
        <f t="shared" si="1"/>
        <v>CNTT-TTHT</v>
      </c>
      <c r="T125" s="183"/>
      <c r="U125" s="183"/>
      <c r="V125" s="183"/>
      <c r="W125" s="183"/>
      <c r="X125" s="183"/>
      <c r="Y125" s="183"/>
      <c r="Z125" s="183"/>
      <c r="AA125" s="183"/>
      <c r="AB125" s="183"/>
      <c r="AC125" s="183"/>
      <c r="AD125" s="183"/>
      <c r="AE125" s="183"/>
      <c r="AF125" s="183" t="s">
        <v>20</v>
      </c>
      <c r="AG125" s="183"/>
      <c r="AH125" s="183"/>
      <c r="AI125" s="183"/>
      <c r="AJ125" s="183"/>
      <c r="AK125" s="183"/>
      <c r="AL125" s="183"/>
      <c r="AM125" s="183"/>
      <c r="AN125" s="183"/>
      <c r="AO125" s="183"/>
      <c r="AP125" s="183"/>
      <c r="AQ125" s="183"/>
      <c r="AR125" s="183"/>
      <c r="AS125" s="183"/>
      <c r="AT125" s="183"/>
      <c r="AU125" s="183"/>
      <c r="AV125" s="183"/>
      <c r="AW125" s="183"/>
      <c r="AX125" s="183"/>
      <c r="AY125" s="183"/>
      <c r="AZ125" s="183"/>
      <c r="BA125" s="183"/>
      <c r="BB125" s="183"/>
      <c r="BC125" s="183"/>
      <c r="BD125" s="183"/>
      <c r="BE125" s="183"/>
    </row>
    <row r="126" spans="1:57" ht="15" hidden="1" customHeight="1">
      <c r="A126" s="145" t="s">
        <v>1657</v>
      </c>
      <c r="B126" s="145"/>
      <c r="C126" s="145"/>
      <c r="D126" s="145"/>
      <c r="E126" s="145"/>
      <c r="F126" s="146">
        <v>180</v>
      </c>
      <c r="G126" s="147" t="s">
        <v>1658</v>
      </c>
      <c r="H126" s="148">
        <v>3</v>
      </c>
      <c r="I126" s="149">
        <v>30</v>
      </c>
      <c r="J126" s="149">
        <v>30</v>
      </c>
      <c r="K126" s="149"/>
      <c r="L126" s="150">
        <v>0</v>
      </c>
      <c r="M126" s="184"/>
      <c r="N126" s="181"/>
      <c r="O126" s="181" t="s">
        <v>1579</v>
      </c>
      <c r="P126" s="151" t="s">
        <v>1580</v>
      </c>
      <c r="Q126" s="182" t="str">
        <f>MaBM</f>
        <v>TTHT</v>
      </c>
      <c r="R126" s="182" t="str">
        <f>MaKhoa</f>
        <v>CNTT</v>
      </c>
      <c r="S126" s="144" t="str">
        <f t="shared" si="1"/>
        <v>CNTT-TTHT</v>
      </c>
      <c r="T126" s="183"/>
      <c r="U126" s="183"/>
      <c r="V126" s="183"/>
      <c r="W126" s="183"/>
      <c r="X126" s="183"/>
      <c r="Y126" s="183"/>
      <c r="Z126" s="183"/>
      <c r="AA126" s="183"/>
      <c r="AB126" s="183"/>
      <c r="AC126" s="183"/>
      <c r="AD126" s="183"/>
      <c r="AE126" s="183"/>
      <c r="AF126" s="183" t="s">
        <v>20</v>
      </c>
      <c r="AG126" s="183"/>
      <c r="AH126" s="183"/>
      <c r="AI126" s="183"/>
      <c r="AJ126" s="183"/>
      <c r="AK126" s="183"/>
      <c r="AL126" s="183"/>
      <c r="AM126" s="183"/>
      <c r="AN126" s="183"/>
      <c r="AO126" s="183"/>
      <c r="AP126" s="183"/>
      <c r="AQ126" s="183"/>
      <c r="AR126" s="183"/>
      <c r="AS126" s="183"/>
      <c r="AT126" s="183"/>
      <c r="AU126" s="183"/>
      <c r="AV126" s="183"/>
      <c r="AW126" s="183"/>
      <c r="AX126" s="183"/>
      <c r="AY126" s="183"/>
      <c r="AZ126" s="183"/>
      <c r="BA126" s="183"/>
      <c r="BB126" s="183"/>
      <c r="BC126" s="183"/>
      <c r="BD126" s="183"/>
      <c r="BE126" s="183"/>
    </row>
    <row r="127" spans="1:57" ht="15" hidden="1" customHeight="1">
      <c r="A127" s="145"/>
      <c r="B127" s="145"/>
      <c r="C127" s="145"/>
      <c r="D127" s="145" t="s">
        <v>1078</v>
      </c>
      <c r="E127" s="145"/>
      <c r="F127" s="146">
        <v>544</v>
      </c>
      <c r="G127" s="147" t="s">
        <v>1658</v>
      </c>
      <c r="H127" s="148">
        <v>3</v>
      </c>
      <c r="I127" s="149">
        <v>30</v>
      </c>
      <c r="J127" s="149">
        <v>30</v>
      </c>
      <c r="K127" s="149"/>
      <c r="L127" s="150">
        <v>0</v>
      </c>
      <c r="M127" s="184"/>
      <c r="N127" s="181"/>
      <c r="O127" s="181" t="s">
        <v>1579</v>
      </c>
      <c r="P127" s="151" t="s">
        <v>1580</v>
      </c>
      <c r="Q127" s="182" t="str">
        <f>MaBM</f>
        <v>TTHT</v>
      </c>
      <c r="R127" s="182" t="str">
        <f>MaKhoa</f>
        <v>CNTT</v>
      </c>
      <c r="S127" s="144" t="str">
        <f t="shared" si="1"/>
        <v>CNTT-TTHT</v>
      </c>
      <c r="T127" s="183"/>
      <c r="U127" s="183"/>
      <c r="V127" s="183"/>
      <c r="W127" s="183"/>
      <c r="X127" s="183"/>
      <c r="Y127" s="183"/>
      <c r="Z127" s="183"/>
      <c r="AA127" s="183"/>
      <c r="AB127" s="183"/>
      <c r="AC127" s="183"/>
      <c r="AD127" s="183"/>
      <c r="AE127" s="183"/>
      <c r="AF127" s="183"/>
      <c r="AG127" s="183"/>
      <c r="AH127" s="183"/>
      <c r="AI127" s="183"/>
      <c r="AJ127" s="183"/>
      <c r="AK127" s="183"/>
      <c r="AL127" s="183"/>
      <c r="AM127" s="183"/>
      <c r="AN127" s="183"/>
      <c r="AO127" s="183"/>
      <c r="AP127" s="183"/>
      <c r="AQ127" s="183"/>
      <c r="AR127" s="183"/>
      <c r="AS127" s="183"/>
      <c r="AT127" s="183"/>
      <c r="AU127" s="183"/>
      <c r="AV127" s="183"/>
      <c r="AW127" s="183"/>
      <c r="AX127" s="183"/>
      <c r="AY127" s="183" t="s">
        <v>20</v>
      </c>
      <c r="AZ127" s="183"/>
      <c r="BA127" s="183"/>
      <c r="BB127" s="183"/>
      <c r="BC127" s="183"/>
      <c r="BD127" s="183"/>
      <c r="BE127" s="183"/>
    </row>
    <row r="128" spans="1:57" ht="15" hidden="1" customHeight="1">
      <c r="A128" s="145" t="s">
        <v>1043</v>
      </c>
      <c r="B128" s="145"/>
      <c r="C128" s="145"/>
      <c r="D128" s="145"/>
      <c r="E128" s="145"/>
      <c r="F128" s="146">
        <v>527</v>
      </c>
      <c r="G128" s="147" t="s">
        <v>1044</v>
      </c>
      <c r="H128" s="148">
        <v>3</v>
      </c>
      <c r="I128" s="149">
        <v>30</v>
      </c>
      <c r="J128" s="149">
        <v>30</v>
      </c>
      <c r="K128" s="149"/>
      <c r="L128" s="150">
        <v>0</v>
      </c>
      <c r="M128" s="184"/>
      <c r="N128" s="181"/>
      <c r="O128" s="181" t="s">
        <v>1579</v>
      </c>
      <c r="P128" s="151" t="s">
        <v>1580</v>
      </c>
      <c r="Q128" s="182" t="str">
        <f>MaBM</f>
        <v>TTHT</v>
      </c>
      <c r="R128" s="182" t="str">
        <f>MaKhoa</f>
        <v>CNTT</v>
      </c>
      <c r="S128" s="144" t="str">
        <f t="shared" si="1"/>
        <v>CNTT-TTHT</v>
      </c>
      <c r="T128" s="183"/>
      <c r="U128" s="183"/>
      <c r="V128" s="183"/>
      <c r="W128" s="183"/>
      <c r="X128" s="183"/>
      <c r="Y128" s="183"/>
      <c r="Z128" s="183"/>
      <c r="AA128" s="183"/>
      <c r="AB128" s="183"/>
      <c r="AC128" s="183"/>
      <c r="AD128" s="183"/>
      <c r="AE128" s="183"/>
      <c r="AF128" s="183" t="s">
        <v>20</v>
      </c>
      <c r="AG128" s="183"/>
      <c r="AH128" s="183"/>
      <c r="AI128" s="183"/>
      <c r="AJ128" s="183"/>
      <c r="AK128" s="183"/>
      <c r="AL128" s="183"/>
      <c r="AM128" s="183"/>
      <c r="AN128" s="183"/>
      <c r="AO128" s="183"/>
      <c r="AP128" s="183"/>
      <c r="AQ128" s="183"/>
      <c r="AR128" s="183"/>
      <c r="AS128" s="183"/>
      <c r="AT128" s="183"/>
      <c r="AU128" s="183"/>
      <c r="AV128" s="183"/>
      <c r="AW128" s="183"/>
      <c r="AX128" s="183"/>
      <c r="AY128" s="183"/>
      <c r="AZ128" s="183"/>
      <c r="BA128" s="183"/>
      <c r="BB128" s="183"/>
      <c r="BC128" s="183"/>
      <c r="BD128" s="183"/>
      <c r="BE128" s="183"/>
    </row>
    <row r="129" spans="1:57" ht="15" hidden="1" customHeight="1">
      <c r="A129" s="145" t="s">
        <v>73</v>
      </c>
      <c r="B129" s="145"/>
      <c r="C129" s="145"/>
      <c r="D129" s="145" t="s">
        <v>74</v>
      </c>
      <c r="E129" s="145"/>
      <c r="F129" s="146">
        <v>22</v>
      </c>
      <c r="G129" s="147" t="s">
        <v>72</v>
      </c>
      <c r="H129" s="148">
        <v>3</v>
      </c>
      <c r="I129" s="149">
        <v>30</v>
      </c>
      <c r="J129" s="149">
        <v>30</v>
      </c>
      <c r="K129" s="149"/>
      <c r="L129" s="150">
        <v>0</v>
      </c>
      <c r="M129" s="180" t="s">
        <v>2</v>
      </c>
      <c r="N129" s="181"/>
      <c r="O129" s="181" t="s">
        <v>1579</v>
      </c>
      <c r="P129" s="151" t="s">
        <v>1580</v>
      </c>
      <c r="Q129" s="182" t="str">
        <f>MaBM</f>
        <v>TTHT</v>
      </c>
      <c r="R129" s="182" t="str">
        <f>MaKhoa</f>
        <v>CNTT</v>
      </c>
      <c r="S129" s="144" t="str">
        <f t="shared" si="1"/>
        <v>CNTT-TTHT</v>
      </c>
      <c r="T129" s="183" t="s">
        <v>20</v>
      </c>
      <c r="U129" s="183" t="s">
        <v>20</v>
      </c>
      <c r="V129" s="183" t="s">
        <v>20</v>
      </c>
      <c r="W129" s="183" t="s">
        <v>20</v>
      </c>
      <c r="X129" s="183" t="s">
        <v>20</v>
      </c>
      <c r="Y129" s="183" t="s">
        <v>20</v>
      </c>
      <c r="Z129" s="183" t="s">
        <v>20</v>
      </c>
      <c r="AA129" s="183" t="s">
        <v>20</v>
      </c>
      <c r="AB129" s="183" t="s">
        <v>20</v>
      </c>
      <c r="AC129" s="183" t="s">
        <v>20</v>
      </c>
      <c r="AD129" s="183" t="s">
        <v>20</v>
      </c>
      <c r="AE129" s="183" t="s">
        <v>20</v>
      </c>
      <c r="AF129" s="183"/>
      <c r="AG129" s="183" t="s">
        <v>20</v>
      </c>
      <c r="AH129" s="183" t="s">
        <v>20</v>
      </c>
      <c r="AI129" s="183" t="s">
        <v>20</v>
      </c>
      <c r="AJ129" s="183" t="s">
        <v>20</v>
      </c>
      <c r="AK129" s="183" t="s">
        <v>20</v>
      </c>
      <c r="AL129" s="183" t="s">
        <v>20</v>
      </c>
      <c r="AM129" s="183"/>
      <c r="AN129" s="183" t="s">
        <v>20</v>
      </c>
      <c r="AO129" s="183" t="s">
        <v>20</v>
      </c>
      <c r="AP129" s="183" t="s">
        <v>20</v>
      </c>
      <c r="AQ129" s="183"/>
      <c r="AR129" s="183" t="s">
        <v>20</v>
      </c>
      <c r="AS129" s="183"/>
      <c r="AT129" s="183" t="s">
        <v>20</v>
      </c>
      <c r="AU129" s="183" t="s">
        <v>20</v>
      </c>
      <c r="AV129" s="183" t="s">
        <v>20</v>
      </c>
      <c r="AW129" s="183" t="s">
        <v>20</v>
      </c>
      <c r="AX129" s="183" t="s">
        <v>20</v>
      </c>
      <c r="AY129" s="183"/>
      <c r="AZ129" s="183" t="s">
        <v>20</v>
      </c>
      <c r="BA129" s="183" t="s">
        <v>20</v>
      </c>
      <c r="BB129" s="183" t="s">
        <v>20</v>
      </c>
      <c r="BC129" s="183" t="s">
        <v>20</v>
      </c>
      <c r="BD129" s="183" t="s">
        <v>20</v>
      </c>
      <c r="BE129" s="183"/>
    </row>
    <row r="130" spans="1:57" ht="15" hidden="1" customHeight="1">
      <c r="A130" s="145" t="s">
        <v>75</v>
      </c>
      <c r="B130" s="145"/>
      <c r="C130" s="145"/>
      <c r="D130" s="145" t="s">
        <v>76</v>
      </c>
      <c r="E130" s="145"/>
      <c r="F130" s="146">
        <v>23</v>
      </c>
      <c r="G130" s="147" t="s">
        <v>72</v>
      </c>
      <c r="H130" s="148">
        <v>3</v>
      </c>
      <c r="I130" s="149">
        <v>30</v>
      </c>
      <c r="J130" s="149">
        <v>30</v>
      </c>
      <c r="K130" s="149"/>
      <c r="L130" s="150">
        <v>0</v>
      </c>
      <c r="M130" s="180" t="s">
        <v>2</v>
      </c>
      <c r="N130" s="181"/>
      <c r="O130" s="181" t="s">
        <v>1579</v>
      </c>
      <c r="P130" s="151" t="s">
        <v>1580</v>
      </c>
      <c r="Q130" s="182" t="str">
        <f>MaBM</f>
        <v>TTHT</v>
      </c>
      <c r="R130" s="182" t="str">
        <f>MaKhoa</f>
        <v>CNTT</v>
      </c>
      <c r="S130" s="144" t="str">
        <f t="shared" si="1"/>
        <v>CNTT-TTHT</v>
      </c>
      <c r="T130" s="183"/>
      <c r="U130" s="183"/>
      <c r="V130" s="183"/>
      <c r="W130" s="183"/>
      <c r="X130" s="183"/>
      <c r="Y130" s="183"/>
      <c r="Z130" s="183"/>
      <c r="AA130" s="183"/>
      <c r="AB130" s="183"/>
      <c r="AC130" s="183"/>
      <c r="AD130" s="183"/>
      <c r="AE130" s="183"/>
      <c r="AF130" s="183" t="s">
        <v>20</v>
      </c>
      <c r="AG130" s="183"/>
      <c r="AH130" s="183"/>
      <c r="AI130" s="183"/>
      <c r="AJ130" s="183"/>
      <c r="AK130" s="183"/>
      <c r="AL130" s="183"/>
      <c r="AM130" s="183"/>
      <c r="AN130" s="183"/>
      <c r="AO130" s="183"/>
      <c r="AP130" s="183"/>
      <c r="AQ130" s="183"/>
      <c r="AR130" s="183"/>
      <c r="AS130" s="183"/>
      <c r="AT130" s="183"/>
      <c r="AU130" s="183"/>
      <c r="AV130" s="183"/>
      <c r="AW130" s="183"/>
      <c r="AX130" s="183"/>
      <c r="AY130" s="183"/>
      <c r="AZ130" s="183"/>
      <c r="BA130" s="183"/>
      <c r="BB130" s="183"/>
      <c r="BC130" s="183"/>
      <c r="BD130" s="183"/>
      <c r="BE130" s="183"/>
    </row>
    <row r="131" spans="1:57" ht="15" hidden="1" customHeight="1">
      <c r="A131" s="145"/>
      <c r="B131" s="145"/>
      <c r="C131" s="145"/>
      <c r="D131" s="145" t="s">
        <v>77</v>
      </c>
      <c r="E131" s="145"/>
      <c r="F131" s="146">
        <v>24</v>
      </c>
      <c r="G131" s="147" t="s">
        <v>72</v>
      </c>
      <c r="H131" s="148">
        <v>2</v>
      </c>
      <c r="I131" s="149">
        <v>30</v>
      </c>
      <c r="J131" s="149"/>
      <c r="K131" s="149"/>
      <c r="L131" s="150">
        <v>0</v>
      </c>
      <c r="M131" s="180" t="s">
        <v>2</v>
      </c>
      <c r="N131" s="181"/>
      <c r="O131" s="181" t="s">
        <v>1579</v>
      </c>
      <c r="P131" s="151" t="s">
        <v>1580</v>
      </c>
      <c r="Q131" s="182" t="str">
        <f>MaBM</f>
        <v>TTHT</v>
      </c>
      <c r="R131" s="182" t="str">
        <f>MaKhoa</f>
        <v>CNTT</v>
      </c>
      <c r="S131" s="144" t="str">
        <f t="shared" si="1"/>
        <v>CNTT-TTHT</v>
      </c>
      <c r="T131" s="183"/>
      <c r="U131" s="183"/>
      <c r="V131" s="183"/>
      <c r="W131" s="183"/>
      <c r="X131" s="183"/>
      <c r="Y131" s="183"/>
      <c r="Z131" s="183"/>
      <c r="AA131" s="183"/>
      <c r="AB131" s="183"/>
      <c r="AC131" s="183"/>
      <c r="AD131" s="183"/>
      <c r="AE131" s="183"/>
      <c r="AF131" s="183"/>
      <c r="AG131" s="183"/>
      <c r="AH131" s="183"/>
      <c r="AI131" s="183"/>
      <c r="AJ131" s="183"/>
      <c r="AK131" s="183"/>
      <c r="AL131" s="183"/>
      <c r="AM131" s="183"/>
      <c r="AN131" s="183"/>
      <c r="AO131" s="183"/>
      <c r="AP131" s="183"/>
      <c r="AQ131" s="183"/>
      <c r="AR131" s="183"/>
      <c r="AS131" s="183"/>
      <c r="AT131" s="183"/>
      <c r="AU131" s="183"/>
      <c r="AV131" s="183"/>
      <c r="AW131" s="183"/>
      <c r="AX131" s="183"/>
      <c r="AY131" s="183" t="s">
        <v>20</v>
      </c>
      <c r="AZ131" s="183"/>
      <c r="BA131" s="183"/>
      <c r="BB131" s="183"/>
      <c r="BC131" s="183"/>
      <c r="BD131" s="183"/>
      <c r="BE131" s="183"/>
    </row>
    <row r="132" spans="1:57" ht="15" hidden="1" customHeight="1">
      <c r="A132" s="145"/>
      <c r="B132" s="145"/>
      <c r="C132" s="145"/>
      <c r="D132" s="145" t="s">
        <v>1661</v>
      </c>
      <c r="E132" s="145"/>
      <c r="F132" s="146">
        <v>184</v>
      </c>
      <c r="G132" s="147" t="s">
        <v>401</v>
      </c>
      <c r="H132" s="148">
        <v>3</v>
      </c>
      <c r="I132" s="149">
        <v>30</v>
      </c>
      <c r="J132" s="149">
        <v>30</v>
      </c>
      <c r="K132" s="149"/>
      <c r="L132" s="150">
        <v>0</v>
      </c>
      <c r="M132" s="180" t="s">
        <v>2</v>
      </c>
      <c r="N132" s="181"/>
      <c r="O132" s="181" t="s">
        <v>1579</v>
      </c>
      <c r="P132" s="151" t="s">
        <v>1580</v>
      </c>
      <c r="Q132" s="182" t="str">
        <f>MaBM</f>
        <v>TTHT</v>
      </c>
      <c r="R132" s="182" t="str">
        <f>MaKhoa</f>
        <v>CNTT</v>
      </c>
      <c r="S132" s="144" t="str">
        <f t="shared" ref="S132:S195" si="2">+R132&amp;"-"&amp;Q132</f>
        <v>CNTT-TTHT</v>
      </c>
      <c r="T132" s="183"/>
      <c r="U132" s="183"/>
      <c r="V132" s="183"/>
      <c r="W132" s="183"/>
      <c r="X132" s="183"/>
      <c r="Y132" s="183"/>
      <c r="Z132" s="183"/>
      <c r="AA132" s="183"/>
      <c r="AB132" s="183"/>
      <c r="AC132" s="183"/>
      <c r="AD132" s="183"/>
      <c r="AE132" s="183"/>
      <c r="AF132" s="183"/>
      <c r="AG132" s="183"/>
      <c r="AH132" s="183"/>
      <c r="AI132" s="183"/>
      <c r="AJ132" s="183"/>
      <c r="AK132" s="183"/>
      <c r="AL132" s="183"/>
      <c r="AM132" s="183"/>
      <c r="AN132" s="183"/>
      <c r="AO132" s="183"/>
      <c r="AP132" s="183"/>
      <c r="AQ132" s="183"/>
      <c r="AR132" s="183"/>
      <c r="AS132" s="183"/>
      <c r="AT132" s="183"/>
      <c r="AU132" s="183"/>
      <c r="AV132" s="183"/>
      <c r="AW132" s="183"/>
      <c r="AX132" s="183"/>
      <c r="AY132" s="183" t="s">
        <v>20</v>
      </c>
      <c r="AZ132" s="183"/>
      <c r="BA132" s="183"/>
      <c r="BB132" s="183"/>
      <c r="BC132" s="183"/>
      <c r="BD132" s="183"/>
      <c r="BE132" s="183"/>
    </row>
    <row r="133" spans="1:57" ht="15" hidden="1" customHeight="1">
      <c r="A133" s="145"/>
      <c r="B133" s="145"/>
      <c r="C133" s="145" t="s">
        <v>1607</v>
      </c>
      <c r="D133" s="145"/>
      <c r="E133" s="145"/>
      <c r="F133" s="146">
        <v>55</v>
      </c>
      <c r="G133" s="147" t="s">
        <v>157</v>
      </c>
      <c r="H133" s="148">
        <v>2</v>
      </c>
      <c r="I133" s="149">
        <v>30</v>
      </c>
      <c r="J133" s="149"/>
      <c r="K133" s="149"/>
      <c r="L133" s="150">
        <v>0</v>
      </c>
      <c r="M133" s="184" t="s">
        <v>1484</v>
      </c>
      <c r="N133" s="181">
        <v>60</v>
      </c>
      <c r="O133" s="181" t="s">
        <v>1608</v>
      </c>
      <c r="P133" s="151" t="s">
        <v>1589</v>
      </c>
      <c r="Q133" s="182" t="str">
        <f>MaBM</f>
        <v>CSCO</v>
      </c>
      <c r="R133" s="182" t="str">
        <f>MaKhoa</f>
        <v>CSKT</v>
      </c>
      <c r="S133" s="144" t="str">
        <f t="shared" si="2"/>
        <v>CSKT-CSCO</v>
      </c>
      <c r="T133" s="183"/>
      <c r="U133" s="183"/>
      <c r="V133" s="183"/>
      <c r="W133" s="183"/>
      <c r="X133" s="183"/>
      <c r="Y133" s="183"/>
      <c r="Z133" s="183"/>
      <c r="AA133" s="183"/>
      <c r="AB133" s="183"/>
      <c r="AC133" s="183"/>
      <c r="AD133" s="183"/>
      <c r="AE133" s="183"/>
      <c r="AF133" s="183"/>
      <c r="AG133" s="183"/>
      <c r="AH133" s="183"/>
      <c r="AI133" s="183"/>
      <c r="AJ133" s="183"/>
      <c r="AK133" s="183"/>
      <c r="AL133" s="183"/>
      <c r="AM133" s="183"/>
      <c r="AN133" s="183"/>
      <c r="AO133" s="183"/>
      <c r="AP133" s="183"/>
      <c r="AQ133" s="183"/>
      <c r="AR133" s="183"/>
      <c r="AS133" s="183"/>
      <c r="AT133" s="183"/>
      <c r="AU133" s="183"/>
      <c r="AV133" s="183"/>
      <c r="AW133" s="183"/>
      <c r="AX133" s="183"/>
      <c r="AY133" s="183"/>
      <c r="AZ133" s="183"/>
      <c r="BA133" s="183"/>
      <c r="BB133" s="183"/>
      <c r="BC133" s="183"/>
      <c r="BD133" s="183"/>
      <c r="BE133" s="183"/>
    </row>
    <row r="134" spans="1:57" ht="15" hidden="1" customHeight="1">
      <c r="A134" s="145" t="s">
        <v>156</v>
      </c>
      <c r="B134" s="145"/>
      <c r="C134" s="145"/>
      <c r="D134" s="145"/>
      <c r="E134" s="145"/>
      <c r="F134" s="146">
        <v>62</v>
      </c>
      <c r="G134" s="147" t="s">
        <v>157</v>
      </c>
      <c r="H134" s="148">
        <v>4</v>
      </c>
      <c r="I134" s="149">
        <v>60</v>
      </c>
      <c r="J134" s="149"/>
      <c r="K134" s="149"/>
      <c r="L134" s="150">
        <v>0</v>
      </c>
      <c r="M134" s="180" t="s">
        <v>1511</v>
      </c>
      <c r="N134" s="181"/>
      <c r="O134" s="181" t="s">
        <v>1608</v>
      </c>
      <c r="P134" s="151" t="s">
        <v>1589</v>
      </c>
      <c r="Q134" s="182" t="str">
        <f>MaBM</f>
        <v>CSCO</v>
      </c>
      <c r="R134" s="182" t="str">
        <f>MaKhoa</f>
        <v>CSKT</v>
      </c>
      <c r="S134" s="144" t="str">
        <f t="shared" si="2"/>
        <v>CSKT-CSCO</v>
      </c>
      <c r="T134" s="183" t="s">
        <v>20</v>
      </c>
      <c r="U134" s="183" t="s">
        <v>20</v>
      </c>
      <c r="V134" s="183" t="s">
        <v>20</v>
      </c>
      <c r="W134" s="183" t="s">
        <v>20</v>
      </c>
      <c r="X134" s="183" t="s">
        <v>20</v>
      </c>
      <c r="Y134" s="183" t="s">
        <v>20</v>
      </c>
      <c r="Z134" s="183" t="s">
        <v>20</v>
      </c>
      <c r="AA134" s="183"/>
      <c r="AB134" s="183"/>
      <c r="AC134" s="183"/>
      <c r="AD134" s="183"/>
      <c r="AE134" s="183"/>
      <c r="AF134" s="183"/>
      <c r="AG134" s="183"/>
      <c r="AH134" s="183"/>
      <c r="AI134" s="183"/>
      <c r="AJ134" s="183"/>
      <c r="AK134" s="183"/>
      <c r="AL134" s="183"/>
      <c r="AM134" s="183"/>
      <c r="AN134" s="183"/>
      <c r="AO134" s="183"/>
      <c r="AP134" s="183"/>
      <c r="AQ134" s="183"/>
      <c r="AR134" s="183"/>
      <c r="AS134" s="183"/>
      <c r="AT134" s="183"/>
      <c r="AU134" s="183"/>
      <c r="AV134" s="183"/>
      <c r="AW134" s="183"/>
      <c r="AX134" s="183"/>
      <c r="AY134" s="183"/>
      <c r="AZ134" s="183"/>
      <c r="BA134" s="183"/>
      <c r="BB134" s="183"/>
      <c r="BC134" s="183"/>
      <c r="BD134" s="183"/>
      <c r="BE134" s="183"/>
    </row>
    <row r="135" spans="1:57" ht="15" hidden="1" customHeight="1">
      <c r="A135" s="145"/>
      <c r="B135" s="145" t="s">
        <v>158</v>
      </c>
      <c r="C135" s="145" t="s">
        <v>158</v>
      </c>
      <c r="D135" s="145"/>
      <c r="E135" s="145"/>
      <c r="F135" s="146">
        <v>63</v>
      </c>
      <c r="G135" s="147" t="s">
        <v>157</v>
      </c>
      <c r="H135" s="148">
        <v>2</v>
      </c>
      <c r="I135" s="149">
        <v>30</v>
      </c>
      <c r="J135" s="149"/>
      <c r="K135" s="149"/>
      <c r="L135" s="150">
        <v>0</v>
      </c>
      <c r="M135" s="184" t="s">
        <v>1484</v>
      </c>
      <c r="N135" s="181">
        <v>60</v>
      </c>
      <c r="O135" s="181" t="s">
        <v>1608</v>
      </c>
      <c r="P135" s="151" t="s">
        <v>1589</v>
      </c>
      <c r="Q135" s="182" t="str">
        <f>MaBM</f>
        <v>CSCO</v>
      </c>
      <c r="R135" s="182" t="str">
        <f>MaKhoa</f>
        <v>CSKT</v>
      </c>
      <c r="S135" s="144" t="str">
        <f t="shared" si="2"/>
        <v>CSKT-CSCO</v>
      </c>
      <c r="T135" s="183"/>
      <c r="U135" s="183"/>
      <c r="V135" s="183"/>
      <c r="W135" s="183"/>
      <c r="X135" s="183"/>
      <c r="Y135" s="183"/>
      <c r="Z135" s="183"/>
      <c r="AA135" s="183"/>
      <c r="AB135" s="183"/>
      <c r="AC135" s="183"/>
      <c r="AD135" s="183"/>
      <c r="AE135" s="183"/>
      <c r="AF135" s="183"/>
      <c r="AG135" s="183"/>
      <c r="AH135" s="183"/>
      <c r="AI135" s="183"/>
      <c r="AJ135" s="183"/>
      <c r="AK135" s="183"/>
      <c r="AL135" s="183"/>
      <c r="AM135" s="183"/>
      <c r="AN135" s="183"/>
      <c r="AO135" s="183"/>
      <c r="AP135" s="183"/>
      <c r="AQ135" s="183"/>
      <c r="AR135" s="183"/>
      <c r="AS135" s="183"/>
      <c r="AT135" s="183"/>
      <c r="AU135" s="183"/>
      <c r="AV135" s="183"/>
      <c r="AW135" s="183"/>
      <c r="AX135" s="183"/>
      <c r="AY135" s="183"/>
      <c r="AZ135" s="183"/>
      <c r="BA135" s="183"/>
      <c r="BB135" s="183"/>
      <c r="BC135" s="183"/>
      <c r="BD135" s="183"/>
      <c r="BE135" s="183"/>
    </row>
    <row r="136" spans="1:57" ht="15" hidden="1" customHeight="1">
      <c r="A136" s="145"/>
      <c r="B136" s="145"/>
      <c r="C136" s="145"/>
      <c r="D136" s="145" t="s">
        <v>159</v>
      </c>
      <c r="E136" s="145"/>
      <c r="F136" s="146">
        <v>64</v>
      </c>
      <c r="G136" s="147" t="s">
        <v>157</v>
      </c>
      <c r="H136" s="148">
        <v>3</v>
      </c>
      <c r="I136" s="149">
        <v>45</v>
      </c>
      <c r="J136" s="149"/>
      <c r="K136" s="149"/>
      <c r="L136" s="150">
        <v>0</v>
      </c>
      <c r="M136" s="180" t="s">
        <v>1511</v>
      </c>
      <c r="N136" s="181"/>
      <c r="O136" s="181" t="s">
        <v>1608</v>
      </c>
      <c r="P136" s="151" t="s">
        <v>1589</v>
      </c>
      <c r="Q136" s="182" t="str">
        <f>MaBM</f>
        <v>CSCO</v>
      </c>
      <c r="R136" s="182" t="str">
        <f>MaKhoa</f>
        <v>CSKT</v>
      </c>
      <c r="S136" s="144" t="str">
        <f t="shared" si="2"/>
        <v>CSKT-CSCO</v>
      </c>
      <c r="T136" s="183"/>
      <c r="U136" s="183"/>
      <c r="V136" s="183"/>
      <c r="W136" s="183"/>
      <c r="X136" s="183"/>
      <c r="Y136" s="183"/>
      <c r="Z136" s="183"/>
      <c r="AA136" s="183"/>
      <c r="AB136" s="183"/>
      <c r="AC136" s="183"/>
      <c r="AD136" s="183"/>
      <c r="AE136" s="183"/>
      <c r="AF136" s="183"/>
      <c r="AG136" s="183"/>
      <c r="AH136" s="183"/>
      <c r="AI136" s="183"/>
      <c r="AJ136" s="183"/>
      <c r="AK136" s="183"/>
      <c r="AL136" s="183"/>
      <c r="AM136" s="183"/>
      <c r="AN136" s="183" t="s">
        <v>20</v>
      </c>
      <c r="AO136" s="183" t="s">
        <v>20</v>
      </c>
      <c r="AP136" s="183" t="s">
        <v>20</v>
      </c>
      <c r="AQ136" s="183"/>
      <c r="AR136" s="183" t="s">
        <v>20</v>
      </c>
      <c r="AS136" s="183"/>
      <c r="AT136" s="183"/>
      <c r="AU136" s="183"/>
      <c r="AV136" s="183"/>
      <c r="AW136" s="183"/>
      <c r="AX136" s="183"/>
      <c r="AY136" s="183"/>
      <c r="AZ136" s="183"/>
      <c r="BA136" s="183"/>
      <c r="BB136" s="183"/>
      <c r="BC136" s="183"/>
      <c r="BD136" s="183"/>
      <c r="BE136" s="183"/>
    </row>
    <row r="137" spans="1:57" ht="15" hidden="1" customHeight="1">
      <c r="A137" s="154" t="s">
        <v>1611</v>
      </c>
      <c r="B137" s="154"/>
      <c r="C137" s="154"/>
      <c r="D137" s="145" t="s">
        <v>2316</v>
      </c>
      <c r="E137" s="154"/>
      <c r="F137" s="155">
        <v>0</v>
      </c>
      <c r="G137" s="156" t="s">
        <v>157</v>
      </c>
      <c r="H137" s="157">
        <v>4</v>
      </c>
      <c r="I137" s="158">
        <v>60</v>
      </c>
      <c r="J137" s="158"/>
      <c r="K137" s="158"/>
      <c r="L137" s="159" t="s">
        <v>29</v>
      </c>
      <c r="M137" s="180" t="s">
        <v>1511</v>
      </c>
      <c r="N137" s="185"/>
      <c r="O137" s="185" t="s">
        <v>1608</v>
      </c>
      <c r="P137" s="151" t="s">
        <v>1589</v>
      </c>
      <c r="Q137" s="182" t="str">
        <f>MaBM</f>
        <v>CSCO</v>
      </c>
      <c r="R137" s="182" t="str">
        <f>MaKhoa</f>
        <v>CSKT</v>
      </c>
      <c r="S137" s="144" t="str">
        <f t="shared" si="2"/>
        <v>CSKT-CSCO</v>
      </c>
      <c r="T137" s="186"/>
      <c r="U137" s="186"/>
      <c r="V137" s="186"/>
      <c r="W137" s="186"/>
      <c r="X137" s="186"/>
      <c r="Y137" s="186"/>
      <c r="Z137" s="186"/>
      <c r="AA137" s="186" t="s">
        <v>20</v>
      </c>
      <c r="AB137" s="186" t="s">
        <v>20</v>
      </c>
      <c r="AC137" s="186" t="s">
        <v>20</v>
      </c>
      <c r="AD137" s="186" t="s">
        <v>20</v>
      </c>
      <c r="AE137" s="186"/>
      <c r="AF137" s="186"/>
      <c r="AG137" s="186"/>
      <c r="AH137" s="186"/>
      <c r="AI137" s="186"/>
      <c r="AJ137" s="186"/>
      <c r="AK137" s="186"/>
      <c r="AL137" s="186"/>
      <c r="AM137" s="186"/>
      <c r="AN137" s="186"/>
      <c r="AO137" s="186"/>
      <c r="AP137" s="186"/>
      <c r="AQ137" s="186"/>
      <c r="AR137" s="186"/>
      <c r="AS137" s="186"/>
      <c r="AT137" s="186" t="s">
        <v>20</v>
      </c>
      <c r="AU137" s="186" t="s">
        <v>20</v>
      </c>
      <c r="AV137" s="186" t="s">
        <v>20</v>
      </c>
      <c r="AW137" s="186" t="s">
        <v>20</v>
      </c>
      <c r="AX137" s="186"/>
      <c r="AY137" s="186"/>
      <c r="AZ137" s="186"/>
      <c r="BA137" s="186"/>
      <c r="BB137" s="186"/>
      <c r="BC137" s="186"/>
      <c r="BD137" s="186"/>
      <c r="BE137" s="186"/>
    </row>
    <row r="138" spans="1:57" ht="15" customHeight="1">
      <c r="A138" s="145" t="s">
        <v>452</v>
      </c>
      <c r="B138" s="145" t="s">
        <v>452</v>
      </c>
      <c r="C138" s="145" t="s">
        <v>452</v>
      </c>
      <c r="D138" s="145"/>
      <c r="E138" s="145"/>
      <c r="F138" s="146">
        <v>215</v>
      </c>
      <c r="G138" s="147" t="s">
        <v>453</v>
      </c>
      <c r="H138" s="148">
        <v>2</v>
      </c>
      <c r="I138" s="149">
        <v>30</v>
      </c>
      <c r="J138" s="149"/>
      <c r="K138" s="149"/>
      <c r="L138" s="150">
        <v>0</v>
      </c>
      <c r="M138" s="184" t="s">
        <v>1484</v>
      </c>
      <c r="N138" s="181">
        <v>90</v>
      </c>
      <c r="O138" s="181" t="s">
        <v>1613</v>
      </c>
      <c r="P138" s="151" t="s">
        <v>1595</v>
      </c>
      <c r="Q138" s="182" t="str">
        <f>MaBM</f>
        <v>CTKC</v>
      </c>
      <c r="R138" s="182" t="str">
        <f>MaKhoa</f>
        <v>KCT</v>
      </c>
      <c r="S138" s="144" t="str">
        <f t="shared" si="2"/>
        <v>KCT-CTKC</v>
      </c>
      <c r="T138" s="183" t="s">
        <v>21</v>
      </c>
      <c r="U138" s="183" t="s">
        <v>21</v>
      </c>
      <c r="V138" s="183" t="s">
        <v>21</v>
      </c>
      <c r="W138" s="183" t="s">
        <v>21</v>
      </c>
      <c r="X138" s="183" t="s">
        <v>21</v>
      </c>
      <c r="Y138" s="183" t="s">
        <v>21</v>
      </c>
      <c r="Z138" s="183" t="s">
        <v>21</v>
      </c>
      <c r="AA138" s="183"/>
      <c r="AB138" s="183"/>
      <c r="AC138" s="183"/>
      <c r="AD138" s="183"/>
      <c r="AE138" s="183"/>
      <c r="AF138" s="183"/>
      <c r="AG138" s="183"/>
      <c r="AH138" s="183"/>
      <c r="AI138" s="183"/>
      <c r="AJ138" s="183"/>
      <c r="AK138" s="183"/>
      <c r="AL138" s="183"/>
      <c r="AM138" s="183"/>
      <c r="AN138" s="183"/>
      <c r="AO138" s="183"/>
      <c r="AP138" s="183"/>
      <c r="AQ138" s="183"/>
      <c r="AR138" s="183"/>
      <c r="AS138" s="183"/>
      <c r="AT138" s="183"/>
      <c r="AU138" s="183"/>
      <c r="AV138" s="183"/>
      <c r="AW138" s="183"/>
      <c r="AX138" s="183"/>
      <c r="AY138" s="183"/>
      <c r="AZ138" s="183"/>
      <c r="BA138" s="183"/>
      <c r="BB138" s="183"/>
      <c r="BC138" s="183"/>
      <c r="BD138" s="183"/>
      <c r="BE138" s="183"/>
    </row>
    <row r="139" spans="1:57" ht="15" hidden="1" customHeight="1">
      <c r="A139" s="145" t="s">
        <v>316</v>
      </c>
      <c r="B139" s="145" t="s">
        <v>316</v>
      </c>
      <c r="C139" s="145" t="s">
        <v>316</v>
      </c>
      <c r="D139" s="145" t="s">
        <v>317</v>
      </c>
      <c r="E139" s="145" t="s">
        <v>1637</v>
      </c>
      <c r="F139" s="146">
        <v>143</v>
      </c>
      <c r="G139" s="147" t="s">
        <v>318</v>
      </c>
      <c r="H139" s="148">
        <v>3</v>
      </c>
      <c r="I139" s="149">
        <v>45</v>
      </c>
      <c r="J139" s="149"/>
      <c r="K139" s="149"/>
      <c r="L139" s="150">
        <v>0</v>
      </c>
      <c r="M139" s="184" t="s">
        <v>1484</v>
      </c>
      <c r="N139" s="181">
        <v>90</v>
      </c>
      <c r="O139" s="181" t="s">
        <v>1608</v>
      </c>
      <c r="P139" s="151" t="s">
        <v>1589</v>
      </c>
      <c r="Q139" s="182" t="str">
        <f>MaBM</f>
        <v>CSCO</v>
      </c>
      <c r="R139" s="182" t="str">
        <f>MaKhoa</f>
        <v>CSKT</v>
      </c>
      <c r="S139" s="144" t="str">
        <f t="shared" si="2"/>
        <v>CSKT-CSCO</v>
      </c>
      <c r="T139" s="183"/>
      <c r="U139" s="183"/>
      <c r="V139" s="183"/>
      <c r="W139" s="183"/>
      <c r="X139" s="183"/>
      <c r="Y139" s="183"/>
      <c r="Z139" s="183"/>
      <c r="AA139" s="183"/>
      <c r="AB139" s="183"/>
      <c r="AC139" s="183"/>
      <c r="AD139" s="183"/>
      <c r="AE139" s="183"/>
      <c r="AF139" s="183"/>
      <c r="AG139" s="183"/>
      <c r="AH139" s="183"/>
      <c r="AI139" s="183" t="s">
        <v>20</v>
      </c>
      <c r="AJ139" s="183" t="s">
        <v>20</v>
      </c>
      <c r="AK139" s="183" t="s">
        <v>20</v>
      </c>
      <c r="AL139" s="183"/>
      <c r="AM139" s="183"/>
      <c r="AN139" s="183"/>
      <c r="AO139" s="183"/>
      <c r="AP139" s="183"/>
      <c r="AQ139" s="183"/>
      <c r="AR139" s="183"/>
      <c r="AS139" s="183"/>
      <c r="AT139" s="183"/>
      <c r="AU139" s="183"/>
      <c r="AV139" s="183"/>
      <c r="AW139" s="183"/>
      <c r="AX139" s="183"/>
      <c r="AY139" s="183"/>
      <c r="AZ139" s="183"/>
      <c r="BA139" s="183"/>
      <c r="BB139" s="183" t="s">
        <v>20</v>
      </c>
      <c r="BC139" s="183"/>
      <c r="BD139" s="183" t="s">
        <v>20</v>
      </c>
      <c r="BE139" s="183"/>
    </row>
    <row r="140" spans="1:57" ht="15" hidden="1" customHeight="1">
      <c r="A140" s="145" t="s">
        <v>1885</v>
      </c>
      <c r="B140" s="145"/>
      <c r="C140" s="145"/>
      <c r="D140" s="145"/>
      <c r="E140" s="145"/>
      <c r="F140" s="146">
        <v>826</v>
      </c>
      <c r="G140" s="147" t="s">
        <v>318</v>
      </c>
      <c r="H140" s="148">
        <v>2</v>
      </c>
      <c r="I140" s="149">
        <v>30</v>
      </c>
      <c r="J140" s="149"/>
      <c r="K140" s="149"/>
      <c r="L140" s="150">
        <v>0</v>
      </c>
      <c r="M140" s="184" t="s">
        <v>1484</v>
      </c>
      <c r="N140" s="181">
        <v>90</v>
      </c>
      <c r="O140" s="181" t="s">
        <v>1608</v>
      </c>
      <c r="P140" s="151" t="s">
        <v>1589</v>
      </c>
      <c r="Q140" s="182" t="str">
        <f>MaBM</f>
        <v>CSCO</v>
      </c>
      <c r="R140" s="182" t="str">
        <f>MaKhoa</f>
        <v>CSKT</v>
      </c>
      <c r="S140" s="144" t="str">
        <f t="shared" si="2"/>
        <v>CSKT-CSCO</v>
      </c>
      <c r="T140" s="183"/>
      <c r="U140" s="183"/>
      <c r="V140" s="183"/>
      <c r="W140" s="183"/>
      <c r="X140" s="183"/>
      <c r="Y140" s="183"/>
      <c r="Z140" s="183"/>
      <c r="AA140" s="183"/>
      <c r="AB140" s="183"/>
      <c r="AC140" s="183"/>
      <c r="AD140" s="183"/>
      <c r="AE140" s="183"/>
      <c r="AF140" s="183"/>
      <c r="AG140" s="183"/>
      <c r="AH140" s="183"/>
      <c r="AI140" s="183"/>
      <c r="AJ140" s="183"/>
      <c r="AK140" s="183"/>
      <c r="AL140" s="183"/>
      <c r="AM140" s="183"/>
      <c r="AN140" s="183"/>
      <c r="AO140" s="183"/>
      <c r="AP140" s="183"/>
      <c r="AQ140" s="183"/>
      <c r="AR140" s="183"/>
      <c r="AS140" s="183"/>
      <c r="AT140" s="183"/>
      <c r="AU140" s="183"/>
      <c r="AV140" s="183"/>
      <c r="AW140" s="183"/>
      <c r="AX140" s="183"/>
      <c r="AY140" s="183"/>
      <c r="AZ140" s="183"/>
      <c r="BA140" s="183"/>
      <c r="BB140" s="183"/>
      <c r="BC140" s="183"/>
      <c r="BD140" s="183"/>
      <c r="BE140" s="183"/>
    </row>
    <row r="141" spans="1:57" ht="15" hidden="1" customHeight="1">
      <c r="A141" s="145" t="s">
        <v>160</v>
      </c>
      <c r="B141" s="145"/>
      <c r="C141" s="145"/>
      <c r="D141" s="145"/>
      <c r="E141" s="145"/>
      <c r="F141" s="146">
        <v>65</v>
      </c>
      <c r="G141" s="147" t="s">
        <v>161</v>
      </c>
      <c r="H141" s="148">
        <v>4</v>
      </c>
      <c r="I141" s="149">
        <v>45</v>
      </c>
      <c r="J141" s="149">
        <v>30</v>
      </c>
      <c r="K141" s="149"/>
      <c r="L141" s="150">
        <v>0</v>
      </c>
      <c r="M141" s="180" t="s">
        <v>1511</v>
      </c>
      <c r="N141" s="181"/>
      <c r="O141" s="181" t="s">
        <v>1608</v>
      </c>
      <c r="P141" s="151" t="s">
        <v>1589</v>
      </c>
      <c r="Q141" s="182" t="str">
        <f>MaBM</f>
        <v>CSCO</v>
      </c>
      <c r="R141" s="182" t="str">
        <f>MaKhoa</f>
        <v>CSKT</v>
      </c>
      <c r="S141" s="144" t="str">
        <f t="shared" si="2"/>
        <v>CSKT-CSCO</v>
      </c>
      <c r="T141" s="183" t="s">
        <v>20</v>
      </c>
      <c r="U141" s="183" t="s">
        <v>20</v>
      </c>
      <c r="V141" s="183" t="s">
        <v>20</v>
      </c>
      <c r="W141" s="183" t="s">
        <v>20</v>
      </c>
      <c r="X141" s="183" t="s">
        <v>20</v>
      </c>
      <c r="Y141" s="183" t="s">
        <v>20</v>
      </c>
      <c r="Z141" s="183" t="s">
        <v>20</v>
      </c>
      <c r="AA141" s="183"/>
      <c r="AB141" s="183"/>
      <c r="AC141" s="183"/>
      <c r="AD141" s="183"/>
      <c r="AE141" s="183"/>
      <c r="AF141" s="183"/>
      <c r="AG141" s="183"/>
      <c r="AH141" s="183"/>
      <c r="AI141" s="183"/>
      <c r="AJ141" s="183"/>
      <c r="AK141" s="183"/>
      <c r="AL141" s="183"/>
      <c r="AM141" s="183"/>
      <c r="AN141" s="183"/>
      <c r="AO141" s="183"/>
      <c r="AP141" s="183"/>
      <c r="AQ141" s="183"/>
      <c r="AR141" s="183"/>
      <c r="AS141" s="183"/>
      <c r="AT141" s="183"/>
      <c r="AU141" s="183"/>
      <c r="AV141" s="183"/>
      <c r="AW141" s="183"/>
      <c r="AX141" s="183"/>
      <c r="AY141" s="183"/>
      <c r="AZ141" s="183"/>
      <c r="BA141" s="183"/>
      <c r="BB141" s="183"/>
      <c r="BC141" s="183"/>
      <c r="BD141" s="183"/>
      <c r="BE141" s="183"/>
    </row>
    <row r="142" spans="1:57" ht="15" hidden="1" customHeight="1">
      <c r="A142" s="145" t="s">
        <v>162</v>
      </c>
      <c r="B142" s="145"/>
      <c r="C142" s="145"/>
      <c r="D142" s="145"/>
      <c r="E142" s="145"/>
      <c r="F142" s="146">
        <v>66</v>
      </c>
      <c r="G142" s="147" t="s">
        <v>161</v>
      </c>
      <c r="H142" s="148">
        <v>4</v>
      </c>
      <c r="I142" s="149">
        <v>45</v>
      </c>
      <c r="J142" s="149">
        <v>30</v>
      </c>
      <c r="K142" s="149"/>
      <c r="L142" s="150">
        <v>0</v>
      </c>
      <c r="M142" s="180" t="s">
        <v>1511</v>
      </c>
      <c r="N142" s="181"/>
      <c r="O142" s="181" t="s">
        <v>1608</v>
      </c>
      <c r="P142" s="151" t="s">
        <v>1589</v>
      </c>
      <c r="Q142" s="182" t="str">
        <f>MaBM</f>
        <v>CSCO</v>
      </c>
      <c r="R142" s="182" t="str">
        <f>MaKhoa</f>
        <v>CSKT</v>
      </c>
      <c r="S142" s="144" t="str">
        <f t="shared" si="2"/>
        <v>CSKT-CSCO</v>
      </c>
      <c r="T142" s="183"/>
      <c r="U142" s="183"/>
      <c r="V142" s="183"/>
      <c r="W142" s="183"/>
      <c r="X142" s="183"/>
      <c r="Y142" s="183"/>
      <c r="Z142" s="183"/>
      <c r="AA142" s="183" t="s">
        <v>20</v>
      </c>
      <c r="AB142" s="183" t="s">
        <v>20</v>
      </c>
      <c r="AC142" s="183" t="s">
        <v>20</v>
      </c>
      <c r="AD142" s="183" t="s">
        <v>20</v>
      </c>
      <c r="AE142" s="183"/>
      <c r="AF142" s="183"/>
      <c r="AG142" s="183"/>
      <c r="AH142" s="183"/>
      <c r="AI142" s="183"/>
      <c r="AJ142" s="183"/>
      <c r="AK142" s="183"/>
      <c r="AL142" s="183"/>
      <c r="AM142" s="183"/>
      <c r="AN142" s="183"/>
      <c r="AO142" s="183"/>
      <c r="AP142" s="183"/>
      <c r="AQ142" s="183"/>
      <c r="AR142" s="183"/>
      <c r="AS142" s="183"/>
      <c r="AT142" s="183"/>
      <c r="AU142" s="183"/>
      <c r="AV142" s="183"/>
      <c r="AW142" s="183"/>
      <c r="AX142" s="183"/>
      <c r="AY142" s="183"/>
      <c r="AZ142" s="183"/>
      <c r="BA142" s="183"/>
      <c r="BB142" s="183"/>
      <c r="BC142" s="183"/>
      <c r="BD142" s="183"/>
      <c r="BE142" s="183"/>
    </row>
    <row r="143" spans="1:57" ht="15" hidden="1" customHeight="1">
      <c r="A143" s="145"/>
      <c r="B143" s="145" t="s">
        <v>163</v>
      </c>
      <c r="C143" s="145" t="s">
        <v>163</v>
      </c>
      <c r="D143" s="145"/>
      <c r="E143" s="145"/>
      <c r="F143" s="146">
        <v>67</v>
      </c>
      <c r="G143" s="147" t="s">
        <v>161</v>
      </c>
      <c r="H143" s="148">
        <v>2</v>
      </c>
      <c r="I143" s="149">
        <v>30</v>
      </c>
      <c r="J143" s="149"/>
      <c r="K143" s="149"/>
      <c r="L143" s="150">
        <v>0</v>
      </c>
      <c r="M143" s="184" t="s">
        <v>1484</v>
      </c>
      <c r="N143" s="181">
        <v>60</v>
      </c>
      <c r="O143" s="181" t="s">
        <v>1608</v>
      </c>
      <c r="P143" s="151" t="s">
        <v>1589</v>
      </c>
      <c r="Q143" s="182" t="str">
        <f>MaBM</f>
        <v>CSCO</v>
      </c>
      <c r="R143" s="182" t="str">
        <f>MaKhoa</f>
        <v>CSKT</v>
      </c>
      <c r="S143" s="144" t="str">
        <f t="shared" si="2"/>
        <v>CSKT-CSCO</v>
      </c>
      <c r="T143" s="183"/>
      <c r="U143" s="183"/>
      <c r="V143" s="183"/>
      <c r="W143" s="183"/>
      <c r="X143" s="183"/>
      <c r="Y143" s="183"/>
      <c r="Z143" s="183"/>
      <c r="AA143" s="183"/>
      <c r="AB143" s="183"/>
      <c r="AC143" s="183"/>
      <c r="AD143" s="183"/>
      <c r="AE143" s="183"/>
      <c r="AF143" s="183"/>
      <c r="AG143" s="183"/>
      <c r="AH143" s="183"/>
      <c r="AI143" s="183"/>
      <c r="AJ143" s="183"/>
      <c r="AK143" s="183"/>
      <c r="AL143" s="183"/>
      <c r="AM143" s="183"/>
      <c r="AN143" s="183"/>
      <c r="AO143" s="183"/>
      <c r="AP143" s="183"/>
      <c r="AQ143" s="183"/>
      <c r="AR143" s="183"/>
      <c r="AS143" s="183"/>
      <c r="AT143" s="183"/>
      <c r="AU143" s="183"/>
      <c r="AV143" s="183"/>
      <c r="AW143" s="183"/>
      <c r="AX143" s="183"/>
      <c r="AY143" s="183"/>
      <c r="AZ143" s="183"/>
      <c r="BA143" s="183"/>
      <c r="BB143" s="183"/>
      <c r="BC143" s="183"/>
      <c r="BD143" s="183"/>
      <c r="BE143" s="183"/>
    </row>
    <row r="144" spans="1:57" ht="15" hidden="1" customHeight="1">
      <c r="A144" s="145"/>
      <c r="B144" s="145" t="s">
        <v>164</v>
      </c>
      <c r="C144" s="145" t="s">
        <v>1612</v>
      </c>
      <c r="D144" s="145"/>
      <c r="E144" s="145"/>
      <c r="F144" s="146">
        <v>68</v>
      </c>
      <c r="G144" s="147" t="s">
        <v>161</v>
      </c>
      <c r="H144" s="148">
        <v>2</v>
      </c>
      <c r="I144" s="149">
        <v>30</v>
      </c>
      <c r="J144" s="149"/>
      <c r="K144" s="149"/>
      <c r="L144" s="150">
        <v>0</v>
      </c>
      <c r="M144" s="184" t="s">
        <v>1484</v>
      </c>
      <c r="N144" s="181">
        <v>60</v>
      </c>
      <c r="O144" s="181" t="s">
        <v>1608</v>
      </c>
      <c r="P144" s="151" t="s">
        <v>1589</v>
      </c>
      <c r="Q144" s="182" t="str">
        <f>MaBM</f>
        <v>CSCO</v>
      </c>
      <c r="R144" s="182" t="str">
        <f>MaKhoa</f>
        <v>CSKT</v>
      </c>
      <c r="S144" s="144" t="str">
        <f t="shared" si="2"/>
        <v>CSKT-CSCO</v>
      </c>
      <c r="T144" s="183"/>
      <c r="U144" s="183"/>
      <c r="V144" s="183"/>
      <c r="W144" s="183"/>
      <c r="X144" s="183"/>
      <c r="Y144" s="183"/>
      <c r="Z144" s="183"/>
      <c r="AA144" s="183"/>
      <c r="AB144" s="183"/>
      <c r="AC144" s="183"/>
      <c r="AD144" s="183"/>
      <c r="AE144" s="183"/>
      <c r="AF144" s="183"/>
      <c r="AG144" s="183"/>
      <c r="AH144" s="183"/>
      <c r="AI144" s="183"/>
      <c r="AJ144" s="183"/>
      <c r="AK144" s="183"/>
      <c r="AL144" s="183"/>
      <c r="AM144" s="183"/>
      <c r="AN144" s="183"/>
      <c r="AO144" s="183"/>
      <c r="AP144" s="183"/>
      <c r="AQ144" s="183"/>
      <c r="AR144" s="183"/>
      <c r="AS144" s="183"/>
      <c r="AT144" s="183"/>
      <c r="AU144" s="183"/>
      <c r="AV144" s="183"/>
      <c r="AW144" s="183"/>
      <c r="AX144" s="183"/>
      <c r="AY144" s="183"/>
      <c r="AZ144" s="183"/>
      <c r="BA144" s="183"/>
      <c r="BB144" s="183"/>
      <c r="BC144" s="183"/>
      <c r="BD144" s="183"/>
      <c r="BE144" s="183"/>
    </row>
    <row r="145" spans="1:57" ht="15" hidden="1" customHeight="1">
      <c r="A145" s="145"/>
      <c r="B145" s="145"/>
      <c r="C145" s="145"/>
      <c r="D145" s="145" t="s">
        <v>165</v>
      </c>
      <c r="E145" s="145"/>
      <c r="F145" s="146">
        <v>69</v>
      </c>
      <c r="G145" s="147" t="s">
        <v>161</v>
      </c>
      <c r="H145" s="148">
        <v>3</v>
      </c>
      <c r="I145" s="149">
        <v>30</v>
      </c>
      <c r="J145" s="149">
        <v>30</v>
      </c>
      <c r="K145" s="149"/>
      <c r="L145" s="150">
        <v>0</v>
      </c>
      <c r="M145" s="180" t="s">
        <v>1511</v>
      </c>
      <c r="N145" s="181"/>
      <c r="O145" s="181" t="s">
        <v>1608</v>
      </c>
      <c r="P145" s="151" t="s">
        <v>1589</v>
      </c>
      <c r="Q145" s="182" t="str">
        <f>MaBM</f>
        <v>CSCO</v>
      </c>
      <c r="R145" s="182" t="str">
        <f>MaKhoa</f>
        <v>CSKT</v>
      </c>
      <c r="S145" s="144" t="str">
        <f t="shared" si="2"/>
        <v>CSKT-CSCO</v>
      </c>
      <c r="T145" s="183"/>
      <c r="U145" s="183"/>
      <c r="V145" s="183"/>
      <c r="W145" s="183"/>
      <c r="X145" s="183"/>
      <c r="Y145" s="183"/>
      <c r="Z145" s="183"/>
      <c r="AA145" s="183"/>
      <c r="AB145" s="183"/>
      <c r="AC145" s="183"/>
      <c r="AD145" s="183"/>
      <c r="AE145" s="183"/>
      <c r="AF145" s="183"/>
      <c r="AG145" s="183"/>
      <c r="AH145" s="183"/>
      <c r="AI145" s="183"/>
      <c r="AJ145" s="183"/>
      <c r="AK145" s="183"/>
      <c r="AL145" s="183"/>
      <c r="AM145" s="183"/>
      <c r="AN145" s="183" t="s">
        <v>20</v>
      </c>
      <c r="AO145" s="183" t="s">
        <v>20</v>
      </c>
      <c r="AP145" s="183" t="s">
        <v>20</v>
      </c>
      <c r="AQ145" s="183"/>
      <c r="AR145" s="183" t="s">
        <v>20</v>
      </c>
      <c r="AS145" s="183"/>
      <c r="AT145" s="183"/>
      <c r="AU145" s="183"/>
      <c r="AV145" s="183"/>
      <c r="AW145" s="183"/>
      <c r="AX145" s="183"/>
      <c r="AY145" s="183"/>
      <c r="AZ145" s="183"/>
      <c r="BA145" s="183"/>
      <c r="BB145" s="183"/>
      <c r="BC145" s="183"/>
      <c r="BD145" s="183"/>
      <c r="BE145" s="183"/>
    </row>
    <row r="146" spans="1:57" ht="15" hidden="1" customHeight="1">
      <c r="A146" s="145"/>
      <c r="B146" s="145"/>
      <c r="C146" s="145"/>
      <c r="D146" s="145" t="s">
        <v>166</v>
      </c>
      <c r="E146" s="145"/>
      <c r="F146" s="146">
        <v>70</v>
      </c>
      <c r="G146" s="147" t="s">
        <v>161</v>
      </c>
      <c r="H146" s="148">
        <v>3</v>
      </c>
      <c r="I146" s="149">
        <v>30</v>
      </c>
      <c r="J146" s="149">
        <v>30</v>
      </c>
      <c r="K146" s="149"/>
      <c r="L146" s="150">
        <v>0</v>
      </c>
      <c r="M146" s="180" t="s">
        <v>1511</v>
      </c>
      <c r="N146" s="181"/>
      <c r="O146" s="181" t="s">
        <v>1608</v>
      </c>
      <c r="P146" s="151" t="s">
        <v>1589</v>
      </c>
      <c r="Q146" s="182" t="str">
        <f>MaBM</f>
        <v>CSCO</v>
      </c>
      <c r="R146" s="182" t="str">
        <f>MaKhoa</f>
        <v>CSKT</v>
      </c>
      <c r="S146" s="144" t="str">
        <f t="shared" si="2"/>
        <v>CSKT-CSCO</v>
      </c>
      <c r="T146" s="183"/>
      <c r="U146" s="183"/>
      <c r="V146" s="183"/>
      <c r="W146" s="183"/>
      <c r="X146" s="183"/>
      <c r="Y146" s="183"/>
      <c r="Z146" s="183"/>
      <c r="AA146" s="183"/>
      <c r="AB146" s="183"/>
      <c r="AC146" s="183"/>
      <c r="AD146" s="183"/>
      <c r="AE146" s="183"/>
      <c r="AF146" s="183"/>
      <c r="AG146" s="183"/>
      <c r="AH146" s="183"/>
      <c r="AI146" s="183"/>
      <c r="AJ146" s="183"/>
      <c r="AK146" s="183"/>
      <c r="AL146" s="183"/>
      <c r="AM146" s="183"/>
      <c r="AN146" s="183"/>
      <c r="AO146" s="183"/>
      <c r="AP146" s="183"/>
      <c r="AQ146" s="183"/>
      <c r="AR146" s="183"/>
      <c r="AS146" s="183"/>
      <c r="AT146" s="183" t="s">
        <v>20</v>
      </c>
      <c r="AU146" s="183" t="s">
        <v>20</v>
      </c>
      <c r="AV146" s="183" t="s">
        <v>20</v>
      </c>
      <c r="AW146" s="183" t="s">
        <v>20</v>
      </c>
      <c r="AX146" s="183"/>
      <c r="AY146" s="183"/>
      <c r="AZ146" s="183"/>
      <c r="BA146" s="183"/>
      <c r="BB146" s="183"/>
      <c r="BC146" s="183"/>
      <c r="BD146" s="183"/>
      <c r="BE146" s="183"/>
    </row>
    <row r="147" spans="1:57" ht="15" hidden="1" customHeight="1">
      <c r="A147" s="145" t="s">
        <v>1881</v>
      </c>
      <c r="B147" s="145"/>
      <c r="C147" s="145" t="s">
        <v>1882</v>
      </c>
      <c r="D147" s="145"/>
      <c r="E147" s="145"/>
      <c r="F147" s="146">
        <v>824</v>
      </c>
      <c r="G147" s="147" t="s">
        <v>1883</v>
      </c>
      <c r="H147" s="148">
        <v>3</v>
      </c>
      <c r="I147" s="149">
        <v>30</v>
      </c>
      <c r="J147" s="149">
        <v>30</v>
      </c>
      <c r="K147" s="149"/>
      <c r="L147" s="150">
        <v>0</v>
      </c>
      <c r="M147" s="184" t="s">
        <v>1484</v>
      </c>
      <c r="N147" s="181">
        <v>120</v>
      </c>
      <c r="O147" s="181" t="s">
        <v>1588</v>
      </c>
      <c r="P147" s="151" t="s">
        <v>1589</v>
      </c>
      <c r="Q147" s="182" t="str">
        <f>MaBM</f>
        <v>CSVE</v>
      </c>
      <c r="R147" s="182" t="str">
        <f>MaKhoa</f>
        <v>CSKT</v>
      </c>
      <c r="S147" s="144" t="str">
        <f t="shared" si="2"/>
        <v>CSKT-CSVE</v>
      </c>
      <c r="T147" s="183"/>
      <c r="U147" s="183"/>
      <c r="V147" s="183"/>
      <c r="W147" s="183"/>
      <c r="X147" s="183"/>
      <c r="Y147" s="183"/>
      <c r="Z147" s="183"/>
      <c r="AA147" s="183"/>
      <c r="AB147" s="183"/>
      <c r="AC147" s="183"/>
      <c r="AD147" s="183"/>
      <c r="AE147" s="183"/>
      <c r="AF147" s="183"/>
      <c r="AG147" s="183"/>
      <c r="AH147" s="183"/>
      <c r="AI147" s="183"/>
      <c r="AJ147" s="183"/>
      <c r="AK147" s="183"/>
      <c r="AL147" s="183"/>
      <c r="AM147" s="183"/>
      <c r="AN147" s="183"/>
      <c r="AO147" s="183"/>
      <c r="AP147" s="183"/>
      <c r="AQ147" s="183"/>
      <c r="AR147" s="183"/>
      <c r="AS147" s="183"/>
      <c r="AT147" s="183"/>
      <c r="AU147" s="183"/>
      <c r="AV147" s="183"/>
      <c r="AW147" s="183"/>
      <c r="AX147" s="183"/>
      <c r="AY147" s="183"/>
      <c r="AZ147" s="183"/>
      <c r="BA147" s="183"/>
      <c r="BB147" s="183"/>
      <c r="BC147" s="183"/>
      <c r="BD147" s="183"/>
      <c r="BE147" s="183"/>
    </row>
    <row r="148" spans="1:57" ht="15" hidden="1" customHeight="1">
      <c r="A148" s="145" t="s">
        <v>1585</v>
      </c>
      <c r="B148" s="145"/>
      <c r="C148" s="145"/>
      <c r="D148" s="145" t="s">
        <v>1586</v>
      </c>
      <c r="E148" s="145"/>
      <c r="F148" s="146">
        <v>33</v>
      </c>
      <c r="G148" s="147" t="s">
        <v>1587</v>
      </c>
      <c r="H148" s="148">
        <v>4</v>
      </c>
      <c r="I148" s="149">
        <v>45</v>
      </c>
      <c r="J148" s="149">
        <v>30</v>
      </c>
      <c r="K148" s="149"/>
      <c r="L148" s="150">
        <v>0</v>
      </c>
      <c r="M148" s="184" t="s">
        <v>1484</v>
      </c>
      <c r="N148" s="181">
        <v>120</v>
      </c>
      <c r="O148" s="181" t="s">
        <v>1588</v>
      </c>
      <c r="P148" s="151" t="s">
        <v>1589</v>
      </c>
      <c r="Q148" s="182" t="str">
        <f>MaBM</f>
        <v>CSVE</v>
      </c>
      <c r="R148" s="182" t="str">
        <f>MaKhoa</f>
        <v>CSKT</v>
      </c>
      <c r="S148" s="144" t="str">
        <f t="shared" si="2"/>
        <v>CSKT-CSVE</v>
      </c>
      <c r="T148" s="183"/>
      <c r="U148" s="183"/>
      <c r="V148" s="183"/>
      <c r="W148" s="183"/>
      <c r="X148" s="183"/>
      <c r="Y148" s="183"/>
      <c r="Z148" s="183"/>
      <c r="AA148" s="183"/>
      <c r="AB148" s="183"/>
      <c r="AC148" s="183"/>
      <c r="AD148" s="183"/>
      <c r="AE148" s="183"/>
      <c r="AF148" s="183"/>
      <c r="AG148" s="183"/>
      <c r="AH148" s="183"/>
      <c r="AI148" s="183"/>
      <c r="AJ148" s="183"/>
      <c r="AK148" s="183"/>
      <c r="AL148" s="183"/>
      <c r="AM148" s="183"/>
      <c r="AN148" s="183"/>
      <c r="AO148" s="183"/>
      <c r="AP148" s="183"/>
      <c r="AQ148" s="183"/>
      <c r="AR148" s="183"/>
      <c r="AS148" s="183"/>
      <c r="AT148" s="183"/>
      <c r="AU148" s="183"/>
      <c r="AV148" s="183"/>
      <c r="AW148" s="183"/>
      <c r="AX148" s="183"/>
      <c r="AY148" s="183"/>
      <c r="AZ148" s="183"/>
      <c r="BA148" s="183"/>
      <c r="BB148" s="183"/>
      <c r="BC148" s="183"/>
      <c r="BD148" s="183"/>
      <c r="BE148" s="183"/>
    </row>
    <row r="149" spans="1:57" ht="15" hidden="1" customHeight="1">
      <c r="A149" s="145" t="s">
        <v>146</v>
      </c>
      <c r="B149" s="145"/>
      <c r="C149" s="145"/>
      <c r="D149" s="145" t="s">
        <v>147</v>
      </c>
      <c r="E149" s="145"/>
      <c r="F149" s="146">
        <v>56</v>
      </c>
      <c r="G149" s="147" t="s">
        <v>1587</v>
      </c>
      <c r="H149" s="148">
        <v>4</v>
      </c>
      <c r="I149" s="149">
        <v>45</v>
      </c>
      <c r="J149" s="149">
        <v>30</v>
      </c>
      <c r="K149" s="149"/>
      <c r="L149" s="150">
        <v>0</v>
      </c>
      <c r="M149" s="184" t="s">
        <v>1484</v>
      </c>
      <c r="N149" s="181">
        <v>120</v>
      </c>
      <c r="O149" s="181" t="s">
        <v>1588</v>
      </c>
      <c r="P149" s="151" t="s">
        <v>1589</v>
      </c>
      <c r="Q149" s="182" t="str">
        <f>MaBM</f>
        <v>CSVE</v>
      </c>
      <c r="R149" s="182" t="str">
        <f>MaKhoa</f>
        <v>CSKT</v>
      </c>
      <c r="S149" s="144" t="str">
        <f t="shared" si="2"/>
        <v>CSKT-CSVE</v>
      </c>
      <c r="T149" s="183" t="s">
        <v>20</v>
      </c>
      <c r="U149" s="183" t="s">
        <v>20</v>
      </c>
      <c r="V149" s="183" t="s">
        <v>20</v>
      </c>
      <c r="W149" s="183" t="s">
        <v>20</v>
      </c>
      <c r="X149" s="183" t="s">
        <v>20</v>
      </c>
      <c r="Y149" s="183" t="s">
        <v>20</v>
      </c>
      <c r="Z149" s="183" t="s">
        <v>20</v>
      </c>
      <c r="AA149" s="183"/>
      <c r="AB149" s="183"/>
      <c r="AC149" s="183"/>
      <c r="AD149" s="183"/>
      <c r="AE149" s="183"/>
      <c r="AF149" s="183"/>
      <c r="AG149" s="183"/>
      <c r="AH149" s="183"/>
      <c r="AI149" s="183"/>
      <c r="AJ149" s="183"/>
      <c r="AK149" s="183"/>
      <c r="AL149" s="183"/>
      <c r="AM149" s="183"/>
      <c r="AN149" s="183" t="s">
        <v>20</v>
      </c>
      <c r="AO149" s="183" t="s">
        <v>20</v>
      </c>
      <c r="AP149" s="183" t="s">
        <v>20</v>
      </c>
      <c r="AQ149" s="183"/>
      <c r="AR149" s="183" t="s">
        <v>20</v>
      </c>
      <c r="AS149" s="183"/>
      <c r="AT149" s="183"/>
      <c r="AU149" s="183"/>
      <c r="AV149" s="183"/>
      <c r="AW149" s="183"/>
      <c r="AX149" s="183"/>
      <c r="AY149" s="183"/>
      <c r="AZ149" s="183"/>
      <c r="BA149" s="183"/>
      <c r="BB149" s="183"/>
      <c r="BC149" s="183"/>
      <c r="BD149" s="183"/>
      <c r="BE149" s="183"/>
    </row>
    <row r="150" spans="1:57" ht="15" hidden="1" customHeight="1">
      <c r="A150" s="145"/>
      <c r="B150" s="145"/>
      <c r="C150" s="145"/>
      <c r="D150" s="145"/>
      <c r="E150" s="145" t="s">
        <v>149</v>
      </c>
      <c r="F150" s="146">
        <v>57</v>
      </c>
      <c r="G150" s="147" t="s">
        <v>1587</v>
      </c>
      <c r="H150" s="148">
        <v>2</v>
      </c>
      <c r="I150" s="149">
        <v>30</v>
      </c>
      <c r="J150" s="149"/>
      <c r="K150" s="149"/>
      <c r="L150" s="150">
        <v>0</v>
      </c>
      <c r="M150" s="184" t="s">
        <v>1484</v>
      </c>
      <c r="N150" s="181">
        <v>90</v>
      </c>
      <c r="O150" s="181" t="s">
        <v>1588</v>
      </c>
      <c r="P150" s="151" t="s">
        <v>1589</v>
      </c>
      <c r="Q150" s="182" t="str">
        <f>MaBM</f>
        <v>CSVE</v>
      </c>
      <c r="R150" s="182" t="str">
        <f>MaKhoa</f>
        <v>CSKT</v>
      </c>
      <c r="S150" s="144" t="str">
        <f t="shared" si="2"/>
        <v>CSKT-CSVE</v>
      </c>
      <c r="T150" s="183"/>
      <c r="U150" s="183"/>
      <c r="V150" s="183"/>
      <c r="W150" s="183"/>
      <c r="X150" s="183"/>
      <c r="Y150" s="183"/>
      <c r="Z150" s="183"/>
      <c r="AA150" s="183"/>
      <c r="AB150" s="183"/>
      <c r="AC150" s="183"/>
      <c r="AD150" s="183"/>
      <c r="AE150" s="183"/>
      <c r="AF150" s="183"/>
      <c r="AG150" s="183"/>
      <c r="AH150" s="183"/>
      <c r="AI150" s="183"/>
      <c r="AJ150" s="183"/>
      <c r="AK150" s="183"/>
      <c r="AL150" s="183"/>
      <c r="AM150" s="183"/>
      <c r="AN150" s="183"/>
      <c r="AO150" s="183"/>
      <c r="AP150" s="183"/>
      <c r="AQ150" s="183"/>
      <c r="AR150" s="183"/>
      <c r="AS150" s="183"/>
      <c r="AT150" s="183"/>
      <c r="AU150" s="183"/>
      <c r="AV150" s="183"/>
      <c r="AW150" s="183"/>
      <c r="AX150" s="183"/>
      <c r="AY150" s="183"/>
      <c r="AZ150" s="183"/>
      <c r="BA150" s="183"/>
      <c r="BB150" s="183"/>
      <c r="BC150" s="183"/>
      <c r="BD150" s="183"/>
      <c r="BE150" s="183"/>
    </row>
    <row r="151" spans="1:57" ht="15" hidden="1" customHeight="1">
      <c r="A151" s="145"/>
      <c r="B151" s="145"/>
      <c r="C151" s="145"/>
      <c r="D151" s="145" t="s">
        <v>154</v>
      </c>
      <c r="E151" s="145"/>
      <c r="F151" s="146">
        <v>60</v>
      </c>
      <c r="G151" s="147" t="s">
        <v>1587</v>
      </c>
      <c r="H151" s="148">
        <v>4</v>
      </c>
      <c r="I151" s="149">
        <v>45</v>
      </c>
      <c r="J151" s="149">
        <v>30</v>
      </c>
      <c r="K151" s="149"/>
      <c r="L151" s="150">
        <v>0</v>
      </c>
      <c r="M151" s="184" t="s">
        <v>1484</v>
      </c>
      <c r="N151" s="181">
        <v>120</v>
      </c>
      <c r="O151" s="181" t="s">
        <v>1588</v>
      </c>
      <c r="P151" s="151" t="s">
        <v>1589</v>
      </c>
      <c r="Q151" s="182" t="str">
        <f>MaBM</f>
        <v>CSVE</v>
      </c>
      <c r="R151" s="182" t="str">
        <f>MaKhoa</f>
        <v>CSKT</v>
      </c>
      <c r="S151" s="144" t="str">
        <f t="shared" si="2"/>
        <v>CSKT-CSVE</v>
      </c>
      <c r="T151" s="183"/>
      <c r="U151" s="183"/>
      <c r="V151" s="183"/>
      <c r="W151" s="183"/>
      <c r="X151" s="183"/>
      <c r="Y151" s="183"/>
      <c r="Z151" s="183"/>
      <c r="AA151" s="183"/>
      <c r="AB151" s="183"/>
      <c r="AC151" s="183"/>
      <c r="AD151" s="183"/>
      <c r="AE151" s="183"/>
      <c r="AF151" s="183"/>
      <c r="AG151" s="183"/>
      <c r="AH151" s="183"/>
      <c r="AI151" s="183"/>
      <c r="AJ151" s="183"/>
      <c r="AK151" s="183"/>
      <c r="AL151" s="183"/>
      <c r="AM151" s="183"/>
      <c r="AN151" s="183"/>
      <c r="AO151" s="183"/>
      <c r="AP151" s="183"/>
      <c r="AQ151" s="183"/>
      <c r="AR151" s="183"/>
      <c r="AS151" s="183"/>
      <c r="AT151" s="183" t="s">
        <v>20</v>
      </c>
      <c r="AU151" s="183" t="s">
        <v>20</v>
      </c>
      <c r="AV151" s="183" t="s">
        <v>20</v>
      </c>
      <c r="AW151" s="183" t="s">
        <v>20</v>
      </c>
      <c r="AX151" s="183"/>
      <c r="AY151" s="183"/>
      <c r="AZ151" s="183"/>
      <c r="BA151" s="183"/>
      <c r="BB151" s="183"/>
      <c r="BC151" s="183"/>
      <c r="BD151" s="183"/>
      <c r="BE151" s="183"/>
    </row>
    <row r="152" spans="1:57" ht="15" hidden="1" customHeight="1">
      <c r="A152" s="145" t="s">
        <v>150</v>
      </c>
      <c r="B152" s="145"/>
      <c r="C152" s="145" t="s">
        <v>1609</v>
      </c>
      <c r="D152" s="145"/>
      <c r="E152" s="145"/>
      <c r="F152" s="146">
        <v>58</v>
      </c>
      <c r="G152" s="147" t="s">
        <v>151</v>
      </c>
      <c r="H152" s="148">
        <v>2</v>
      </c>
      <c r="I152" s="149">
        <v>30</v>
      </c>
      <c r="J152" s="149"/>
      <c r="K152" s="149"/>
      <c r="L152" s="150">
        <v>0</v>
      </c>
      <c r="M152" s="180" t="s">
        <v>1511</v>
      </c>
      <c r="N152" s="181"/>
      <c r="O152" s="181" t="s">
        <v>1588</v>
      </c>
      <c r="P152" s="151" t="s">
        <v>1589</v>
      </c>
      <c r="Q152" s="182" t="str">
        <f>MaBM</f>
        <v>CSVE</v>
      </c>
      <c r="R152" s="182" t="str">
        <f>MaKhoa</f>
        <v>CSKT</v>
      </c>
      <c r="S152" s="144" t="str">
        <f t="shared" si="2"/>
        <v>CSKT-CSVE</v>
      </c>
      <c r="T152" s="183"/>
      <c r="U152" s="183"/>
      <c r="V152" s="183"/>
      <c r="W152" s="183"/>
      <c r="X152" s="183"/>
      <c r="Y152" s="183"/>
      <c r="Z152" s="183"/>
      <c r="AA152" s="183" t="s">
        <v>20</v>
      </c>
      <c r="AB152" s="183" t="s">
        <v>20</v>
      </c>
      <c r="AC152" s="183" t="s">
        <v>20</v>
      </c>
      <c r="AD152" s="183" t="s">
        <v>20</v>
      </c>
      <c r="AE152" s="183"/>
      <c r="AF152" s="183"/>
      <c r="AG152" s="183"/>
      <c r="AH152" s="183"/>
      <c r="AI152" s="183"/>
      <c r="AJ152" s="183"/>
      <c r="AK152" s="183"/>
      <c r="AL152" s="183"/>
      <c r="AM152" s="183"/>
      <c r="AN152" s="183"/>
      <c r="AO152" s="183"/>
      <c r="AP152" s="183"/>
      <c r="AQ152" s="183"/>
      <c r="AR152" s="183"/>
      <c r="AS152" s="183"/>
      <c r="AT152" s="183"/>
      <c r="AU152" s="183"/>
      <c r="AV152" s="183"/>
      <c r="AW152" s="183"/>
      <c r="AX152" s="183"/>
      <c r="AY152" s="183"/>
      <c r="AZ152" s="183"/>
      <c r="BA152" s="183"/>
      <c r="BB152" s="183"/>
      <c r="BC152" s="183"/>
      <c r="BD152" s="183"/>
      <c r="BE152" s="183"/>
    </row>
    <row r="153" spans="1:57" ht="15" hidden="1" customHeight="1">
      <c r="A153" s="145" t="s">
        <v>1538</v>
      </c>
      <c r="B153" s="145"/>
      <c r="C153" s="145"/>
      <c r="D153" s="145" t="s">
        <v>1539</v>
      </c>
      <c r="E153" s="145"/>
      <c r="F153" s="146">
        <v>54</v>
      </c>
      <c r="G153" s="147" t="s">
        <v>153</v>
      </c>
      <c r="H153" s="148">
        <v>3</v>
      </c>
      <c r="I153" s="149">
        <v>30</v>
      </c>
      <c r="J153" s="149">
        <v>30</v>
      </c>
      <c r="K153" s="149"/>
      <c r="L153" s="150">
        <v>0</v>
      </c>
      <c r="M153" s="184" t="s">
        <v>1484</v>
      </c>
      <c r="N153" s="181">
        <v>90</v>
      </c>
      <c r="O153" s="181" t="s">
        <v>1588</v>
      </c>
      <c r="P153" s="151" t="s">
        <v>1589</v>
      </c>
      <c r="Q153" s="182" t="str">
        <f>MaBM</f>
        <v>CSVE</v>
      </c>
      <c r="R153" s="182" t="str">
        <f>MaKhoa</f>
        <v>CSKT</v>
      </c>
      <c r="S153" s="144" t="str">
        <f t="shared" si="2"/>
        <v>CSKT-CSVE</v>
      </c>
      <c r="T153" s="183"/>
      <c r="U153" s="183"/>
      <c r="V153" s="183"/>
      <c r="W153" s="183"/>
      <c r="X153" s="183"/>
      <c r="Y153" s="183"/>
      <c r="Z153" s="183"/>
      <c r="AA153" s="183"/>
      <c r="AB153" s="183"/>
      <c r="AC153" s="183"/>
      <c r="AD153" s="183"/>
      <c r="AE153" s="183"/>
      <c r="AF153" s="183"/>
      <c r="AG153" s="183"/>
      <c r="AH153" s="183"/>
      <c r="AI153" s="183"/>
      <c r="AJ153" s="183" t="s">
        <v>20</v>
      </c>
      <c r="AK153" s="183" t="s">
        <v>20</v>
      </c>
      <c r="AL153" s="183"/>
      <c r="AM153" s="183"/>
      <c r="AN153" s="183"/>
      <c r="AO153" s="183"/>
      <c r="AP153" s="183"/>
      <c r="AQ153" s="183"/>
      <c r="AR153" s="183"/>
      <c r="AS153" s="183"/>
      <c r="AT153" s="183"/>
      <c r="AU153" s="183"/>
      <c r="AV153" s="183"/>
      <c r="AW153" s="183"/>
      <c r="AX153" s="183"/>
      <c r="AY153" s="183"/>
      <c r="AZ153" s="183"/>
      <c r="BA153" s="183"/>
      <c r="BB153" s="183"/>
      <c r="BC153" s="183" t="s">
        <v>20</v>
      </c>
      <c r="BD153" s="183" t="s">
        <v>20</v>
      </c>
      <c r="BE153" s="183"/>
    </row>
    <row r="154" spans="1:57" ht="15" hidden="1" customHeight="1">
      <c r="A154" s="145" t="s">
        <v>152</v>
      </c>
      <c r="B154" s="145"/>
      <c r="C154" s="145"/>
      <c r="D154" s="145"/>
      <c r="E154" s="145"/>
      <c r="F154" s="146">
        <v>59</v>
      </c>
      <c r="G154" s="147" t="s">
        <v>153</v>
      </c>
      <c r="H154" s="148">
        <v>4</v>
      </c>
      <c r="I154" s="149">
        <v>45</v>
      </c>
      <c r="J154" s="149">
        <v>30</v>
      </c>
      <c r="K154" s="149"/>
      <c r="L154" s="150">
        <v>0</v>
      </c>
      <c r="M154" s="184" t="s">
        <v>1484</v>
      </c>
      <c r="N154" s="181">
        <v>90</v>
      </c>
      <c r="O154" s="181" t="s">
        <v>1588</v>
      </c>
      <c r="P154" s="151" t="s">
        <v>1589</v>
      </c>
      <c r="Q154" s="182" t="str">
        <f>MaBM</f>
        <v>CSVE</v>
      </c>
      <c r="R154" s="182" t="str">
        <f>MaKhoa</f>
        <v>CSKT</v>
      </c>
      <c r="S154" s="144" t="str">
        <f t="shared" si="2"/>
        <v>CSKT-CSVE</v>
      </c>
      <c r="T154" s="183"/>
      <c r="U154" s="183"/>
      <c r="V154" s="183"/>
      <c r="W154" s="183"/>
      <c r="X154" s="183"/>
      <c r="Y154" s="183"/>
      <c r="Z154" s="183"/>
      <c r="AA154" s="183" t="s">
        <v>20</v>
      </c>
      <c r="AB154" s="183" t="s">
        <v>20</v>
      </c>
      <c r="AC154" s="183" t="s">
        <v>20</v>
      </c>
      <c r="AD154" s="183" t="s">
        <v>20</v>
      </c>
      <c r="AE154" s="183"/>
      <c r="AF154" s="183"/>
      <c r="AG154" s="183"/>
      <c r="AH154" s="183"/>
      <c r="AI154" s="183"/>
      <c r="AJ154" s="183"/>
      <c r="AK154" s="183"/>
      <c r="AL154" s="183"/>
      <c r="AM154" s="183"/>
      <c r="AN154" s="183"/>
      <c r="AO154" s="183"/>
      <c r="AP154" s="183"/>
      <c r="AQ154" s="183"/>
      <c r="AR154" s="183"/>
      <c r="AS154" s="183"/>
      <c r="AT154" s="183"/>
      <c r="AU154" s="183"/>
      <c r="AV154" s="183"/>
      <c r="AW154" s="183"/>
      <c r="AX154" s="183"/>
      <c r="AY154" s="183"/>
      <c r="AZ154" s="183"/>
      <c r="BA154" s="183"/>
      <c r="BB154" s="183"/>
      <c r="BC154" s="183"/>
      <c r="BD154" s="183"/>
      <c r="BE154" s="183"/>
    </row>
    <row r="155" spans="1:57" ht="15" hidden="1" customHeight="1">
      <c r="A155" s="145"/>
      <c r="B155" s="145" t="s">
        <v>155</v>
      </c>
      <c r="C155" s="145" t="s">
        <v>1610</v>
      </c>
      <c r="D155" s="145"/>
      <c r="E155" s="145"/>
      <c r="F155" s="146">
        <v>61</v>
      </c>
      <c r="G155" s="147" t="s">
        <v>153</v>
      </c>
      <c r="H155" s="148">
        <v>2</v>
      </c>
      <c r="I155" s="149">
        <v>15</v>
      </c>
      <c r="J155" s="149">
        <v>30</v>
      </c>
      <c r="K155" s="149"/>
      <c r="L155" s="150">
        <v>0</v>
      </c>
      <c r="M155" s="184" t="s">
        <v>1484</v>
      </c>
      <c r="N155" s="181">
        <v>90</v>
      </c>
      <c r="O155" s="181" t="s">
        <v>1588</v>
      </c>
      <c r="P155" s="151" t="s">
        <v>1589</v>
      </c>
      <c r="Q155" s="182" t="str">
        <f>MaBM</f>
        <v>CSVE</v>
      </c>
      <c r="R155" s="182" t="str">
        <f>MaKhoa</f>
        <v>CSKT</v>
      </c>
      <c r="S155" s="144" t="str">
        <f t="shared" si="2"/>
        <v>CSKT-CSVE</v>
      </c>
      <c r="T155" s="183"/>
      <c r="U155" s="183"/>
      <c r="V155" s="183"/>
      <c r="W155" s="183"/>
      <c r="X155" s="183"/>
      <c r="Y155" s="183"/>
      <c r="Z155" s="183"/>
      <c r="AA155" s="183"/>
      <c r="AB155" s="183"/>
      <c r="AC155" s="183"/>
      <c r="AD155" s="183"/>
      <c r="AE155" s="183"/>
      <c r="AF155" s="183"/>
      <c r="AG155" s="183"/>
      <c r="AH155" s="183"/>
      <c r="AI155" s="183"/>
      <c r="AJ155" s="183"/>
      <c r="AK155" s="183"/>
      <c r="AL155" s="183"/>
      <c r="AM155" s="183"/>
      <c r="AN155" s="183"/>
      <c r="AO155" s="183"/>
      <c r="AP155" s="183"/>
      <c r="AQ155" s="183"/>
      <c r="AR155" s="183"/>
      <c r="AS155" s="183"/>
      <c r="AT155" s="183"/>
      <c r="AU155" s="183"/>
      <c r="AV155" s="183"/>
      <c r="AW155" s="183"/>
      <c r="AX155" s="183"/>
      <c r="AY155" s="183"/>
      <c r="AZ155" s="183"/>
      <c r="BA155" s="183"/>
      <c r="BB155" s="183"/>
      <c r="BC155" s="183"/>
      <c r="BD155" s="183"/>
      <c r="BE155" s="183"/>
    </row>
    <row r="156" spans="1:57" ht="15" hidden="1" customHeight="1">
      <c r="A156" s="145" t="s">
        <v>311</v>
      </c>
      <c r="B156" s="145"/>
      <c r="C156" s="145"/>
      <c r="D156" s="145" t="s">
        <v>312</v>
      </c>
      <c r="E156" s="145"/>
      <c r="F156" s="146">
        <v>141</v>
      </c>
      <c r="G156" s="147" t="s">
        <v>153</v>
      </c>
      <c r="H156" s="148">
        <v>3</v>
      </c>
      <c r="I156" s="149">
        <v>30</v>
      </c>
      <c r="J156" s="149">
        <v>30</v>
      </c>
      <c r="K156" s="149"/>
      <c r="L156" s="150">
        <v>0</v>
      </c>
      <c r="M156" s="184" t="s">
        <v>1484</v>
      </c>
      <c r="N156" s="181">
        <v>90</v>
      </c>
      <c r="O156" s="181" t="s">
        <v>1588</v>
      </c>
      <c r="P156" s="151" t="s">
        <v>1589</v>
      </c>
      <c r="Q156" s="182" t="str">
        <f>MaBM</f>
        <v>CSVE</v>
      </c>
      <c r="R156" s="182" t="str">
        <f>MaKhoa</f>
        <v>CSKT</v>
      </c>
      <c r="S156" s="144" t="str">
        <f t="shared" si="2"/>
        <v>CSKT-CSVE</v>
      </c>
      <c r="T156" s="183"/>
      <c r="U156" s="183"/>
      <c r="V156" s="183"/>
      <c r="W156" s="183"/>
      <c r="X156" s="183"/>
      <c r="Y156" s="183"/>
      <c r="Z156" s="183"/>
      <c r="AA156" s="183"/>
      <c r="AB156" s="183"/>
      <c r="AC156" s="183"/>
      <c r="AD156" s="183"/>
      <c r="AE156" s="183"/>
      <c r="AF156" s="183"/>
      <c r="AG156" s="183"/>
      <c r="AH156" s="183"/>
      <c r="AI156" s="183" t="s">
        <v>20</v>
      </c>
      <c r="AJ156" s="183"/>
      <c r="AK156" s="183"/>
      <c r="AL156" s="183"/>
      <c r="AM156" s="183"/>
      <c r="AN156" s="183"/>
      <c r="AO156" s="183"/>
      <c r="AP156" s="183"/>
      <c r="AQ156" s="183"/>
      <c r="AR156" s="183"/>
      <c r="AS156" s="183"/>
      <c r="AT156" s="183"/>
      <c r="AU156" s="183"/>
      <c r="AV156" s="183"/>
      <c r="AW156" s="183"/>
      <c r="AX156" s="183"/>
      <c r="AY156" s="183"/>
      <c r="AZ156" s="183"/>
      <c r="BA156" s="183"/>
      <c r="BB156" s="183" t="s">
        <v>20</v>
      </c>
      <c r="BC156" s="183"/>
      <c r="BD156" s="183"/>
      <c r="BE156" s="183"/>
    </row>
    <row r="157" spans="1:57" ht="15" hidden="1" customHeight="1">
      <c r="A157" s="145"/>
      <c r="B157" s="145"/>
      <c r="C157" s="145"/>
      <c r="D157" s="145" t="s">
        <v>400</v>
      </c>
      <c r="E157" s="145"/>
      <c r="F157" s="146">
        <v>183</v>
      </c>
      <c r="G157" s="147" t="s">
        <v>153</v>
      </c>
      <c r="H157" s="148">
        <v>2</v>
      </c>
      <c r="I157" s="149">
        <v>30</v>
      </c>
      <c r="J157" s="149"/>
      <c r="K157" s="149"/>
      <c r="L157" s="150">
        <v>0</v>
      </c>
      <c r="M157" s="184" t="s">
        <v>1484</v>
      </c>
      <c r="N157" s="181">
        <v>90</v>
      </c>
      <c r="O157" s="181" t="s">
        <v>1588</v>
      </c>
      <c r="P157" s="151" t="s">
        <v>1589</v>
      </c>
      <c r="Q157" s="182" t="str">
        <f>MaBM</f>
        <v>CSVE</v>
      </c>
      <c r="R157" s="182" t="str">
        <f>MaKhoa</f>
        <v>CSKT</v>
      </c>
      <c r="S157" s="144" t="str">
        <f t="shared" si="2"/>
        <v>CSKT-CSVE</v>
      </c>
      <c r="T157" s="183"/>
      <c r="U157" s="183"/>
      <c r="V157" s="183"/>
      <c r="W157" s="183"/>
      <c r="X157" s="183"/>
      <c r="Y157" s="183"/>
      <c r="Z157" s="183"/>
      <c r="AA157" s="183"/>
      <c r="AB157" s="183"/>
      <c r="AC157" s="183"/>
      <c r="AD157" s="183"/>
      <c r="AE157" s="183"/>
      <c r="AF157" s="183"/>
      <c r="AG157" s="183"/>
      <c r="AH157" s="183"/>
      <c r="AI157" s="183"/>
      <c r="AJ157" s="183"/>
      <c r="AK157" s="183"/>
      <c r="AL157" s="183"/>
      <c r="AM157" s="183"/>
      <c r="AN157" s="183"/>
      <c r="AO157" s="183"/>
      <c r="AP157" s="183"/>
      <c r="AQ157" s="183"/>
      <c r="AR157" s="183"/>
      <c r="AS157" s="183"/>
      <c r="AT157" s="183"/>
      <c r="AU157" s="183"/>
      <c r="AV157" s="183"/>
      <c r="AW157" s="183"/>
      <c r="AX157" s="183"/>
      <c r="AY157" s="183" t="s">
        <v>20</v>
      </c>
      <c r="AZ157" s="183"/>
      <c r="BA157" s="183"/>
      <c r="BB157" s="183"/>
      <c r="BC157" s="183"/>
      <c r="BD157" s="183"/>
      <c r="BE157" s="183"/>
    </row>
    <row r="158" spans="1:57" ht="15" hidden="1" customHeight="1">
      <c r="A158" s="145" t="s">
        <v>80</v>
      </c>
      <c r="B158" s="145"/>
      <c r="C158" s="145" t="s">
        <v>80</v>
      </c>
      <c r="D158" s="145" t="s">
        <v>81</v>
      </c>
      <c r="E158" s="145"/>
      <c r="F158" s="146">
        <v>25</v>
      </c>
      <c r="G158" s="147" t="s">
        <v>82</v>
      </c>
      <c r="H158" s="148">
        <v>1</v>
      </c>
      <c r="I158" s="149">
        <v>8</v>
      </c>
      <c r="J158" s="149">
        <v>22</v>
      </c>
      <c r="K158" s="149"/>
      <c r="L158" s="150">
        <v>0</v>
      </c>
      <c r="M158" s="180" t="s">
        <v>2</v>
      </c>
      <c r="N158" s="181"/>
      <c r="O158" s="181" t="s">
        <v>78</v>
      </c>
      <c r="P158" s="151" t="s">
        <v>1581</v>
      </c>
      <c r="Q158" s="182" t="str">
        <f>MaBM</f>
        <v>CDTC</v>
      </c>
      <c r="R158" s="182" t="str">
        <f>MaKhoa</f>
        <v>GDTC</v>
      </c>
      <c r="S158" s="144" t="str">
        <f t="shared" si="2"/>
        <v>GDTC-CDTC</v>
      </c>
      <c r="T158" s="183" t="s">
        <v>20</v>
      </c>
      <c r="U158" s="183" t="s">
        <v>20</v>
      </c>
      <c r="V158" s="183" t="s">
        <v>20</v>
      </c>
      <c r="W158" s="183" t="s">
        <v>20</v>
      </c>
      <c r="X158" s="183" t="s">
        <v>20</v>
      </c>
      <c r="Y158" s="183" t="s">
        <v>20</v>
      </c>
      <c r="Z158" s="183" t="s">
        <v>20</v>
      </c>
      <c r="AA158" s="183" t="s">
        <v>20</v>
      </c>
      <c r="AB158" s="183" t="s">
        <v>20</v>
      </c>
      <c r="AC158" s="183" t="s">
        <v>20</v>
      </c>
      <c r="AD158" s="183" t="s">
        <v>20</v>
      </c>
      <c r="AE158" s="183" t="s">
        <v>20</v>
      </c>
      <c r="AF158" s="183" t="s">
        <v>20</v>
      </c>
      <c r="AG158" s="183" t="s">
        <v>20</v>
      </c>
      <c r="AH158" s="183" t="s">
        <v>20</v>
      </c>
      <c r="AI158" s="183" t="s">
        <v>20</v>
      </c>
      <c r="AJ158" s="183" t="s">
        <v>20</v>
      </c>
      <c r="AK158" s="183" t="s">
        <v>20</v>
      </c>
      <c r="AL158" s="183" t="s">
        <v>20</v>
      </c>
      <c r="AM158" s="183"/>
      <c r="AN158" s="183" t="s">
        <v>20</v>
      </c>
      <c r="AO158" s="183" t="s">
        <v>20</v>
      </c>
      <c r="AP158" s="183" t="s">
        <v>20</v>
      </c>
      <c r="AQ158" s="183"/>
      <c r="AR158" s="183" t="s">
        <v>20</v>
      </c>
      <c r="AS158" s="183"/>
      <c r="AT158" s="183" t="s">
        <v>20</v>
      </c>
      <c r="AU158" s="183" t="s">
        <v>20</v>
      </c>
      <c r="AV158" s="183" t="s">
        <v>20</v>
      </c>
      <c r="AW158" s="183" t="s">
        <v>20</v>
      </c>
      <c r="AX158" s="183" t="s">
        <v>20</v>
      </c>
      <c r="AY158" s="183" t="s">
        <v>20</v>
      </c>
      <c r="AZ158" s="183" t="s">
        <v>20</v>
      </c>
      <c r="BA158" s="183" t="s">
        <v>20</v>
      </c>
      <c r="BB158" s="183" t="s">
        <v>20</v>
      </c>
      <c r="BC158" s="183" t="s">
        <v>20</v>
      </c>
      <c r="BD158" s="183" t="s">
        <v>20</v>
      </c>
      <c r="BE158" s="183"/>
    </row>
    <row r="159" spans="1:57" ht="15" hidden="1" customHeight="1">
      <c r="A159" s="145" t="s">
        <v>83</v>
      </c>
      <c r="B159" s="145"/>
      <c r="C159" s="145" t="s">
        <v>83</v>
      </c>
      <c r="D159" s="145" t="s">
        <v>84</v>
      </c>
      <c r="E159" s="145"/>
      <c r="F159" s="146">
        <v>26</v>
      </c>
      <c r="G159" s="147" t="s">
        <v>85</v>
      </c>
      <c r="H159" s="148">
        <v>1</v>
      </c>
      <c r="I159" s="149">
        <v>8</v>
      </c>
      <c r="J159" s="149">
        <v>22</v>
      </c>
      <c r="K159" s="149"/>
      <c r="L159" s="150">
        <v>0</v>
      </c>
      <c r="M159" s="180" t="s">
        <v>2</v>
      </c>
      <c r="N159" s="181"/>
      <c r="O159" s="181" t="s">
        <v>78</v>
      </c>
      <c r="P159" s="151" t="s">
        <v>1581</v>
      </c>
      <c r="Q159" s="182" t="str">
        <f>MaBM</f>
        <v>CDTC</v>
      </c>
      <c r="R159" s="182" t="str">
        <f>MaKhoa</f>
        <v>GDTC</v>
      </c>
      <c r="S159" s="144" t="str">
        <f t="shared" si="2"/>
        <v>GDTC-CDTC</v>
      </c>
      <c r="T159" s="183" t="s">
        <v>20</v>
      </c>
      <c r="U159" s="183" t="s">
        <v>20</v>
      </c>
      <c r="V159" s="183" t="s">
        <v>20</v>
      </c>
      <c r="W159" s="183" t="s">
        <v>20</v>
      </c>
      <c r="X159" s="183" t="s">
        <v>20</v>
      </c>
      <c r="Y159" s="183" t="s">
        <v>20</v>
      </c>
      <c r="Z159" s="183" t="s">
        <v>20</v>
      </c>
      <c r="AA159" s="183" t="s">
        <v>20</v>
      </c>
      <c r="AB159" s="183" t="s">
        <v>20</v>
      </c>
      <c r="AC159" s="183" t="s">
        <v>20</v>
      </c>
      <c r="AD159" s="183" t="s">
        <v>20</v>
      </c>
      <c r="AE159" s="183" t="s">
        <v>20</v>
      </c>
      <c r="AF159" s="183" t="s">
        <v>20</v>
      </c>
      <c r="AG159" s="183" t="s">
        <v>20</v>
      </c>
      <c r="AH159" s="183" t="s">
        <v>20</v>
      </c>
      <c r="AI159" s="183" t="s">
        <v>20</v>
      </c>
      <c r="AJ159" s="183" t="s">
        <v>20</v>
      </c>
      <c r="AK159" s="183" t="s">
        <v>20</v>
      </c>
      <c r="AL159" s="183" t="s">
        <v>20</v>
      </c>
      <c r="AM159" s="183"/>
      <c r="AN159" s="183" t="s">
        <v>20</v>
      </c>
      <c r="AO159" s="183" t="s">
        <v>20</v>
      </c>
      <c r="AP159" s="183" t="s">
        <v>20</v>
      </c>
      <c r="AQ159" s="183"/>
      <c r="AR159" s="183" t="s">
        <v>20</v>
      </c>
      <c r="AS159" s="183"/>
      <c r="AT159" s="183" t="s">
        <v>20</v>
      </c>
      <c r="AU159" s="183" t="s">
        <v>20</v>
      </c>
      <c r="AV159" s="183" t="s">
        <v>20</v>
      </c>
      <c r="AW159" s="183" t="s">
        <v>20</v>
      </c>
      <c r="AX159" s="183" t="s">
        <v>20</v>
      </c>
      <c r="AY159" s="183" t="s">
        <v>20</v>
      </c>
      <c r="AZ159" s="183" t="s">
        <v>20</v>
      </c>
      <c r="BA159" s="183" t="s">
        <v>20</v>
      </c>
      <c r="BB159" s="183" t="s">
        <v>20</v>
      </c>
      <c r="BC159" s="183" t="s">
        <v>20</v>
      </c>
      <c r="BD159" s="183" t="s">
        <v>20</v>
      </c>
      <c r="BE159" s="183"/>
    </row>
    <row r="160" spans="1:57" ht="15" hidden="1" customHeight="1">
      <c r="A160" s="145" t="s">
        <v>86</v>
      </c>
      <c r="B160" s="145" t="s">
        <v>86</v>
      </c>
      <c r="C160" s="145" t="s">
        <v>86</v>
      </c>
      <c r="D160" s="145"/>
      <c r="E160" s="145"/>
      <c r="F160" s="146">
        <v>27</v>
      </c>
      <c r="G160" s="147" t="s">
        <v>87</v>
      </c>
      <c r="H160" s="148">
        <v>1</v>
      </c>
      <c r="I160" s="149">
        <v>8</v>
      </c>
      <c r="J160" s="149">
        <v>22</v>
      </c>
      <c r="K160" s="149"/>
      <c r="L160" s="150">
        <v>0</v>
      </c>
      <c r="M160" s="180" t="s">
        <v>2</v>
      </c>
      <c r="N160" s="181"/>
      <c r="O160" s="181" t="s">
        <v>78</v>
      </c>
      <c r="P160" s="151" t="s">
        <v>1581</v>
      </c>
      <c r="Q160" s="182" t="str">
        <f>MaBM</f>
        <v>CDTC</v>
      </c>
      <c r="R160" s="182" t="str">
        <f>MaKhoa</f>
        <v>GDTC</v>
      </c>
      <c r="S160" s="144" t="str">
        <f t="shared" si="2"/>
        <v>GDTC-CDTC</v>
      </c>
      <c r="T160" s="183" t="s">
        <v>20</v>
      </c>
      <c r="U160" s="183" t="s">
        <v>20</v>
      </c>
      <c r="V160" s="183" t="s">
        <v>20</v>
      </c>
      <c r="W160" s="183" t="s">
        <v>20</v>
      </c>
      <c r="X160" s="183" t="s">
        <v>20</v>
      </c>
      <c r="Y160" s="183" t="s">
        <v>20</v>
      </c>
      <c r="Z160" s="183" t="s">
        <v>20</v>
      </c>
      <c r="AA160" s="183" t="s">
        <v>20</v>
      </c>
      <c r="AB160" s="183" t="s">
        <v>20</v>
      </c>
      <c r="AC160" s="183" t="s">
        <v>20</v>
      </c>
      <c r="AD160" s="183" t="s">
        <v>20</v>
      </c>
      <c r="AE160" s="183" t="s">
        <v>20</v>
      </c>
      <c r="AF160" s="183" t="s">
        <v>20</v>
      </c>
      <c r="AG160" s="183" t="s">
        <v>20</v>
      </c>
      <c r="AH160" s="183" t="s">
        <v>20</v>
      </c>
      <c r="AI160" s="183" t="s">
        <v>20</v>
      </c>
      <c r="AJ160" s="183" t="s">
        <v>20</v>
      </c>
      <c r="AK160" s="183" t="s">
        <v>20</v>
      </c>
      <c r="AL160" s="183" t="s">
        <v>20</v>
      </c>
      <c r="AM160" s="183"/>
      <c r="AN160" s="183"/>
      <c r="AO160" s="183"/>
      <c r="AP160" s="183"/>
      <c r="AQ160" s="183"/>
      <c r="AR160" s="183"/>
      <c r="AS160" s="183"/>
      <c r="AT160" s="183"/>
      <c r="AU160" s="183"/>
      <c r="AV160" s="183"/>
      <c r="AW160" s="183"/>
      <c r="AX160" s="183"/>
      <c r="AY160" s="183"/>
      <c r="AZ160" s="183"/>
      <c r="BA160" s="183"/>
      <c r="BB160" s="183"/>
      <c r="BC160" s="183"/>
      <c r="BD160" s="183"/>
      <c r="BE160" s="183"/>
    </row>
    <row r="161" spans="1:57" ht="15" hidden="1" customHeight="1">
      <c r="A161" s="145" t="s">
        <v>88</v>
      </c>
      <c r="B161" s="145" t="s">
        <v>88</v>
      </c>
      <c r="C161" s="145" t="s">
        <v>88</v>
      </c>
      <c r="D161" s="145" t="s">
        <v>89</v>
      </c>
      <c r="E161" s="145" t="s">
        <v>89</v>
      </c>
      <c r="F161" s="146">
        <v>28</v>
      </c>
      <c r="G161" s="147" t="s">
        <v>90</v>
      </c>
      <c r="H161" s="148">
        <v>1</v>
      </c>
      <c r="I161" s="149">
        <v>3</v>
      </c>
      <c r="J161" s="149">
        <v>27</v>
      </c>
      <c r="K161" s="149"/>
      <c r="L161" s="150">
        <v>0</v>
      </c>
      <c r="M161" s="180" t="s">
        <v>2</v>
      </c>
      <c r="N161" s="181"/>
      <c r="O161" s="181" t="s">
        <v>78</v>
      </c>
      <c r="P161" s="151" t="s">
        <v>1581</v>
      </c>
      <c r="Q161" s="182" t="str">
        <f>MaBM</f>
        <v>CDTC</v>
      </c>
      <c r="R161" s="182" t="str">
        <f>MaKhoa</f>
        <v>GDTC</v>
      </c>
      <c r="S161" s="144" t="str">
        <f t="shared" si="2"/>
        <v>GDTC-CDTC</v>
      </c>
      <c r="T161" s="183" t="s">
        <v>20</v>
      </c>
      <c r="U161" s="183" t="s">
        <v>20</v>
      </c>
      <c r="V161" s="183" t="s">
        <v>20</v>
      </c>
      <c r="W161" s="183" t="s">
        <v>20</v>
      </c>
      <c r="X161" s="183" t="s">
        <v>20</v>
      </c>
      <c r="Y161" s="183" t="s">
        <v>20</v>
      </c>
      <c r="Z161" s="183" t="s">
        <v>20</v>
      </c>
      <c r="AA161" s="183" t="s">
        <v>20</v>
      </c>
      <c r="AB161" s="183" t="s">
        <v>20</v>
      </c>
      <c r="AC161" s="183" t="s">
        <v>20</v>
      </c>
      <c r="AD161" s="183" t="s">
        <v>20</v>
      </c>
      <c r="AE161" s="183" t="s">
        <v>20</v>
      </c>
      <c r="AF161" s="183" t="s">
        <v>20</v>
      </c>
      <c r="AG161" s="183" t="s">
        <v>20</v>
      </c>
      <c r="AH161" s="183" t="s">
        <v>20</v>
      </c>
      <c r="AI161" s="183" t="s">
        <v>20</v>
      </c>
      <c r="AJ161" s="183" t="s">
        <v>20</v>
      </c>
      <c r="AK161" s="183" t="s">
        <v>20</v>
      </c>
      <c r="AL161" s="183" t="s">
        <v>20</v>
      </c>
      <c r="AM161" s="183"/>
      <c r="AN161" s="183" t="s">
        <v>20</v>
      </c>
      <c r="AO161" s="183" t="s">
        <v>20</v>
      </c>
      <c r="AP161" s="183" t="s">
        <v>20</v>
      </c>
      <c r="AQ161" s="183"/>
      <c r="AR161" s="183" t="s">
        <v>20</v>
      </c>
      <c r="AS161" s="183"/>
      <c r="AT161" s="183" t="s">
        <v>20</v>
      </c>
      <c r="AU161" s="183" t="s">
        <v>20</v>
      </c>
      <c r="AV161" s="183" t="s">
        <v>20</v>
      </c>
      <c r="AW161" s="183" t="s">
        <v>20</v>
      </c>
      <c r="AX161" s="183" t="s">
        <v>20</v>
      </c>
      <c r="AY161" s="183" t="s">
        <v>20</v>
      </c>
      <c r="AZ161" s="183"/>
      <c r="BA161" s="183"/>
      <c r="BB161" s="183"/>
      <c r="BC161" s="183"/>
      <c r="BD161" s="183"/>
      <c r="BE161" s="183"/>
    </row>
    <row r="162" spans="1:57" ht="15" hidden="1" customHeight="1">
      <c r="A162" s="145" t="s">
        <v>91</v>
      </c>
      <c r="B162" s="145" t="s">
        <v>91</v>
      </c>
      <c r="C162" s="145" t="s">
        <v>91</v>
      </c>
      <c r="D162" s="145" t="s">
        <v>92</v>
      </c>
      <c r="E162" s="145" t="s">
        <v>92</v>
      </c>
      <c r="F162" s="146">
        <v>29</v>
      </c>
      <c r="G162" s="147" t="s">
        <v>93</v>
      </c>
      <c r="H162" s="148">
        <v>1</v>
      </c>
      <c r="I162" s="149">
        <v>3</v>
      </c>
      <c r="J162" s="149">
        <v>27</v>
      </c>
      <c r="K162" s="149"/>
      <c r="L162" s="150">
        <v>0</v>
      </c>
      <c r="M162" s="180" t="s">
        <v>2</v>
      </c>
      <c r="N162" s="181"/>
      <c r="O162" s="181" t="s">
        <v>78</v>
      </c>
      <c r="P162" s="151" t="s">
        <v>1581</v>
      </c>
      <c r="Q162" s="182" t="str">
        <f>MaBM</f>
        <v>CDTC</v>
      </c>
      <c r="R162" s="182" t="str">
        <f>MaKhoa</f>
        <v>GDTC</v>
      </c>
      <c r="S162" s="144" t="str">
        <f t="shared" si="2"/>
        <v>GDTC-CDTC</v>
      </c>
      <c r="T162" s="183" t="s">
        <v>20</v>
      </c>
      <c r="U162" s="183" t="s">
        <v>20</v>
      </c>
      <c r="V162" s="183" t="s">
        <v>20</v>
      </c>
      <c r="W162" s="183" t="s">
        <v>20</v>
      </c>
      <c r="X162" s="183" t="s">
        <v>20</v>
      </c>
      <c r="Y162" s="183" t="s">
        <v>20</v>
      </c>
      <c r="Z162" s="183" t="s">
        <v>20</v>
      </c>
      <c r="AA162" s="183" t="s">
        <v>20</v>
      </c>
      <c r="AB162" s="183" t="s">
        <v>20</v>
      </c>
      <c r="AC162" s="183" t="s">
        <v>20</v>
      </c>
      <c r="AD162" s="183" t="s">
        <v>20</v>
      </c>
      <c r="AE162" s="183" t="s">
        <v>20</v>
      </c>
      <c r="AF162" s="183" t="s">
        <v>20</v>
      </c>
      <c r="AG162" s="183" t="s">
        <v>20</v>
      </c>
      <c r="AH162" s="183" t="s">
        <v>20</v>
      </c>
      <c r="AI162" s="183" t="s">
        <v>20</v>
      </c>
      <c r="AJ162" s="183" t="s">
        <v>20</v>
      </c>
      <c r="AK162" s="183" t="s">
        <v>20</v>
      </c>
      <c r="AL162" s="183" t="s">
        <v>20</v>
      </c>
      <c r="AM162" s="183"/>
      <c r="AN162" s="183"/>
      <c r="AO162" s="183"/>
      <c r="AP162" s="183"/>
      <c r="AQ162" s="183"/>
      <c r="AR162" s="183"/>
      <c r="AS162" s="183"/>
      <c r="AT162" s="183"/>
      <c r="AU162" s="183"/>
      <c r="AV162" s="183"/>
      <c r="AW162" s="183"/>
      <c r="AX162" s="183"/>
      <c r="AY162" s="183"/>
      <c r="AZ162" s="183" t="s">
        <v>20</v>
      </c>
      <c r="BA162" s="183" t="s">
        <v>20</v>
      </c>
      <c r="BB162" s="183" t="s">
        <v>20</v>
      </c>
      <c r="BC162" s="183" t="s">
        <v>20</v>
      </c>
      <c r="BD162" s="183" t="s">
        <v>20</v>
      </c>
      <c r="BE162" s="183"/>
    </row>
    <row r="163" spans="1:57" ht="15" hidden="1" customHeight="1">
      <c r="A163" s="145" t="s">
        <v>833</v>
      </c>
      <c r="B163" s="145"/>
      <c r="C163" s="145"/>
      <c r="D163" s="145"/>
      <c r="E163" s="145"/>
      <c r="F163" s="146">
        <v>437</v>
      </c>
      <c r="G163" s="147" t="s">
        <v>834</v>
      </c>
      <c r="H163" s="148">
        <v>2</v>
      </c>
      <c r="I163" s="149">
        <v>30</v>
      </c>
      <c r="J163" s="149"/>
      <c r="K163" s="149"/>
      <c r="L163" s="150">
        <v>0</v>
      </c>
      <c r="M163" s="184"/>
      <c r="N163" s="181"/>
      <c r="O163" s="181" t="s">
        <v>1631</v>
      </c>
      <c r="P163" s="151" t="s">
        <v>1601</v>
      </c>
      <c r="Q163" s="182" t="str">
        <f>MaBM</f>
        <v>CKDM</v>
      </c>
      <c r="R163" s="182" t="str">
        <f>MaKhoa</f>
        <v>KCK</v>
      </c>
      <c r="S163" s="144" t="str">
        <f t="shared" si="2"/>
        <v>KCK-CKDM</v>
      </c>
      <c r="T163" s="183"/>
      <c r="U163" s="183"/>
      <c r="V163" s="183"/>
      <c r="W163" s="183"/>
      <c r="X163" s="183"/>
      <c r="Y163" s="183"/>
      <c r="Z163" s="183"/>
      <c r="AA163" s="183"/>
      <c r="AB163" s="183"/>
      <c r="AC163" s="183"/>
      <c r="AD163" s="183"/>
      <c r="AE163" s="183"/>
      <c r="AF163" s="183"/>
      <c r="AG163" s="183"/>
      <c r="AH163" s="183"/>
      <c r="AI163" s="183"/>
      <c r="AJ163" s="183"/>
      <c r="AK163" s="183"/>
      <c r="AL163" s="183"/>
      <c r="AM163" s="183"/>
      <c r="AN163" s="183"/>
      <c r="AO163" s="183"/>
      <c r="AP163" s="183"/>
      <c r="AQ163" s="183"/>
      <c r="AR163" s="183"/>
      <c r="AS163" s="183"/>
      <c r="AT163" s="183"/>
      <c r="AU163" s="183"/>
      <c r="AV163" s="183"/>
      <c r="AW163" s="183"/>
      <c r="AX163" s="183"/>
      <c r="AY163" s="183"/>
      <c r="AZ163" s="183"/>
      <c r="BA163" s="183"/>
      <c r="BB163" s="183"/>
      <c r="BC163" s="183"/>
      <c r="BD163" s="183"/>
      <c r="BE163" s="183"/>
    </row>
    <row r="164" spans="1:57" ht="15" hidden="1" customHeight="1">
      <c r="A164" s="145"/>
      <c r="B164" s="145" t="s">
        <v>841</v>
      </c>
      <c r="C164" s="145"/>
      <c r="D164" s="145"/>
      <c r="E164" s="145"/>
      <c r="F164" s="146">
        <v>441</v>
      </c>
      <c r="G164" s="147" t="s">
        <v>842</v>
      </c>
      <c r="H164" s="148">
        <v>2</v>
      </c>
      <c r="I164" s="149">
        <v>30</v>
      </c>
      <c r="J164" s="149"/>
      <c r="K164" s="149"/>
      <c r="L164" s="150">
        <v>0</v>
      </c>
      <c r="M164" s="184"/>
      <c r="N164" s="181"/>
      <c r="O164" s="181" t="s">
        <v>1631</v>
      </c>
      <c r="P164" s="151" t="s">
        <v>1601</v>
      </c>
      <c r="Q164" s="182" t="str">
        <f>MaBM</f>
        <v>CKDM</v>
      </c>
      <c r="R164" s="182" t="str">
        <f>MaKhoa</f>
        <v>KCK</v>
      </c>
      <c r="S164" s="144" t="str">
        <f t="shared" si="2"/>
        <v>KCK-CKDM</v>
      </c>
      <c r="T164" s="183"/>
      <c r="U164" s="183"/>
      <c r="V164" s="183"/>
      <c r="W164" s="183"/>
      <c r="X164" s="183"/>
      <c r="Y164" s="183"/>
      <c r="Z164" s="183"/>
      <c r="AA164" s="183"/>
      <c r="AB164" s="183"/>
      <c r="AC164" s="183"/>
      <c r="AD164" s="183"/>
      <c r="AE164" s="183"/>
      <c r="AF164" s="183"/>
      <c r="AG164" s="183"/>
      <c r="AH164" s="183"/>
      <c r="AI164" s="183"/>
      <c r="AJ164" s="183"/>
      <c r="AK164" s="183"/>
      <c r="AL164" s="183"/>
      <c r="AM164" s="183"/>
      <c r="AN164" s="183"/>
      <c r="AO164" s="183"/>
      <c r="AP164" s="183"/>
      <c r="AQ164" s="183"/>
      <c r="AR164" s="183"/>
      <c r="AS164" s="183"/>
      <c r="AT164" s="183"/>
      <c r="AU164" s="183"/>
      <c r="AV164" s="183"/>
      <c r="AW164" s="183"/>
      <c r="AX164" s="183"/>
      <c r="AY164" s="183"/>
      <c r="AZ164" s="183"/>
      <c r="BA164" s="183"/>
      <c r="BB164" s="183"/>
      <c r="BC164" s="183"/>
      <c r="BD164" s="183"/>
      <c r="BE164" s="183"/>
    </row>
    <row r="165" spans="1:57" ht="15" hidden="1" customHeight="1">
      <c r="A165" s="145" t="s">
        <v>837</v>
      </c>
      <c r="B165" s="145"/>
      <c r="C165" s="145"/>
      <c r="D165" s="145"/>
      <c r="E165" s="145"/>
      <c r="F165" s="146">
        <v>439</v>
      </c>
      <c r="G165" s="147" t="s">
        <v>838</v>
      </c>
      <c r="H165" s="148">
        <v>3</v>
      </c>
      <c r="I165" s="149">
        <v>45</v>
      </c>
      <c r="J165" s="149"/>
      <c r="K165" s="149"/>
      <c r="L165" s="150">
        <v>0</v>
      </c>
      <c r="M165" s="184"/>
      <c r="N165" s="181"/>
      <c r="O165" s="181" t="s">
        <v>1631</v>
      </c>
      <c r="P165" s="151" t="s">
        <v>1601</v>
      </c>
      <c r="Q165" s="182" t="str">
        <f>MaBM</f>
        <v>CKDM</v>
      </c>
      <c r="R165" s="182" t="str">
        <f>MaKhoa</f>
        <v>KCK</v>
      </c>
      <c r="S165" s="144" t="str">
        <f t="shared" si="2"/>
        <v>KCK-CKDM</v>
      </c>
      <c r="T165" s="183"/>
      <c r="U165" s="183"/>
      <c r="V165" s="183"/>
      <c r="W165" s="183"/>
      <c r="X165" s="183"/>
      <c r="Y165" s="183"/>
      <c r="Z165" s="183"/>
      <c r="AA165" s="183"/>
      <c r="AB165" s="183"/>
      <c r="AC165" s="183"/>
      <c r="AD165" s="183"/>
      <c r="AE165" s="183"/>
      <c r="AF165" s="183"/>
      <c r="AG165" s="183"/>
      <c r="AH165" s="183"/>
      <c r="AI165" s="183"/>
      <c r="AJ165" s="183"/>
      <c r="AK165" s="183"/>
      <c r="AL165" s="183"/>
      <c r="AM165" s="183"/>
      <c r="AN165" s="183"/>
      <c r="AO165" s="183"/>
      <c r="AP165" s="183"/>
      <c r="AQ165" s="183"/>
      <c r="AR165" s="183"/>
      <c r="AS165" s="183"/>
      <c r="AT165" s="183"/>
      <c r="AU165" s="183"/>
      <c r="AV165" s="183"/>
      <c r="AW165" s="183"/>
      <c r="AX165" s="183"/>
      <c r="AY165" s="183"/>
      <c r="AZ165" s="183"/>
      <c r="BA165" s="183"/>
      <c r="BB165" s="183"/>
      <c r="BC165" s="183"/>
      <c r="BD165" s="183"/>
      <c r="BE165" s="183"/>
    </row>
    <row r="166" spans="1:57" ht="15" hidden="1" customHeight="1">
      <c r="A166" s="145"/>
      <c r="B166" s="145"/>
      <c r="C166" s="145"/>
      <c r="D166" s="145" t="s">
        <v>835</v>
      </c>
      <c r="E166" s="145"/>
      <c r="F166" s="146">
        <v>438</v>
      </c>
      <c r="G166" s="147" t="s">
        <v>836</v>
      </c>
      <c r="H166" s="148">
        <v>2</v>
      </c>
      <c r="I166" s="149">
        <v>30</v>
      </c>
      <c r="J166" s="149"/>
      <c r="K166" s="149"/>
      <c r="L166" s="150">
        <v>0</v>
      </c>
      <c r="M166" s="184"/>
      <c r="N166" s="181"/>
      <c r="O166" s="181" t="s">
        <v>1631</v>
      </c>
      <c r="P166" s="151" t="s">
        <v>1601</v>
      </c>
      <c r="Q166" s="182" t="str">
        <f>MaBM</f>
        <v>CKDM</v>
      </c>
      <c r="R166" s="182" t="str">
        <f>MaKhoa</f>
        <v>KCK</v>
      </c>
      <c r="S166" s="144" t="str">
        <f t="shared" si="2"/>
        <v>KCK-CKDM</v>
      </c>
      <c r="T166" s="183"/>
      <c r="U166" s="183"/>
      <c r="V166" s="183"/>
      <c r="W166" s="183"/>
      <c r="X166" s="183"/>
      <c r="Y166" s="183"/>
      <c r="Z166" s="183"/>
      <c r="AA166" s="183"/>
      <c r="AB166" s="183"/>
      <c r="AC166" s="183"/>
      <c r="AD166" s="183"/>
      <c r="AE166" s="183"/>
      <c r="AF166" s="183"/>
      <c r="AG166" s="183"/>
      <c r="AH166" s="183"/>
      <c r="AI166" s="183"/>
      <c r="AJ166" s="183"/>
      <c r="AK166" s="183"/>
      <c r="AL166" s="183"/>
      <c r="AM166" s="183"/>
      <c r="AN166" s="183"/>
      <c r="AO166" s="183"/>
      <c r="AP166" s="183"/>
      <c r="AQ166" s="183"/>
      <c r="AR166" s="183"/>
      <c r="AS166" s="183"/>
      <c r="AT166" s="183"/>
      <c r="AU166" s="183"/>
      <c r="AV166" s="183"/>
      <c r="AW166" s="183" t="s">
        <v>20</v>
      </c>
      <c r="AX166" s="183"/>
      <c r="AY166" s="183"/>
      <c r="AZ166" s="183"/>
      <c r="BA166" s="183"/>
      <c r="BB166" s="183"/>
      <c r="BC166" s="183"/>
      <c r="BD166" s="183"/>
      <c r="BE166" s="183"/>
    </row>
    <row r="167" spans="1:57" ht="15" hidden="1" customHeight="1">
      <c r="A167" s="145"/>
      <c r="B167" s="145"/>
      <c r="C167" s="145"/>
      <c r="D167" s="145" t="s">
        <v>839</v>
      </c>
      <c r="E167" s="145"/>
      <c r="F167" s="146">
        <v>440</v>
      </c>
      <c r="G167" s="147" t="s">
        <v>840</v>
      </c>
      <c r="H167" s="148">
        <v>2</v>
      </c>
      <c r="I167" s="149">
        <v>30</v>
      </c>
      <c r="J167" s="149"/>
      <c r="K167" s="149"/>
      <c r="L167" s="150">
        <v>0</v>
      </c>
      <c r="M167" s="184"/>
      <c r="N167" s="181"/>
      <c r="O167" s="181" t="s">
        <v>1631</v>
      </c>
      <c r="P167" s="151" t="s">
        <v>1601</v>
      </c>
      <c r="Q167" s="182" t="str">
        <f>MaBM</f>
        <v>CKDM</v>
      </c>
      <c r="R167" s="182" t="str">
        <f>MaKhoa</f>
        <v>KCK</v>
      </c>
      <c r="S167" s="144" t="str">
        <f t="shared" si="2"/>
        <v>KCK-CKDM</v>
      </c>
      <c r="T167" s="183"/>
      <c r="U167" s="183"/>
      <c r="V167" s="183"/>
      <c r="W167" s="183"/>
      <c r="X167" s="183"/>
      <c r="Y167" s="183"/>
      <c r="Z167" s="183"/>
      <c r="AA167" s="183"/>
      <c r="AB167" s="183"/>
      <c r="AC167" s="183"/>
      <c r="AD167" s="183"/>
      <c r="AE167" s="183"/>
      <c r="AF167" s="183"/>
      <c r="AG167" s="183"/>
      <c r="AH167" s="183"/>
      <c r="AI167" s="183"/>
      <c r="AJ167" s="183"/>
      <c r="AK167" s="183"/>
      <c r="AL167" s="183"/>
      <c r="AM167" s="183"/>
      <c r="AN167" s="183"/>
      <c r="AO167" s="183"/>
      <c r="AP167" s="183"/>
      <c r="AQ167" s="183"/>
      <c r="AR167" s="183"/>
      <c r="AS167" s="183"/>
      <c r="AT167" s="183"/>
      <c r="AU167" s="183"/>
      <c r="AV167" s="183"/>
      <c r="AW167" s="183" t="s">
        <v>20</v>
      </c>
      <c r="AX167" s="183"/>
      <c r="AY167" s="183"/>
      <c r="AZ167" s="183"/>
      <c r="BA167" s="183"/>
      <c r="BB167" s="183"/>
      <c r="BC167" s="183"/>
      <c r="BD167" s="183"/>
      <c r="BE167" s="183"/>
    </row>
    <row r="168" spans="1:57" ht="15" hidden="1" customHeight="1">
      <c r="A168" s="145" t="s">
        <v>815</v>
      </c>
      <c r="B168" s="145" t="s">
        <v>815</v>
      </c>
      <c r="C168" s="145"/>
      <c r="D168" s="145"/>
      <c r="E168" s="145"/>
      <c r="F168" s="146">
        <v>429</v>
      </c>
      <c r="G168" s="147" t="s">
        <v>816</v>
      </c>
      <c r="H168" s="148">
        <v>2</v>
      </c>
      <c r="I168" s="149"/>
      <c r="J168" s="149"/>
      <c r="K168" s="149">
        <v>90</v>
      </c>
      <c r="L168" s="150">
        <v>0</v>
      </c>
      <c r="M168" s="180" t="s">
        <v>1511</v>
      </c>
      <c r="N168" s="181"/>
      <c r="O168" s="181" t="s">
        <v>1631</v>
      </c>
      <c r="P168" s="151" t="s">
        <v>1601</v>
      </c>
      <c r="Q168" s="182" t="str">
        <f>MaBM</f>
        <v>CKDM</v>
      </c>
      <c r="R168" s="182" t="str">
        <f>MaKhoa</f>
        <v>KCK</v>
      </c>
      <c r="S168" s="144" t="str">
        <f t="shared" si="2"/>
        <v>KCK-CKDM</v>
      </c>
      <c r="T168" s="183"/>
      <c r="U168" s="183"/>
      <c r="V168" s="183"/>
      <c r="W168" s="183"/>
      <c r="X168" s="183"/>
      <c r="Y168" s="183"/>
      <c r="Z168" s="183"/>
      <c r="AA168" s="183"/>
      <c r="AB168" s="183"/>
      <c r="AC168" s="183"/>
      <c r="AD168" s="183"/>
      <c r="AE168" s="183"/>
      <c r="AF168" s="183"/>
      <c r="AG168" s="183"/>
      <c r="AH168" s="183"/>
      <c r="AI168" s="183"/>
      <c r="AJ168" s="183"/>
      <c r="AK168" s="183"/>
      <c r="AL168" s="183"/>
      <c r="AM168" s="183"/>
      <c r="AN168" s="183"/>
      <c r="AO168" s="183"/>
      <c r="AP168" s="183"/>
      <c r="AQ168" s="183"/>
      <c r="AR168" s="183"/>
      <c r="AS168" s="183"/>
      <c r="AT168" s="183"/>
      <c r="AU168" s="183"/>
      <c r="AV168" s="183"/>
      <c r="AW168" s="183"/>
      <c r="AX168" s="183"/>
      <c r="AY168" s="183"/>
      <c r="AZ168" s="183"/>
      <c r="BA168" s="183"/>
      <c r="BB168" s="183"/>
      <c r="BC168" s="183"/>
      <c r="BD168" s="183"/>
      <c r="BE168" s="183"/>
    </row>
    <row r="169" spans="1:57" ht="15" hidden="1" customHeight="1">
      <c r="A169" s="145" t="s">
        <v>1461</v>
      </c>
      <c r="B169" s="145" t="s">
        <v>1461</v>
      </c>
      <c r="C169" s="145"/>
      <c r="D169" s="145"/>
      <c r="E169" s="145"/>
      <c r="F169" s="146">
        <v>725</v>
      </c>
      <c r="G169" s="147" t="s">
        <v>1444</v>
      </c>
      <c r="H169" s="148">
        <v>8</v>
      </c>
      <c r="I169" s="149"/>
      <c r="J169" s="149"/>
      <c r="K169" s="149">
        <v>480</v>
      </c>
      <c r="L169" s="150">
        <v>0</v>
      </c>
      <c r="M169" s="180" t="s">
        <v>1511</v>
      </c>
      <c r="N169" s="181"/>
      <c r="O169" s="181" t="s">
        <v>1631</v>
      </c>
      <c r="P169" s="151" t="s">
        <v>1601</v>
      </c>
      <c r="Q169" s="182" t="str">
        <f>MaBM</f>
        <v>CKDM</v>
      </c>
      <c r="R169" s="182" t="str">
        <f>MaKhoa</f>
        <v>KCK</v>
      </c>
      <c r="S169" s="144" t="str">
        <f t="shared" si="2"/>
        <v>KCK-CKDM</v>
      </c>
      <c r="T169" s="183"/>
      <c r="U169" s="183"/>
      <c r="V169" s="183"/>
      <c r="W169" s="183"/>
      <c r="X169" s="183"/>
      <c r="Y169" s="183"/>
      <c r="Z169" s="183"/>
      <c r="AA169" s="183"/>
      <c r="AB169" s="183"/>
      <c r="AC169" s="183"/>
      <c r="AD169" s="183"/>
      <c r="AE169" s="183"/>
      <c r="AF169" s="183"/>
      <c r="AG169" s="183"/>
      <c r="AH169" s="183"/>
      <c r="AI169" s="183"/>
      <c r="AJ169" s="183"/>
      <c r="AK169" s="183"/>
      <c r="AL169" s="183"/>
      <c r="AM169" s="183"/>
      <c r="AN169" s="183"/>
      <c r="AO169" s="183"/>
      <c r="AP169" s="183"/>
      <c r="AQ169" s="183"/>
      <c r="AR169" s="183"/>
      <c r="AS169" s="183"/>
      <c r="AT169" s="183"/>
      <c r="AU169" s="183"/>
      <c r="AV169" s="183"/>
      <c r="AW169" s="183"/>
      <c r="AX169" s="183"/>
      <c r="AY169" s="183"/>
      <c r="AZ169" s="183"/>
      <c r="BA169" s="183"/>
      <c r="BB169" s="183"/>
      <c r="BC169" s="183"/>
      <c r="BD169" s="183"/>
      <c r="BE169" s="183"/>
    </row>
    <row r="170" spans="1:57" ht="15" hidden="1" customHeight="1">
      <c r="A170" s="145"/>
      <c r="B170" s="145"/>
      <c r="C170" s="145"/>
      <c r="D170" s="145" t="s">
        <v>1462</v>
      </c>
      <c r="E170" s="145"/>
      <c r="F170" s="146">
        <v>726</v>
      </c>
      <c r="G170" s="147" t="s">
        <v>1444</v>
      </c>
      <c r="H170" s="148">
        <v>4</v>
      </c>
      <c r="I170" s="149"/>
      <c r="J170" s="149"/>
      <c r="K170" s="149">
        <v>240</v>
      </c>
      <c r="L170" s="150">
        <v>0</v>
      </c>
      <c r="M170" s="180" t="s">
        <v>1511</v>
      </c>
      <c r="N170" s="181"/>
      <c r="O170" s="181" t="s">
        <v>1631</v>
      </c>
      <c r="P170" s="151" t="s">
        <v>1601</v>
      </c>
      <c r="Q170" s="182" t="str">
        <f>MaBM</f>
        <v>CKDM</v>
      </c>
      <c r="R170" s="182" t="str">
        <f>MaKhoa</f>
        <v>KCK</v>
      </c>
      <c r="S170" s="144" t="str">
        <f t="shared" si="2"/>
        <v>KCK-CKDM</v>
      </c>
      <c r="T170" s="183"/>
      <c r="U170" s="183"/>
      <c r="V170" s="183"/>
      <c r="W170" s="183"/>
      <c r="X170" s="183"/>
      <c r="Y170" s="183"/>
      <c r="Z170" s="183"/>
      <c r="AA170" s="183"/>
      <c r="AB170" s="183"/>
      <c r="AC170" s="183"/>
      <c r="AD170" s="183"/>
      <c r="AE170" s="183"/>
      <c r="AF170" s="183"/>
      <c r="AG170" s="183"/>
      <c r="AH170" s="183"/>
      <c r="AI170" s="183"/>
      <c r="AJ170" s="183"/>
      <c r="AK170" s="183"/>
      <c r="AL170" s="183"/>
      <c r="AM170" s="183"/>
      <c r="AN170" s="183"/>
      <c r="AO170" s="183"/>
      <c r="AP170" s="183"/>
      <c r="AQ170" s="183"/>
      <c r="AR170" s="183"/>
      <c r="AS170" s="183"/>
      <c r="AT170" s="183"/>
      <c r="AU170" s="183"/>
      <c r="AV170" s="183"/>
      <c r="AW170" s="183" t="s">
        <v>20</v>
      </c>
      <c r="AX170" s="183"/>
      <c r="AY170" s="183"/>
      <c r="AZ170" s="183"/>
      <c r="BA170" s="183"/>
      <c r="BB170" s="183"/>
      <c r="BC170" s="183"/>
      <c r="BD170" s="183"/>
      <c r="BE170" s="183"/>
    </row>
    <row r="171" spans="1:57" ht="15" hidden="1" customHeight="1">
      <c r="A171" s="145" t="s">
        <v>828</v>
      </c>
      <c r="B171" s="145" t="s">
        <v>828</v>
      </c>
      <c r="C171" s="145"/>
      <c r="D171" s="145"/>
      <c r="E171" s="145"/>
      <c r="F171" s="146">
        <v>435</v>
      </c>
      <c r="G171" s="147" t="s">
        <v>829</v>
      </c>
      <c r="H171" s="148">
        <v>2</v>
      </c>
      <c r="I171" s="149">
        <v>30</v>
      </c>
      <c r="J171" s="149"/>
      <c r="K171" s="149"/>
      <c r="L171" s="150">
        <v>0</v>
      </c>
      <c r="M171" s="184"/>
      <c r="N171" s="181"/>
      <c r="O171" s="181" t="s">
        <v>1631</v>
      </c>
      <c r="P171" s="151" t="s">
        <v>1601</v>
      </c>
      <c r="Q171" s="182" t="str">
        <f>MaBM</f>
        <v>CKDM</v>
      </c>
      <c r="R171" s="182" t="str">
        <f>MaKhoa</f>
        <v>KCK</v>
      </c>
      <c r="S171" s="144" t="str">
        <f t="shared" si="2"/>
        <v>KCK-CKDM</v>
      </c>
      <c r="T171" s="183"/>
      <c r="U171" s="183"/>
      <c r="V171" s="183"/>
      <c r="W171" s="183"/>
      <c r="X171" s="183"/>
      <c r="Y171" s="183"/>
      <c r="Z171" s="183"/>
      <c r="AA171" s="183"/>
      <c r="AB171" s="183"/>
      <c r="AC171" s="183"/>
      <c r="AD171" s="183"/>
      <c r="AE171" s="183"/>
      <c r="AF171" s="183"/>
      <c r="AG171" s="183"/>
      <c r="AH171" s="183"/>
      <c r="AI171" s="183"/>
      <c r="AJ171" s="183"/>
      <c r="AK171" s="183"/>
      <c r="AL171" s="183"/>
      <c r="AM171" s="183"/>
      <c r="AN171" s="183"/>
      <c r="AO171" s="183"/>
      <c r="AP171" s="183"/>
      <c r="AQ171" s="183"/>
      <c r="AR171" s="183"/>
      <c r="AS171" s="183"/>
      <c r="AT171" s="183"/>
      <c r="AU171" s="183"/>
      <c r="AV171" s="183"/>
      <c r="AW171" s="183"/>
      <c r="AX171" s="183"/>
      <c r="AY171" s="183"/>
      <c r="AZ171" s="183"/>
      <c r="BA171" s="183"/>
      <c r="BB171" s="183"/>
      <c r="BC171" s="183"/>
      <c r="BD171" s="183"/>
      <c r="BE171" s="183"/>
    </row>
    <row r="172" spans="1:57" ht="15" hidden="1" customHeight="1">
      <c r="A172" s="145" t="s">
        <v>825</v>
      </c>
      <c r="B172" s="145"/>
      <c r="C172" s="145"/>
      <c r="D172" s="145" t="s">
        <v>826</v>
      </c>
      <c r="E172" s="145"/>
      <c r="F172" s="146">
        <v>434</v>
      </c>
      <c r="G172" s="147" t="s">
        <v>827</v>
      </c>
      <c r="H172" s="148">
        <v>2</v>
      </c>
      <c r="I172" s="149">
        <v>30</v>
      </c>
      <c r="J172" s="149"/>
      <c r="K172" s="149"/>
      <c r="L172" s="150">
        <v>0</v>
      </c>
      <c r="M172" s="184"/>
      <c r="N172" s="181"/>
      <c r="O172" s="181" t="s">
        <v>1631</v>
      </c>
      <c r="P172" s="151" t="s">
        <v>1601</v>
      </c>
      <c r="Q172" s="182" t="str">
        <f>MaBM</f>
        <v>CKDM</v>
      </c>
      <c r="R172" s="182" t="str">
        <f>MaKhoa</f>
        <v>KCK</v>
      </c>
      <c r="S172" s="144" t="str">
        <f t="shared" si="2"/>
        <v>KCK-CKDM</v>
      </c>
      <c r="T172" s="183"/>
      <c r="U172" s="183"/>
      <c r="V172" s="183"/>
      <c r="W172" s="183"/>
      <c r="X172" s="183"/>
      <c r="Y172" s="183"/>
      <c r="Z172" s="183"/>
      <c r="AA172" s="183"/>
      <c r="AB172" s="183"/>
      <c r="AC172" s="183"/>
      <c r="AD172" s="183"/>
      <c r="AE172" s="183"/>
      <c r="AF172" s="183"/>
      <c r="AG172" s="183"/>
      <c r="AH172" s="183"/>
      <c r="AI172" s="183"/>
      <c r="AJ172" s="183"/>
      <c r="AK172" s="183"/>
      <c r="AL172" s="183"/>
      <c r="AM172" s="183"/>
      <c r="AN172" s="183"/>
      <c r="AO172" s="183"/>
      <c r="AP172" s="183"/>
      <c r="AQ172" s="183"/>
      <c r="AR172" s="183"/>
      <c r="AS172" s="183"/>
      <c r="AT172" s="183"/>
      <c r="AU172" s="183"/>
      <c r="AV172" s="183"/>
      <c r="AW172" s="183" t="s">
        <v>20</v>
      </c>
      <c r="AX172" s="183"/>
      <c r="AY172" s="183"/>
      <c r="AZ172" s="183"/>
      <c r="BA172" s="183"/>
      <c r="BB172" s="183"/>
      <c r="BC172" s="183"/>
      <c r="BD172" s="183"/>
      <c r="BE172" s="183"/>
    </row>
    <row r="173" spans="1:57" ht="15" hidden="1" customHeight="1">
      <c r="A173" s="145" t="s">
        <v>821</v>
      </c>
      <c r="B173" s="145"/>
      <c r="C173" s="145"/>
      <c r="D173" s="145"/>
      <c r="E173" s="145"/>
      <c r="F173" s="146">
        <v>432</v>
      </c>
      <c r="G173" s="147" t="s">
        <v>822</v>
      </c>
      <c r="H173" s="148">
        <v>3</v>
      </c>
      <c r="I173" s="149">
        <v>45</v>
      </c>
      <c r="J173" s="149"/>
      <c r="K173" s="149"/>
      <c r="L173" s="150">
        <v>0</v>
      </c>
      <c r="M173" s="184"/>
      <c r="N173" s="181"/>
      <c r="O173" s="181" t="s">
        <v>1631</v>
      </c>
      <c r="P173" s="151" t="s">
        <v>1601</v>
      </c>
      <c r="Q173" s="182" t="str">
        <f>MaBM</f>
        <v>CKDM</v>
      </c>
      <c r="R173" s="182" t="str">
        <f>MaKhoa</f>
        <v>KCK</v>
      </c>
      <c r="S173" s="144" t="str">
        <f t="shared" si="2"/>
        <v>KCK-CKDM</v>
      </c>
      <c r="T173" s="183"/>
      <c r="U173" s="183"/>
      <c r="V173" s="183"/>
      <c r="W173" s="183"/>
      <c r="X173" s="183"/>
      <c r="Y173" s="183"/>
      <c r="Z173" s="183"/>
      <c r="AA173" s="183"/>
      <c r="AB173" s="183"/>
      <c r="AC173" s="183"/>
      <c r="AD173" s="183"/>
      <c r="AE173" s="183"/>
      <c r="AF173" s="183"/>
      <c r="AG173" s="183"/>
      <c r="AH173" s="183"/>
      <c r="AI173" s="183"/>
      <c r="AJ173" s="183"/>
      <c r="AK173" s="183"/>
      <c r="AL173" s="183"/>
      <c r="AM173" s="183"/>
      <c r="AN173" s="183"/>
      <c r="AO173" s="183"/>
      <c r="AP173" s="183"/>
      <c r="AQ173" s="183"/>
      <c r="AR173" s="183"/>
      <c r="AS173" s="183"/>
      <c r="AT173" s="183"/>
      <c r="AU173" s="183"/>
      <c r="AV173" s="183"/>
      <c r="AW173" s="183"/>
      <c r="AX173" s="183"/>
      <c r="AY173" s="183"/>
      <c r="AZ173" s="183"/>
      <c r="BA173" s="183"/>
      <c r="BB173" s="183"/>
      <c r="BC173" s="183"/>
      <c r="BD173" s="183"/>
      <c r="BE173" s="183"/>
    </row>
    <row r="174" spans="1:57" ht="15" hidden="1" customHeight="1">
      <c r="A174" s="145"/>
      <c r="B174" s="145" t="s">
        <v>823</v>
      </c>
      <c r="C174" s="145"/>
      <c r="D174" s="145" t="s">
        <v>824</v>
      </c>
      <c r="E174" s="145"/>
      <c r="F174" s="146">
        <v>433</v>
      </c>
      <c r="G174" s="147" t="s">
        <v>822</v>
      </c>
      <c r="H174" s="148">
        <v>2</v>
      </c>
      <c r="I174" s="149">
        <v>30</v>
      </c>
      <c r="J174" s="149"/>
      <c r="K174" s="149"/>
      <c r="L174" s="150">
        <v>0</v>
      </c>
      <c r="M174" s="184"/>
      <c r="N174" s="181"/>
      <c r="O174" s="181" t="s">
        <v>1631</v>
      </c>
      <c r="P174" s="151" t="s">
        <v>1601</v>
      </c>
      <c r="Q174" s="182" t="str">
        <f>MaBM</f>
        <v>CKDM</v>
      </c>
      <c r="R174" s="182" t="str">
        <f>MaKhoa</f>
        <v>KCK</v>
      </c>
      <c r="S174" s="144" t="str">
        <f t="shared" si="2"/>
        <v>KCK-CKDM</v>
      </c>
      <c r="T174" s="183"/>
      <c r="U174" s="183"/>
      <c r="V174" s="183"/>
      <c r="W174" s="183"/>
      <c r="X174" s="183"/>
      <c r="Y174" s="183"/>
      <c r="Z174" s="183"/>
      <c r="AA174" s="183"/>
      <c r="AB174" s="183"/>
      <c r="AC174" s="183"/>
      <c r="AD174" s="183"/>
      <c r="AE174" s="183"/>
      <c r="AF174" s="183"/>
      <c r="AG174" s="183"/>
      <c r="AH174" s="183"/>
      <c r="AI174" s="183"/>
      <c r="AJ174" s="183"/>
      <c r="AK174" s="183"/>
      <c r="AL174" s="183"/>
      <c r="AM174" s="183"/>
      <c r="AN174" s="183"/>
      <c r="AO174" s="183"/>
      <c r="AP174" s="183"/>
      <c r="AQ174" s="183"/>
      <c r="AR174" s="183"/>
      <c r="AS174" s="183"/>
      <c r="AT174" s="183"/>
      <c r="AU174" s="183"/>
      <c r="AV174" s="183"/>
      <c r="AW174" s="183" t="s">
        <v>20</v>
      </c>
      <c r="AX174" s="183"/>
      <c r="AY174" s="183"/>
      <c r="AZ174" s="183"/>
      <c r="BA174" s="183"/>
      <c r="BB174" s="183"/>
      <c r="BC174" s="183"/>
      <c r="BD174" s="183"/>
      <c r="BE174" s="183"/>
    </row>
    <row r="175" spans="1:57" ht="15" hidden="1" customHeight="1">
      <c r="A175" s="145" t="s">
        <v>807</v>
      </c>
      <c r="B175" s="145"/>
      <c r="C175" s="145"/>
      <c r="D175" s="145"/>
      <c r="E175" s="145"/>
      <c r="F175" s="146">
        <v>425</v>
      </c>
      <c r="G175" s="147" t="s">
        <v>808</v>
      </c>
      <c r="H175" s="148">
        <v>3</v>
      </c>
      <c r="I175" s="149">
        <v>45</v>
      </c>
      <c r="J175" s="149"/>
      <c r="K175" s="149"/>
      <c r="L175" s="150">
        <v>0</v>
      </c>
      <c r="M175" s="184"/>
      <c r="N175" s="181"/>
      <c r="O175" s="181" t="s">
        <v>1631</v>
      </c>
      <c r="P175" s="151" t="s">
        <v>1601</v>
      </c>
      <c r="Q175" s="182" t="str">
        <f>MaBM</f>
        <v>CKDM</v>
      </c>
      <c r="R175" s="182" t="str">
        <f>MaKhoa</f>
        <v>KCK</v>
      </c>
      <c r="S175" s="144" t="str">
        <f t="shared" si="2"/>
        <v>KCK-CKDM</v>
      </c>
      <c r="T175" s="183"/>
      <c r="U175" s="183"/>
      <c r="V175" s="183"/>
      <c r="W175" s="183"/>
      <c r="X175" s="183"/>
      <c r="Y175" s="183"/>
      <c r="Z175" s="183"/>
      <c r="AA175" s="183"/>
      <c r="AB175" s="183"/>
      <c r="AC175" s="183"/>
      <c r="AD175" s="183"/>
      <c r="AE175" s="183"/>
      <c r="AF175" s="183"/>
      <c r="AG175" s="183"/>
      <c r="AH175" s="183"/>
      <c r="AI175" s="183"/>
      <c r="AJ175" s="183"/>
      <c r="AK175" s="183"/>
      <c r="AL175" s="183"/>
      <c r="AM175" s="183"/>
      <c r="AN175" s="183"/>
      <c r="AO175" s="183"/>
      <c r="AP175" s="183"/>
      <c r="AQ175" s="183"/>
      <c r="AR175" s="183"/>
      <c r="AS175" s="183"/>
      <c r="AT175" s="183"/>
      <c r="AU175" s="183"/>
      <c r="AV175" s="183"/>
      <c r="AW175" s="183"/>
      <c r="AX175" s="183"/>
      <c r="AY175" s="183"/>
      <c r="AZ175" s="183"/>
      <c r="BA175" s="183"/>
      <c r="BB175" s="183"/>
      <c r="BC175" s="183"/>
      <c r="BD175" s="183"/>
      <c r="BE175" s="183"/>
    </row>
    <row r="176" spans="1:57" ht="15" hidden="1" customHeight="1">
      <c r="A176" s="145"/>
      <c r="B176" s="145" t="s">
        <v>809</v>
      </c>
      <c r="C176" s="145"/>
      <c r="D176" s="145" t="s">
        <v>810</v>
      </c>
      <c r="E176" s="145"/>
      <c r="F176" s="146">
        <v>426</v>
      </c>
      <c r="G176" s="147" t="s">
        <v>808</v>
      </c>
      <c r="H176" s="148">
        <v>2</v>
      </c>
      <c r="I176" s="149">
        <v>30</v>
      </c>
      <c r="J176" s="149"/>
      <c r="K176" s="149"/>
      <c r="L176" s="150">
        <v>0</v>
      </c>
      <c r="M176" s="184"/>
      <c r="N176" s="181"/>
      <c r="O176" s="181" t="s">
        <v>1631</v>
      </c>
      <c r="P176" s="151" t="s">
        <v>1601</v>
      </c>
      <c r="Q176" s="182" t="str">
        <f>MaBM</f>
        <v>CKDM</v>
      </c>
      <c r="R176" s="182" t="str">
        <f>MaKhoa</f>
        <v>KCK</v>
      </c>
      <c r="S176" s="144" t="str">
        <f t="shared" si="2"/>
        <v>KCK-CKDM</v>
      </c>
      <c r="T176" s="183"/>
      <c r="U176" s="183"/>
      <c r="V176" s="183"/>
      <c r="W176" s="183"/>
      <c r="X176" s="183"/>
      <c r="Y176" s="183"/>
      <c r="Z176" s="183"/>
      <c r="AA176" s="183"/>
      <c r="AB176" s="183"/>
      <c r="AC176" s="183"/>
      <c r="AD176" s="183"/>
      <c r="AE176" s="183"/>
      <c r="AF176" s="183"/>
      <c r="AG176" s="183"/>
      <c r="AH176" s="183"/>
      <c r="AI176" s="183"/>
      <c r="AJ176" s="183"/>
      <c r="AK176" s="183"/>
      <c r="AL176" s="183"/>
      <c r="AM176" s="183"/>
      <c r="AN176" s="183"/>
      <c r="AO176" s="183"/>
      <c r="AP176" s="183"/>
      <c r="AQ176" s="183"/>
      <c r="AR176" s="183"/>
      <c r="AS176" s="183"/>
      <c r="AT176" s="183"/>
      <c r="AU176" s="183"/>
      <c r="AV176" s="183"/>
      <c r="AW176" s="183" t="s">
        <v>20</v>
      </c>
      <c r="AX176" s="183"/>
      <c r="AY176" s="183"/>
      <c r="AZ176" s="183"/>
      <c r="BA176" s="183"/>
      <c r="BB176" s="183"/>
      <c r="BC176" s="183"/>
      <c r="BD176" s="183"/>
      <c r="BE176" s="183"/>
    </row>
    <row r="177" spans="1:57" ht="15" hidden="1" customHeight="1">
      <c r="A177" s="145" t="s">
        <v>811</v>
      </c>
      <c r="B177" s="145"/>
      <c r="C177" s="145"/>
      <c r="D177" s="145"/>
      <c r="E177" s="145"/>
      <c r="F177" s="146">
        <v>427</v>
      </c>
      <c r="G177" s="147" t="s">
        <v>812</v>
      </c>
      <c r="H177" s="148">
        <v>3</v>
      </c>
      <c r="I177" s="149">
        <v>45</v>
      </c>
      <c r="J177" s="149"/>
      <c r="K177" s="149"/>
      <c r="L177" s="150">
        <v>0</v>
      </c>
      <c r="M177" s="184"/>
      <c r="N177" s="181"/>
      <c r="O177" s="181" t="s">
        <v>1631</v>
      </c>
      <c r="P177" s="151" t="s">
        <v>1601</v>
      </c>
      <c r="Q177" s="182" t="str">
        <f>MaBM</f>
        <v>CKDM</v>
      </c>
      <c r="R177" s="182" t="str">
        <f>MaKhoa</f>
        <v>KCK</v>
      </c>
      <c r="S177" s="144" t="str">
        <f t="shared" si="2"/>
        <v>KCK-CKDM</v>
      </c>
      <c r="T177" s="183"/>
      <c r="U177" s="183"/>
      <c r="V177" s="183"/>
      <c r="W177" s="183"/>
      <c r="X177" s="183"/>
      <c r="Y177" s="183"/>
      <c r="Z177" s="183"/>
      <c r="AA177" s="183"/>
      <c r="AB177" s="183"/>
      <c r="AC177" s="183"/>
      <c r="AD177" s="183"/>
      <c r="AE177" s="183"/>
      <c r="AF177" s="183"/>
      <c r="AG177" s="183"/>
      <c r="AH177" s="183"/>
      <c r="AI177" s="183"/>
      <c r="AJ177" s="183"/>
      <c r="AK177" s="183"/>
      <c r="AL177" s="183"/>
      <c r="AM177" s="183"/>
      <c r="AN177" s="183"/>
      <c r="AO177" s="183"/>
      <c r="AP177" s="183"/>
      <c r="AQ177" s="183"/>
      <c r="AR177" s="183"/>
      <c r="AS177" s="183"/>
      <c r="AT177" s="183"/>
      <c r="AU177" s="183"/>
      <c r="AV177" s="183"/>
      <c r="AW177" s="183"/>
      <c r="AX177" s="183"/>
      <c r="AY177" s="183"/>
      <c r="AZ177" s="183"/>
      <c r="BA177" s="183"/>
      <c r="BB177" s="183"/>
      <c r="BC177" s="183"/>
      <c r="BD177" s="183"/>
      <c r="BE177" s="183"/>
    </row>
    <row r="178" spans="1:57" ht="15" hidden="1" customHeight="1">
      <c r="A178" s="145"/>
      <c r="B178" s="145" t="s">
        <v>813</v>
      </c>
      <c r="C178" s="145"/>
      <c r="D178" s="145" t="s">
        <v>814</v>
      </c>
      <c r="E178" s="145"/>
      <c r="F178" s="146">
        <v>428</v>
      </c>
      <c r="G178" s="147" t="s">
        <v>812</v>
      </c>
      <c r="H178" s="148">
        <v>2</v>
      </c>
      <c r="I178" s="149">
        <v>30</v>
      </c>
      <c r="J178" s="149"/>
      <c r="K178" s="149"/>
      <c r="L178" s="150">
        <v>0</v>
      </c>
      <c r="M178" s="184"/>
      <c r="N178" s="181"/>
      <c r="O178" s="181" t="s">
        <v>1631</v>
      </c>
      <c r="P178" s="151" t="s">
        <v>1601</v>
      </c>
      <c r="Q178" s="182" t="str">
        <f>MaBM</f>
        <v>CKDM</v>
      </c>
      <c r="R178" s="182" t="str">
        <f>MaKhoa</f>
        <v>KCK</v>
      </c>
      <c r="S178" s="144" t="str">
        <f t="shared" si="2"/>
        <v>KCK-CKDM</v>
      </c>
      <c r="T178" s="183"/>
      <c r="U178" s="183"/>
      <c r="V178" s="183"/>
      <c r="W178" s="183"/>
      <c r="X178" s="183"/>
      <c r="Y178" s="183"/>
      <c r="Z178" s="183"/>
      <c r="AA178" s="183"/>
      <c r="AB178" s="183"/>
      <c r="AC178" s="183"/>
      <c r="AD178" s="183"/>
      <c r="AE178" s="183"/>
      <c r="AF178" s="183"/>
      <c r="AG178" s="183"/>
      <c r="AH178" s="183"/>
      <c r="AI178" s="183"/>
      <c r="AJ178" s="183"/>
      <c r="AK178" s="183"/>
      <c r="AL178" s="183"/>
      <c r="AM178" s="183"/>
      <c r="AN178" s="183"/>
      <c r="AO178" s="183"/>
      <c r="AP178" s="183"/>
      <c r="AQ178" s="183"/>
      <c r="AR178" s="183"/>
      <c r="AS178" s="183"/>
      <c r="AT178" s="183"/>
      <c r="AU178" s="183"/>
      <c r="AV178" s="183"/>
      <c r="AW178" s="183" t="s">
        <v>20</v>
      </c>
      <c r="AX178" s="183"/>
      <c r="AY178" s="183"/>
      <c r="AZ178" s="183"/>
      <c r="BA178" s="183"/>
      <c r="BB178" s="183"/>
      <c r="BC178" s="183"/>
      <c r="BD178" s="183"/>
      <c r="BE178" s="183"/>
    </row>
    <row r="179" spans="1:57" ht="15" hidden="1" customHeight="1">
      <c r="A179" s="145" t="s">
        <v>830</v>
      </c>
      <c r="B179" s="145"/>
      <c r="C179" s="145"/>
      <c r="D179" s="145" t="s">
        <v>831</v>
      </c>
      <c r="E179" s="145"/>
      <c r="F179" s="146">
        <v>436</v>
      </c>
      <c r="G179" s="147" t="s">
        <v>832</v>
      </c>
      <c r="H179" s="148">
        <v>2</v>
      </c>
      <c r="I179" s="149">
        <v>30</v>
      </c>
      <c r="J179" s="149"/>
      <c r="K179" s="149"/>
      <c r="L179" s="150">
        <v>0</v>
      </c>
      <c r="M179" s="184"/>
      <c r="N179" s="181"/>
      <c r="O179" s="181" t="s">
        <v>1631</v>
      </c>
      <c r="P179" s="151" t="s">
        <v>1601</v>
      </c>
      <c r="Q179" s="182" t="str">
        <f>MaBM</f>
        <v>CKDM</v>
      </c>
      <c r="R179" s="182" t="str">
        <f>MaKhoa</f>
        <v>KCK</v>
      </c>
      <c r="S179" s="144" t="str">
        <f t="shared" si="2"/>
        <v>KCK-CKDM</v>
      </c>
      <c r="T179" s="183"/>
      <c r="U179" s="183"/>
      <c r="V179" s="183"/>
      <c r="W179" s="183"/>
      <c r="X179" s="183"/>
      <c r="Y179" s="183"/>
      <c r="Z179" s="183"/>
      <c r="AA179" s="183"/>
      <c r="AB179" s="183"/>
      <c r="AC179" s="183"/>
      <c r="AD179" s="183"/>
      <c r="AE179" s="183"/>
      <c r="AF179" s="183"/>
      <c r="AG179" s="183"/>
      <c r="AH179" s="183"/>
      <c r="AI179" s="183"/>
      <c r="AJ179" s="183"/>
      <c r="AK179" s="183"/>
      <c r="AL179" s="183"/>
      <c r="AM179" s="183"/>
      <c r="AN179" s="183"/>
      <c r="AO179" s="183"/>
      <c r="AP179" s="183"/>
      <c r="AQ179" s="183"/>
      <c r="AR179" s="183"/>
      <c r="AS179" s="183"/>
      <c r="AT179" s="183"/>
      <c r="AU179" s="183"/>
      <c r="AV179" s="183"/>
      <c r="AW179" s="183" t="s">
        <v>20</v>
      </c>
      <c r="AX179" s="183"/>
      <c r="AY179" s="183"/>
      <c r="AZ179" s="183"/>
      <c r="BA179" s="183"/>
      <c r="BB179" s="183"/>
      <c r="BC179" s="183"/>
      <c r="BD179" s="183"/>
      <c r="BE179" s="183"/>
    </row>
    <row r="180" spans="1:57" ht="15" hidden="1" customHeight="1">
      <c r="A180" s="145" t="s">
        <v>261</v>
      </c>
      <c r="B180" s="145"/>
      <c r="C180" s="145"/>
      <c r="D180" s="145"/>
      <c r="E180" s="145"/>
      <c r="F180" s="146">
        <v>123</v>
      </c>
      <c r="G180" s="147" t="s">
        <v>1630</v>
      </c>
      <c r="H180" s="148">
        <v>3</v>
      </c>
      <c r="I180" s="149">
        <v>45</v>
      </c>
      <c r="J180" s="149"/>
      <c r="K180" s="149"/>
      <c r="L180" s="150">
        <v>0</v>
      </c>
      <c r="M180" s="184"/>
      <c r="N180" s="181"/>
      <c r="O180" s="181" t="s">
        <v>1631</v>
      </c>
      <c r="P180" s="151" t="s">
        <v>1601</v>
      </c>
      <c r="Q180" s="182" t="str">
        <f>MaBM</f>
        <v>CKDM</v>
      </c>
      <c r="R180" s="182" t="str">
        <f>MaKhoa</f>
        <v>KCK</v>
      </c>
      <c r="S180" s="144" t="str">
        <f t="shared" si="2"/>
        <v>KCK-CKDM</v>
      </c>
      <c r="T180" s="183"/>
      <c r="U180" s="183"/>
      <c r="V180" s="183"/>
      <c r="W180" s="183"/>
      <c r="X180" s="183"/>
      <c r="Y180" s="183"/>
      <c r="Z180" s="183"/>
      <c r="AA180" s="183"/>
      <c r="AB180" s="183"/>
      <c r="AC180" s="183"/>
      <c r="AD180" s="183" t="s">
        <v>20</v>
      </c>
      <c r="AE180" s="183"/>
      <c r="AF180" s="183"/>
      <c r="AG180" s="183"/>
      <c r="AH180" s="183"/>
      <c r="AI180" s="183"/>
      <c r="AJ180" s="183"/>
      <c r="AK180" s="183"/>
      <c r="AL180" s="183"/>
      <c r="AM180" s="183"/>
      <c r="AN180" s="183"/>
      <c r="AO180" s="183"/>
      <c r="AP180" s="183"/>
      <c r="AQ180" s="183"/>
      <c r="AR180" s="183"/>
      <c r="AS180" s="183"/>
      <c r="AT180" s="183"/>
      <c r="AU180" s="183"/>
      <c r="AV180" s="183"/>
      <c r="AW180" s="183"/>
      <c r="AX180" s="183"/>
      <c r="AY180" s="183"/>
      <c r="AZ180" s="183"/>
      <c r="BA180" s="183"/>
      <c r="BB180" s="183"/>
      <c r="BC180" s="183"/>
      <c r="BD180" s="183"/>
      <c r="BE180" s="183"/>
    </row>
    <row r="181" spans="1:57" ht="15" hidden="1" customHeight="1">
      <c r="A181" s="145"/>
      <c r="B181" s="145" t="s">
        <v>264</v>
      </c>
      <c r="C181" s="145"/>
      <c r="D181" s="145" t="s">
        <v>265</v>
      </c>
      <c r="E181" s="145"/>
      <c r="F181" s="146">
        <v>124</v>
      </c>
      <c r="G181" s="147" t="s">
        <v>1630</v>
      </c>
      <c r="H181" s="148">
        <v>2</v>
      </c>
      <c r="I181" s="149">
        <v>30</v>
      </c>
      <c r="J181" s="149"/>
      <c r="K181" s="149"/>
      <c r="L181" s="150">
        <v>0</v>
      </c>
      <c r="M181" s="184"/>
      <c r="N181" s="181"/>
      <c r="O181" s="181" t="s">
        <v>1631</v>
      </c>
      <c r="P181" s="151" t="s">
        <v>1601</v>
      </c>
      <c r="Q181" s="182" t="str">
        <f>MaBM</f>
        <v>CKDM</v>
      </c>
      <c r="R181" s="182" t="str">
        <f>MaKhoa</f>
        <v>KCK</v>
      </c>
      <c r="S181" s="144" t="str">
        <f t="shared" si="2"/>
        <v>KCK-CKDM</v>
      </c>
      <c r="T181" s="183"/>
      <c r="U181" s="183"/>
      <c r="V181" s="183"/>
      <c r="W181" s="183"/>
      <c r="X181" s="183"/>
      <c r="Y181" s="183"/>
      <c r="Z181" s="183"/>
      <c r="AA181" s="183"/>
      <c r="AB181" s="183"/>
      <c r="AC181" s="183"/>
      <c r="AD181" s="183"/>
      <c r="AE181" s="183"/>
      <c r="AF181" s="183"/>
      <c r="AG181" s="183"/>
      <c r="AH181" s="183"/>
      <c r="AI181" s="183"/>
      <c r="AJ181" s="183"/>
      <c r="AK181" s="183"/>
      <c r="AL181" s="183"/>
      <c r="AM181" s="183"/>
      <c r="AN181" s="183"/>
      <c r="AO181" s="183"/>
      <c r="AP181" s="183"/>
      <c r="AQ181" s="183"/>
      <c r="AR181" s="183"/>
      <c r="AS181" s="183"/>
      <c r="AT181" s="183"/>
      <c r="AU181" s="183"/>
      <c r="AV181" s="183"/>
      <c r="AW181" s="183" t="s">
        <v>20</v>
      </c>
      <c r="AX181" s="183"/>
      <c r="AY181" s="183"/>
      <c r="AZ181" s="183"/>
      <c r="BA181" s="183"/>
      <c r="BB181" s="183"/>
      <c r="BC181" s="183"/>
      <c r="BD181" s="183"/>
      <c r="BE181" s="183"/>
    </row>
    <row r="182" spans="1:57" ht="15" hidden="1" customHeight="1">
      <c r="A182" s="145" t="s">
        <v>1354</v>
      </c>
      <c r="B182" s="145"/>
      <c r="C182" s="145"/>
      <c r="D182" s="145" t="s">
        <v>1355</v>
      </c>
      <c r="E182" s="145"/>
      <c r="F182" s="146">
        <v>664</v>
      </c>
      <c r="G182" s="147" t="s">
        <v>1356</v>
      </c>
      <c r="H182" s="148">
        <v>4</v>
      </c>
      <c r="I182" s="149"/>
      <c r="J182" s="149"/>
      <c r="K182" s="149">
        <v>180</v>
      </c>
      <c r="L182" s="150">
        <v>0</v>
      </c>
      <c r="M182" s="180" t="s">
        <v>2</v>
      </c>
      <c r="N182" s="181"/>
      <c r="O182" s="181" t="s">
        <v>1631</v>
      </c>
      <c r="P182" s="151" t="s">
        <v>1601</v>
      </c>
      <c r="Q182" s="182" t="str">
        <f>MaBM</f>
        <v>CKDM</v>
      </c>
      <c r="R182" s="182" t="str">
        <f>MaKhoa</f>
        <v>KCK</v>
      </c>
      <c r="S182" s="144" t="str">
        <f t="shared" si="2"/>
        <v>KCK-CKDM</v>
      </c>
      <c r="T182" s="183"/>
      <c r="U182" s="183"/>
      <c r="V182" s="183"/>
      <c r="W182" s="183"/>
      <c r="X182" s="183"/>
      <c r="Y182" s="183"/>
      <c r="Z182" s="183"/>
      <c r="AA182" s="183"/>
      <c r="AB182" s="183"/>
      <c r="AC182" s="183"/>
      <c r="AD182" s="183"/>
      <c r="AE182" s="183"/>
      <c r="AF182" s="183"/>
      <c r="AG182" s="183"/>
      <c r="AH182" s="183"/>
      <c r="AI182" s="183"/>
      <c r="AJ182" s="183"/>
      <c r="AK182" s="183"/>
      <c r="AL182" s="183"/>
      <c r="AM182" s="183"/>
      <c r="AN182" s="183"/>
      <c r="AO182" s="183"/>
      <c r="AP182" s="183"/>
      <c r="AQ182" s="183"/>
      <c r="AR182" s="183"/>
      <c r="AS182" s="183"/>
      <c r="AT182" s="183"/>
      <c r="AU182" s="183"/>
      <c r="AV182" s="183"/>
      <c r="AW182" s="183" t="s">
        <v>20</v>
      </c>
      <c r="AX182" s="183"/>
      <c r="AY182" s="183"/>
      <c r="AZ182" s="183"/>
      <c r="BA182" s="183"/>
      <c r="BB182" s="183"/>
      <c r="BC182" s="183"/>
      <c r="BD182" s="183"/>
      <c r="BE182" s="183"/>
    </row>
    <row r="183" spans="1:57" ht="15" hidden="1" customHeight="1">
      <c r="A183" s="145" t="s">
        <v>1357</v>
      </c>
      <c r="B183" s="145"/>
      <c r="C183" s="145"/>
      <c r="D183" s="145" t="s">
        <v>1358</v>
      </c>
      <c r="E183" s="145"/>
      <c r="F183" s="146">
        <v>665</v>
      </c>
      <c r="G183" s="147" t="s">
        <v>1359</v>
      </c>
      <c r="H183" s="148">
        <v>4</v>
      </c>
      <c r="I183" s="149"/>
      <c r="J183" s="149"/>
      <c r="K183" s="149">
        <v>180</v>
      </c>
      <c r="L183" s="150">
        <v>0</v>
      </c>
      <c r="M183" s="180" t="s">
        <v>2</v>
      </c>
      <c r="N183" s="181"/>
      <c r="O183" s="181" t="s">
        <v>1631</v>
      </c>
      <c r="P183" s="151" t="s">
        <v>1601</v>
      </c>
      <c r="Q183" s="182" t="str">
        <f>MaBM</f>
        <v>CKDM</v>
      </c>
      <c r="R183" s="182" t="str">
        <f>MaKhoa</f>
        <v>KCK</v>
      </c>
      <c r="S183" s="144" t="str">
        <f t="shared" si="2"/>
        <v>KCK-CKDM</v>
      </c>
      <c r="T183" s="183"/>
      <c r="U183" s="183"/>
      <c r="V183" s="183"/>
      <c r="W183" s="183"/>
      <c r="X183" s="183"/>
      <c r="Y183" s="183"/>
      <c r="Z183" s="183"/>
      <c r="AA183" s="183"/>
      <c r="AB183" s="183"/>
      <c r="AC183" s="183"/>
      <c r="AD183" s="183"/>
      <c r="AE183" s="183"/>
      <c r="AF183" s="183"/>
      <c r="AG183" s="183"/>
      <c r="AH183" s="183"/>
      <c r="AI183" s="183"/>
      <c r="AJ183" s="183"/>
      <c r="AK183" s="183"/>
      <c r="AL183" s="183"/>
      <c r="AM183" s="183"/>
      <c r="AN183" s="183"/>
      <c r="AO183" s="183"/>
      <c r="AP183" s="183"/>
      <c r="AQ183" s="183"/>
      <c r="AR183" s="183"/>
      <c r="AS183" s="183"/>
      <c r="AT183" s="183"/>
      <c r="AU183" s="183"/>
      <c r="AV183" s="183"/>
      <c r="AW183" s="183" t="s">
        <v>20</v>
      </c>
      <c r="AX183" s="183"/>
      <c r="AY183" s="183"/>
      <c r="AZ183" s="183"/>
      <c r="BA183" s="183"/>
      <c r="BB183" s="183"/>
      <c r="BC183" s="183"/>
      <c r="BD183" s="183"/>
      <c r="BE183" s="183"/>
    </row>
    <row r="184" spans="1:57" ht="15" hidden="1" customHeight="1">
      <c r="A184" s="145" t="s">
        <v>1348</v>
      </c>
      <c r="B184" s="145"/>
      <c r="C184" s="145"/>
      <c r="D184" s="145" t="s">
        <v>1349</v>
      </c>
      <c r="E184" s="145"/>
      <c r="F184" s="146">
        <v>662</v>
      </c>
      <c r="G184" s="147" t="s">
        <v>1350</v>
      </c>
      <c r="H184" s="148">
        <v>2</v>
      </c>
      <c r="I184" s="149"/>
      <c r="J184" s="149"/>
      <c r="K184" s="149">
        <v>90</v>
      </c>
      <c r="L184" s="150">
        <v>0</v>
      </c>
      <c r="M184" s="180" t="s">
        <v>2</v>
      </c>
      <c r="N184" s="181"/>
      <c r="O184" s="181" t="s">
        <v>1631</v>
      </c>
      <c r="P184" s="151" t="s">
        <v>1601</v>
      </c>
      <c r="Q184" s="182" t="str">
        <f>MaBM</f>
        <v>CKDM</v>
      </c>
      <c r="R184" s="182" t="str">
        <f>MaKhoa</f>
        <v>KCK</v>
      </c>
      <c r="S184" s="144" t="str">
        <f t="shared" si="2"/>
        <v>KCK-CKDM</v>
      </c>
      <c r="T184" s="183"/>
      <c r="U184" s="183"/>
      <c r="V184" s="183"/>
      <c r="W184" s="183"/>
      <c r="X184" s="183"/>
      <c r="Y184" s="183"/>
      <c r="Z184" s="183"/>
      <c r="AA184" s="183"/>
      <c r="AB184" s="183"/>
      <c r="AC184" s="183"/>
      <c r="AD184" s="183"/>
      <c r="AE184" s="183"/>
      <c r="AF184" s="183"/>
      <c r="AG184" s="183"/>
      <c r="AH184" s="183"/>
      <c r="AI184" s="183"/>
      <c r="AJ184" s="183"/>
      <c r="AK184" s="183"/>
      <c r="AL184" s="183"/>
      <c r="AM184" s="183"/>
      <c r="AN184" s="183"/>
      <c r="AO184" s="183"/>
      <c r="AP184" s="183"/>
      <c r="AQ184" s="183"/>
      <c r="AR184" s="183"/>
      <c r="AS184" s="183"/>
      <c r="AT184" s="183"/>
      <c r="AU184" s="183"/>
      <c r="AV184" s="183"/>
      <c r="AW184" s="183" t="s">
        <v>20</v>
      </c>
      <c r="AX184" s="183"/>
      <c r="AY184" s="183"/>
      <c r="AZ184" s="183"/>
      <c r="BA184" s="183"/>
      <c r="BB184" s="183"/>
      <c r="BC184" s="183"/>
      <c r="BD184" s="183"/>
      <c r="BE184" s="183"/>
    </row>
    <row r="185" spans="1:57" ht="15" hidden="1" customHeight="1">
      <c r="A185" s="145" t="s">
        <v>1351</v>
      </c>
      <c r="B185" s="145"/>
      <c r="C185" s="145"/>
      <c r="D185" s="145" t="s">
        <v>1352</v>
      </c>
      <c r="E185" s="145"/>
      <c r="F185" s="146">
        <v>663</v>
      </c>
      <c r="G185" s="147" t="s">
        <v>1353</v>
      </c>
      <c r="H185" s="148">
        <v>3</v>
      </c>
      <c r="I185" s="149"/>
      <c r="J185" s="149"/>
      <c r="K185" s="149">
        <v>135</v>
      </c>
      <c r="L185" s="150">
        <v>0</v>
      </c>
      <c r="M185" s="180" t="s">
        <v>2</v>
      </c>
      <c r="N185" s="181"/>
      <c r="O185" s="181" t="s">
        <v>1631</v>
      </c>
      <c r="P185" s="151" t="s">
        <v>1601</v>
      </c>
      <c r="Q185" s="182" t="str">
        <f>MaBM</f>
        <v>CKDM</v>
      </c>
      <c r="R185" s="182" t="str">
        <f>MaKhoa</f>
        <v>KCK</v>
      </c>
      <c r="S185" s="144" t="str">
        <f t="shared" si="2"/>
        <v>KCK-CKDM</v>
      </c>
      <c r="T185" s="183"/>
      <c r="U185" s="183"/>
      <c r="V185" s="183"/>
      <c r="W185" s="183"/>
      <c r="X185" s="183"/>
      <c r="Y185" s="183"/>
      <c r="Z185" s="183"/>
      <c r="AA185" s="183"/>
      <c r="AB185" s="183"/>
      <c r="AC185" s="183"/>
      <c r="AD185" s="183"/>
      <c r="AE185" s="183"/>
      <c r="AF185" s="183"/>
      <c r="AG185" s="183"/>
      <c r="AH185" s="183"/>
      <c r="AI185" s="183"/>
      <c r="AJ185" s="183"/>
      <c r="AK185" s="183"/>
      <c r="AL185" s="183"/>
      <c r="AM185" s="183"/>
      <c r="AN185" s="183"/>
      <c r="AO185" s="183"/>
      <c r="AP185" s="183"/>
      <c r="AQ185" s="183"/>
      <c r="AR185" s="183"/>
      <c r="AS185" s="183"/>
      <c r="AT185" s="183"/>
      <c r="AU185" s="183"/>
      <c r="AV185" s="183"/>
      <c r="AW185" s="183" t="s">
        <v>20</v>
      </c>
      <c r="AX185" s="183"/>
      <c r="AY185" s="183"/>
      <c r="AZ185" s="183"/>
      <c r="BA185" s="183"/>
      <c r="BB185" s="183"/>
      <c r="BC185" s="183"/>
      <c r="BD185" s="183"/>
      <c r="BE185" s="183"/>
    </row>
    <row r="186" spans="1:57" ht="15" hidden="1" customHeight="1">
      <c r="A186" s="145" t="s">
        <v>1427</v>
      </c>
      <c r="B186" s="145" t="s">
        <v>1427</v>
      </c>
      <c r="C186" s="145"/>
      <c r="D186" s="145" t="s">
        <v>1428</v>
      </c>
      <c r="E186" s="145"/>
      <c r="F186" s="146">
        <v>699</v>
      </c>
      <c r="G186" s="147" t="s">
        <v>1415</v>
      </c>
      <c r="H186" s="148">
        <v>4</v>
      </c>
      <c r="I186" s="149"/>
      <c r="J186" s="149"/>
      <c r="K186" s="149">
        <v>180</v>
      </c>
      <c r="L186" s="150">
        <v>0</v>
      </c>
      <c r="M186" s="180" t="s">
        <v>1511</v>
      </c>
      <c r="N186" s="181"/>
      <c r="O186" s="181" t="s">
        <v>1631</v>
      </c>
      <c r="P186" s="151" t="s">
        <v>1601</v>
      </c>
      <c r="Q186" s="182" t="str">
        <f>MaBM</f>
        <v>CKDM</v>
      </c>
      <c r="R186" s="182" t="str">
        <f>MaKhoa</f>
        <v>KCK</v>
      </c>
      <c r="S186" s="144" t="str">
        <f t="shared" si="2"/>
        <v>KCK-CKDM</v>
      </c>
      <c r="T186" s="183"/>
      <c r="U186" s="183"/>
      <c r="V186" s="183"/>
      <c r="W186" s="183"/>
      <c r="X186" s="183"/>
      <c r="Y186" s="183"/>
      <c r="Z186" s="183"/>
      <c r="AA186" s="183"/>
      <c r="AB186" s="183"/>
      <c r="AC186" s="183"/>
      <c r="AD186" s="183"/>
      <c r="AE186" s="183"/>
      <c r="AF186" s="183"/>
      <c r="AG186" s="183"/>
      <c r="AH186" s="183"/>
      <c r="AI186" s="183"/>
      <c r="AJ186" s="183"/>
      <c r="AK186" s="183"/>
      <c r="AL186" s="183"/>
      <c r="AM186" s="183"/>
      <c r="AN186" s="183"/>
      <c r="AO186" s="183"/>
      <c r="AP186" s="183"/>
      <c r="AQ186" s="183"/>
      <c r="AR186" s="183"/>
      <c r="AS186" s="183"/>
      <c r="AT186" s="183"/>
      <c r="AU186" s="183"/>
      <c r="AV186" s="183"/>
      <c r="AW186" s="183" t="s">
        <v>20</v>
      </c>
      <c r="AX186" s="183"/>
      <c r="AY186" s="183"/>
      <c r="AZ186" s="183"/>
      <c r="BA186" s="183"/>
      <c r="BB186" s="183"/>
      <c r="BC186" s="183"/>
      <c r="BD186" s="183"/>
      <c r="BE186" s="183"/>
    </row>
    <row r="187" spans="1:57" ht="15" hidden="1" customHeight="1">
      <c r="A187" s="145" t="s">
        <v>1189</v>
      </c>
      <c r="B187" s="145"/>
      <c r="C187" s="145"/>
      <c r="D187" s="145" t="s">
        <v>1190</v>
      </c>
      <c r="E187" s="145"/>
      <c r="F187" s="146">
        <v>594</v>
      </c>
      <c r="G187" s="147" t="s">
        <v>1191</v>
      </c>
      <c r="H187" s="148">
        <v>2</v>
      </c>
      <c r="I187" s="149">
        <v>30</v>
      </c>
      <c r="J187" s="149"/>
      <c r="K187" s="149"/>
      <c r="L187" s="150">
        <v>0</v>
      </c>
      <c r="M187" s="184"/>
      <c r="N187" s="181"/>
      <c r="O187" s="181" t="s">
        <v>1631</v>
      </c>
      <c r="P187" s="151" t="s">
        <v>1601</v>
      </c>
      <c r="Q187" s="182" t="str">
        <f>MaBM</f>
        <v>CKDM</v>
      </c>
      <c r="R187" s="182" t="str">
        <f>MaKhoa</f>
        <v>KCK</v>
      </c>
      <c r="S187" s="144" t="str">
        <f t="shared" si="2"/>
        <v>KCK-CKDM</v>
      </c>
      <c r="T187" s="183"/>
      <c r="U187" s="183"/>
      <c r="V187" s="183"/>
      <c r="W187" s="183"/>
      <c r="X187" s="183"/>
      <c r="Y187" s="183"/>
      <c r="Z187" s="183"/>
      <c r="AA187" s="183"/>
      <c r="AB187" s="183"/>
      <c r="AC187" s="183"/>
      <c r="AD187" s="183"/>
      <c r="AE187" s="183"/>
      <c r="AF187" s="183"/>
      <c r="AG187" s="183"/>
      <c r="AH187" s="183"/>
      <c r="AI187" s="183"/>
      <c r="AJ187" s="183"/>
      <c r="AK187" s="183"/>
      <c r="AL187" s="183"/>
      <c r="AM187" s="183"/>
      <c r="AN187" s="183"/>
      <c r="AO187" s="183"/>
      <c r="AP187" s="183"/>
      <c r="AQ187" s="183"/>
      <c r="AR187" s="183"/>
      <c r="AS187" s="183"/>
      <c r="AT187" s="183"/>
      <c r="AU187" s="183"/>
      <c r="AV187" s="183"/>
      <c r="AW187" s="183" t="s">
        <v>21</v>
      </c>
      <c r="AX187" s="183"/>
      <c r="AY187" s="183"/>
      <c r="AZ187" s="183"/>
      <c r="BA187" s="183"/>
      <c r="BB187" s="183"/>
      <c r="BC187" s="183"/>
      <c r="BD187" s="183"/>
      <c r="BE187" s="183"/>
    </row>
    <row r="188" spans="1:57" ht="15" hidden="1" customHeight="1">
      <c r="A188" s="145" t="s">
        <v>817</v>
      </c>
      <c r="B188" s="145"/>
      <c r="C188" s="145"/>
      <c r="D188" s="145"/>
      <c r="E188" s="145"/>
      <c r="F188" s="146">
        <v>430</v>
      </c>
      <c r="G188" s="147" t="s">
        <v>818</v>
      </c>
      <c r="H188" s="148">
        <v>3</v>
      </c>
      <c r="I188" s="149">
        <v>45</v>
      </c>
      <c r="J188" s="149"/>
      <c r="K188" s="149"/>
      <c r="L188" s="150">
        <v>0</v>
      </c>
      <c r="M188" s="184"/>
      <c r="N188" s="181"/>
      <c r="O188" s="181" t="s">
        <v>1631</v>
      </c>
      <c r="P188" s="151" t="s">
        <v>1601</v>
      </c>
      <c r="Q188" s="182" t="str">
        <f>MaBM</f>
        <v>CKDM</v>
      </c>
      <c r="R188" s="182" t="str">
        <f>MaKhoa</f>
        <v>KCK</v>
      </c>
      <c r="S188" s="144" t="str">
        <f t="shared" si="2"/>
        <v>KCK-CKDM</v>
      </c>
      <c r="T188" s="183"/>
      <c r="U188" s="183"/>
      <c r="V188" s="183"/>
      <c r="W188" s="183"/>
      <c r="X188" s="183"/>
      <c r="Y188" s="183"/>
      <c r="Z188" s="183"/>
      <c r="AA188" s="183"/>
      <c r="AB188" s="183"/>
      <c r="AC188" s="183"/>
      <c r="AD188" s="183"/>
      <c r="AE188" s="183"/>
      <c r="AF188" s="183"/>
      <c r="AG188" s="183"/>
      <c r="AH188" s="183"/>
      <c r="AI188" s="183"/>
      <c r="AJ188" s="183"/>
      <c r="AK188" s="183"/>
      <c r="AL188" s="183"/>
      <c r="AM188" s="183"/>
      <c r="AN188" s="183"/>
      <c r="AO188" s="183"/>
      <c r="AP188" s="183"/>
      <c r="AQ188" s="183"/>
      <c r="AR188" s="183"/>
      <c r="AS188" s="183"/>
      <c r="AT188" s="183"/>
      <c r="AU188" s="183"/>
      <c r="AV188" s="183"/>
      <c r="AW188" s="183"/>
      <c r="AX188" s="183"/>
      <c r="AY188" s="183"/>
      <c r="AZ188" s="183"/>
      <c r="BA188" s="183"/>
      <c r="BB188" s="183"/>
      <c r="BC188" s="183"/>
      <c r="BD188" s="183"/>
      <c r="BE188" s="183"/>
    </row>
    <row r="189" spans="1:57" ht="15" hidden="1" customHeight="1">
      <c r="A189" s="145"/>
      <c r="B189" s="145" t="s">
        <v>819</v>
      </c>
      <c r="C189" s="145"/>
      <c r="D189" s="145" t="s">
        <v>820</v>
      </c>
      <c r="E189" s="145"/>
      <c r="F189" s="146">
        <v>431</v>
      </c>
      <c r="G189" s="147" t="s">
        <v>818</v>
      </c>
      <c r="H189" s="148">
        <v>2</v>
      </c>
      <c r="I189" s="149">
        <v>30</v>
      </c>
      <c r="J189" s="149"/>
      <c r="K189" s="149"/>
      <c r="L189" s="150">
        <v>0</v>
      </c>
      <c r="M189" s="184"/>
      <c r="N189" s="181"/>
      <c r="O189" s="181" t="s">
        <v>1631</v>
      </c>
      <c r="P189" s="151" t="s">
        <v>1601</v>
      </c>
      <c r="Q189" s="182" t="str">
        <f>MaBM</f>
        <v>CKDM</v>
      </c>
      <c r="R189" s="182" t="str">
        <f>MaKhoa</f>
        <v>KCK</v>
      </c>
      <c r="S189" s="144" t="str">
        <f t="shared" si="2"/>
        <v>KCK-CKDM</v>
      </c>
      <c r="T189" s="183"/>
      <c r="U189" s="183"/>
      <c r="V189" s="183"/>
      <c r="W189" s="183"/>
      <c r="X189" s="183"/>
      <c r="Y189" s="183"/>
      <c r="Z189" s="183"/>
      <c r="AA189" s="183"/>
      <c r="AB189" s="183"/>
      <c r="AC189" s="183"/>
      <c r="AD189" s="183"/>
      <c r="AE189" s="183"/>
      <c r="AF189" s="183"/>
      <c r="AG189" s="183"/>
      <c r="AH189" s="183"/>
      <c r="AI189" s="183"/>
      <c r="AJ189" s="183"/>
      <c r="AK189" s="183"/>
      <c r="AL189" s="183"/>
      <c r="AM189" s="183"/>
      <c r="AN189" s="183"/>
      <c r="AO189" s="183"/>
      <c r="AP189" s="183"/>
      <c r="AQ189" s="183"/>
      <c r="AR189" s="183"/>
      <c r="AS189" s="183"/>
      <c r="AT189" s="183"/>
      <c r="AU189" s="183"/>
      <c r="AV189" s="183"/>
      <c r="AW189" s="183" t="s">
        <v>20</v>
      </c>
      <c r="AX189" s="183"/>
      <c r="AY189" s="183"/>
      <c r="AZ189" s="183"/>
      <c r="BA189" s="183"/>
      <c r="BB189" s="183"/>
      <c r="BC189" s="183"/>
      <c r="BD189" s="183"/>
      <c r="BE189" s="183"/>
    </row>
    <row r="190" spans="1:57" ht="15" hidden="1" customHeight="1">
      <c r="A190" s="145" t="s">
        <v>779</v>
      </c>
      <c r="B190" s="145"/>
      <c r="C190" s="145"/>
      <c r="D190" s="145"/>
      <c r="E190" s="145"/>
      <c r="F190" s="146">
        <v>408</v>
      </c>
      <c r="G190" s="147" t="s">
        <v>780</v>
      </c>
      <c r="H190" s="148">
        <v>3</v>
      </c>
      <c r="I190" s="149">
        <v>45</v>
      </c>
      <c r="J190" s="149"/>
      <c r="K190" s="149"/>
      <c r="L190" s="150">
        <v>0</v>
      </c>
      <c r="M190" s="184"/>
      <c r="N190" s="181"/>
      <c r="O190" s="181" t="s">
        <v>1715</v>
      </c>
      <c r="P190" s="151" t="s">
        <v>1601</v>
      </c>
      <c r="Q190" s="182" t="str">
        <f>MaBM</f>
        <v>CKMT</v>
      </c>
      <c r="R190" s="182" t="str">
        <f>MaKhoa</f>
        <v>KCK</v>
      </c>
      <c r="S190" s="144" t="str">
        <f t="shared" si="2"/>
        <v>KCK-CKMT</v>
      </c>
      <c r="T190" s="183"/>
      <c r="U190" s="183"/>
      <c r="V190" s="183"/>
      <c r="W190" s="183"/>
      <c r="X190" s="183"/>
      <c r="Y190" s="183"/>
      <c r="Z190" s="183"/>
      <c r="AA190" s="183"/>
      <c r="AB190" s="183"/>
      <c r="AC190" s="183" t="s">
        <v>20</v>
      </c>
      <c r="AD190" s="183"/>
      <c r="AE190" s="183"/>
      <c r="AF190" s="183"/>
      <c r="AG190" s="183"/>
      <c r="AH190" s="183"/>
      <c r="AI190" s="183"/>
      <c r="AJ190" s="183"/>
      <c r="AK190" s="183"/>
      <c r="AL190" s="183"/>
      <c r="AM190" s="183"/>
      <c r="AN190" s="183"/>
      <c r="AO190" s="183"/>
      <c r="AP190" s="183"/>
      <c r="AQ190" s="183"/>
      <c r="AR190" s="183"/>
      <c r="AS190" s="183"/>
      <c r="AT190" s="183"/>
      <c r="AU190" s="183"/>
      <c r="AV190" s="183"/>
      <c r="AW190" s="183"/>
      <c r="AX190" s="183"/>
      <c r="AY190" s="183"/>
      <c r="AZ190" s="183"/>
      <c r="BA190" s="183"/>
      <c r="BB190" s="183"/>
      <c r="BC190" s="183"/>
      <c r="BD190" s="183"/>
      <c r="BE190" s="183"/>
    </row>
    <row r="191" spans="1:57" ht="15" hidden="1" customHeight="1">
      <c r="A191" s="145"/>
      <c r="B191" s="145" t="s">
        <v>781</v>
      </c>
      <c r="C191" s="145"/>
      <c r="D191" s="145" t="s">
        <v>782</v>
      </c>
      <c r="E191" s="145"/>
      <c r="F191" s="146">
        <v>409</v>
      </c>
      <c r="G191" s="147" t="s">
        <v>780</v>
      </c>
      <c r="H191" s="148">
        <v>2</v>
      </c>
      <c r="I191" s="149">
        <v>30</v>
      </c>
      <c r="J191" s="149"/>
      <c r="K191" s="149"/>
      <c r="L191" s="150">
        <v>0</v>
      </c>
      <c r="M191" s="184"/>
      <c r="N191" s="181"/>
      <c r="O191" s="181" t="s">
        <v>1715</v>
      </c>
      <c r="P191" s="151" t="s">
        <v>1601</v>
      </c>
      <c r="Q191" s="182" t="str">
        <f>MaBM</f>
        <v>CKMT</v>
      </c>
      <c r="R191" s="182" t="str">
        <f>MaKhoa</f>
        <v>KCK</v>
      </c>
      <c r="S191" s="144" t="str">
        <f t="shared" si="2"/>
        <v>KCK-CKMT</v>
      </c>
      <c r="T191" s="183"/>
      <c r="U191" s="183"/>
      <c r="V191" s="183"/>
      <c r="W191" s="183"/>
      <c r="X191" s="183"/>
      <c r="Y191" s="183"/>
      <c r="Z191" s="183"/>
      <c r="AA191" s="183"/>
      <c r="AB191" s="183"/>
      <c r="AC191" s="183"/>
      <c r="AD191" s="183"/>
      <c r="AE191" s="183"/>
      <c r="AF191" s="183"/>
      <c r="AG191" s="183"/>
      <c r="AH191" s="183"/>
      <c r="AI191" s="183"/>
      <c r="AJ191" s="183"/>
      <c r="AK191" s="183"/>
      <c r="AL191" s="183"/>
      <c r="AM191" s="183"/>
      <c r="AN191" s="183"/>
      <c r="AO191" s="183"/>
      <c r="AP191" s="183"/>
      <c r="AQ191" s="183"/>
      <c r="AR191" s="183"/>
      <c r="AS191" s="183"/>
      <c r="AT191" s="183"/>
      <c r="AU191" s="183"/>
      <c r="AV191" s="183" t="s">
        <v>20</v>
      </c>
      <c r="AW191" s="183"/>
      <c r="AX191" s="183"/>
      <c r="AY191" s="183"/>
      <c r="AZ191" s="183"/>
      <c r="BA191" s="183"/>
      <c r="BB191" s="183"/>
      <c r="BC191" s="183"/>
      <c r="BD191" s="183"/>
      <c r="BE191" s="183"/>
    </row>
    <row r="192" spans="1:57" ht="15" hidden="1" customHeight="1">
      <c r="A192" s="145" t="s">
        <v>773</v>
      </c>
      <c r="B192" s="145" t="s">
        <v>773</v>
      </c>
      <c r="C192" s="145"/>
      <c r="D192" s="145"/>
      <c r="E192" s="145"/>
      <c r="F192" s="146">
        <v>404</v>
      </c>
      <c r="G192" s="147" t="s">
        <v>774</v>
      </c>
      <c r="H192" s="148">
        <v>2</v>
      </c>
      <c r="I192" s="149"/>
      <c r="J192" s="149"/>
      <c r="K192" s="149">
        <v>90</v>
      </c>
      <c r="L192" s="150">
        <v>0</v>
      </c>
      <c r="M192" s="180" t="s">
        <v>1511</v>
      </c>
      <c r="N192" s="181"/>
      <c r="O192" s="181" t="s">
        <v>1715</v>
      </c>
      <c r="P192" s="151" t="s">
        <v>1601</v>
      </c>
      <c r="Q192" s="182" t="str">
        <f>MaBM</f>
        <v>CKMT</v>
      </c>
      <c r="R192" s="182" t="str">
        <f>MaKhoa</f>
        <v>KCK</v>
      </c>
      <c r="S192" s="144" t="str">
        <f t="shared" si="2"/>
        <v>KCK-CKMT</v>
      </c>
      <c r="T192" s="183"/>
      <c r="U192" s="183"/>
      <c r="V192" s="183"/>
      <c r="W192" s="183"/>
      <c r="X192" s="183"/>
      <c r="Y192" s="183"/>
      <c r="Z192" s="183"/>
      <c r="AA192" s="183"/>
      <c r="AB192" s="183"/>
      <c r="AC192" s="183" t="s">
        <v>20</v>
      </c>
      <c r="AD192" s="183"/>
      <c r="AE192" s="183"/>
      <c r="AF192" s="183"/>
      <c r="AG192" s="183"/>
      <c r="AH192" s="183"/>
      <c r="AI192" s="183"/>
      <c r="AJ192" s="183"/>
      <c r="AK192" s="183"/>
      <c r="AL192" s="183"/>
      <c r="AM192" s="183"/>
      <c r="AN192" s="183"/>
      <c r="AO192" s="183"/>
      <c r="AP192" s="183"/>
      <c r="AQ192" s="183"/>
      <c r="AR192" s="183"/>
      <c r="AS192" s="183"/>
      <c r="AT192" s="183"/>
      <c r="AU192" s="183"/>
      <c r="AV192" s="183"/>
      <c r="AW192" s="183"/>
      <c r="AX192" s="183"/>
      <c r="AY192" s="183"/>
      <c r="AZ192" s="183"/>
      <c r="BA192" s="183"/>
      <c r="BB192" s="183"/>
      <c r="BC192" s="183"/>
      <c r="BD192" s="183"/>
      <c r="BE192" s="183"/>
    </row>
    <row r="193" spans="1:57" ht="15" hidden="1" customHeight="1">
      <c r="A193" s="145" t="s">
        <v>1812</v>
      </c>
      <c r="B193" s="145" t="s">
        <v>1812</v>
      </c>
      <c r="C193" s="145"/>
      <c r="D193" s="145"/>
      <c r="E193" s="145"/>
      <c r="F193" s="146">
        <v>431</v>
      </c>
      <c r="G193" s="147" t="s">
        <v>1813</v>
      </c>
      <c r="H193" s="148">
        <v>1</v>
      </c>
      <c r="I193" s="149"/>
      <c r="J193" s="149"/>
      <c r="K193" s="149">
        <v>45</v>
      </c>
      <c r="L193" s="150">
        <v>0</v>
      </c>
      <c r="M193" s="180" t="s">
        <v>1511</v>
      </c>
      <c r="N193" s="181"/>
      <c r="O193" s="181" t="s">
        <v>1715</v>
      </c>
      <c r="P193" s="151" t="s">
        <v>1601</v>
      </c>
      <c r="Q193" s="182" t="str">
        <f>MaBM</f>
        <v>CKMT</v>
      </c>
      <c r="R193" s="182" t="str">
        <f>MaKhoa</f>
        <v>KCK</v>
      </c>
      <c r="S193" s="144" t="str">
        <f t="shared" si="2"/>
        <v>KCK-CKMT</v>
      </c>
      <c r="T193" s="183"/>
      <c r="U193" s="183"/>
      <c r="V193" s="183"/>
      <c r="W193" s="183"/>
      <c r="X193" s="183"/>
      <c r="Y193" s="183"/>
      <c r="Z193" s="183"/>
      <c r="AA193" s="183"/>
      <c r="AB193" s="183"/>
      <c r="AC193" s="183" t="s">
        <v>20</v>
      </c>
      <c r="AD193" s="183"/>
      <c r="AE193" s="183"/>
      <c r="AF193" s="183"/>
      <c r="AG193" s="183"/>
      <c r="AH193" s="183"/>
      <c r="AI193" s="183"/>
      <c r="AJ193" s="183"/>
      <c r="AK193" s="183"/>
      <c r="AL193" s="183"/>
      <c r="AM193" s="183"/>
      <c r="AN193" s="183"/>
      <c r="AO193" s="183"/>
      <c r="AP193" s="183"/>
      <c r="AQ193" s="183"/>
      <c r="AR193" s="183"/>
      <c r="AS193" s="183"/>
      <c r="AT193" s="183"/>
      <c r="AU193" s="183"/>
      <c r="AV193" s="183"/>
      <c r="AW193" s="183"/>
      <c r="AX193" s="183"/>
      <c r="AY193" s="183"/>
      <c r="AZ193" s="183"/>
      <c r="BA193" s="183"/>
      <c r="BB193" s="183"/>
      <c r="BC193" s="183"/>
      <c r="BD193" s="183"/>
      <c r="BE193" s="183"/>
    </row>
    <row r="194" spans="1:57" ht="15" hidden="1" customHeight="1">
      <c r="A194" s="145" t="s">
        <v>799</v>
      </c>
      <c r="B194" s="145" t="s">
        <v>1716</v>
      </c>
      <c r="C194" s="145"/>
      <c r="D194" s="145"/>
      <c r="E194" s="145"/>
      <c r="F194" s="146">
        <v>421</v>
      </c>
      <c r="G194" s="147" t="s">
        <v>800</v>
      </c>
      <c r="H194" s="148">
        <v>2</v>
      </c>
      <c r="I194" s="149"/>
      <c r="J194" s="149"/>
      <c r="K194" s="149">
        <v>90</v>
      </c>
      <c r="L194" s="150">
        <v>0</v>
      </c>
      <c r="M194" s="180" t="s">
        <v>1511</v>
      </c>
      <c r="N194" s="181"/>
      <c r="O194" s="181" t="s">
        <v>1715</v>
      </c>
      <c r="P194" s="151" t="s">
        <v>1601</v>
      </c>
      <c r="Q194" s="182" t="str">
        <f>MaBM</f>
        <v>CKMT</v>
      </c>
      <c r="R194" s="182" t="str">
        <f>MaKhoa</f>
        <v>KCK</v>
      </c>
      <c r="S194" s="144" t="str">
        <f t="shared" si="2"/>
        <v>KCK-CKMT</v>
      </c>
      <c r="T194" s="183"/>
      <c r="U194" s="183"/>
      <c r="V194" s="183"/>
      <c r="W194" s="183"/>
      <c r="X194" s="183"/>
      <c r="Y194" s="183"/>
      <c r="Z194" s="183"/>
      <c r="AA194" s="183"/>
      <c r="AB194" s="183"/>
      <c r="AC194" s="183" t="s">
        <v>20</v>
      </c>
      <c r="AD194" s="183"/>
      <c r="AE194" s="183"/>
      <c r="AF194" s="183"/>
      <c r="AG194" s="183"/>
      <c r="AH194" s="183"/>
      <c r="AI194" s="183"/>
      <c r="AJ194" s="183"/>
      <c r="AK194" s="183"/>
      <c r="AL194" s="183"/>
      <c r="AM194" s="183"/>
      <c r="AN194" s="183"/>
      <c r="AO194" s="183"/>
      <c r="AP194" s="183"/>
      <c r="AQ194" s="183"/>
      <c r="AR194" s="183"/>
      <c r="AS194" s="183"/>
      <c r="AT194" s="183"/>
      <c r="AU194" s="183"/>
      <c r="AV194" s="183"/>
      <c r="AW194" s="183"/>
      <c r="AX194" s="183"/>
      <c r="AY194" s="183"/>
      <c r="AZ194" s="183"/>
      <c r="BA194" s="183"/>
      <c r="BB194" s="183"/>
      <c r="BC194" s="183"/>
      <c r="BD194" s="183"/>
      <c r="BE194" s="183"/>
    </row>
    <row r="195" spans="1:57" ht="15" hidden="1" customHeight="1">
      <c r="A195" s="145" t="s">
        <v>1459</v>
      </c>
      <c r="B195" s="145" t="s">
        <v>1459</v>
      </c>
      <c r="C195" s="145"/>
      <c r="D195" s="145"/>
      <c r="E195" s="145"/>
      <c r="F195" s="146">
        <v>723</v>
      </c>
      <c r="G195" s="147" t="s">
        <v>1444</v>
      </c>
      <c r="H195" s="148">
        <v>8</v>
      </c>
      <c r="I195" s="149"/>
      <c r="J195" s="149"/>
      <c r="K195" s="149">
        <v>480</v>
      </c>
      <c r="L195" s="150">
        <v>0</v>
      </c>
      <c r="M195" s="180" t="s">
        <v>1511</v>
      </c>
      <c r="N195" s="181"/>
      <c r="O195" s="181" t="s">
        <v>1715</v>
      </c>
      <c r="P195" s="151" t="s">
        <v>1601</v>
      </c>
      <c r="Q195" s="182" t="str">
        <f>MaBM</f>
        <v>CKMT</v>
      </c>
      <c r="R195" s="182" t="str">
        <f>MaKhoa</f>
        <v>KCK</v>
      </c>
      <c r="S195" s="144" t="str">
        <f t="shared" si="2"/>
        <v>KCK-CKMT</v>
      </c>
      <c r="T195" s="183"/>
      <c r="U195" s="183"/>
      <c r="V195" s="183"/>
      <c r="W195" s="183"/>
      <c r="X195" s="183"/>
      <c r="Y195" s="183"/>
      <c r="Z195" s="183"/>
      <c r="AA195" s="183"/>
      <c r="AB195" s="183"/>
      <c r="AC195" s="183" t="s">
        <v>20</v>
      </c>
      <c r="AD195" s="183"/>
      <c r="AE195" s="183"/>
      <c r="AF195" s="183"/>
      <c r="AG195" s="183"/>
      <c r="AH195" s="183"/>
      <c r="AI195" s="183"/>
      <c r="AJ195" s="183"/>
      <c r="AK195" s="183"/>
      <c r="AL195" s="183"/>
      <c r="AM195" s="183"/>
      <c r="AN195" s="183"/>
      <c r="AO195" s="183"/>
      <c r="AP195" s="183"/>
      <c r="AQ195" s="183"/>
      <c r="AR195" s="183"/>
      <c r="AS195" s="183"/>
      <c r="AT195" s="183"/>
      <c r="AU195" s="183"/>
      <c r="AV195" s="183"/>
      <c r="AW195" s="183"/>
      <c r="AX195" s="183"/>
      <c r="AY195" s="183"/>
      <c r="AZ195" s="183"/>
      <c r="BA195" s="183"/>
      <c r="BB195" s="183"/>
      <c r="BC195" s="183"/>
      <c r="BD195" s="183"/>
      <c r="BE195" s="183"/>
    </row>
    <row r="196" spans="1:57" ht="15" hidden="1" customHeight="1">
      <c r="A196" s="145"/>
      <c r="B196" s="145"/>
      <c r="C196" s="145"/>
      <c r="D196" s="145" t="s">
        <v>1460</v>
      </c>
      <c r="E196" s="145"/>
      <c r="F196" s="146">
        <v>724</v>
      </c>
      <c r="G196" s="147" t="s">
        <v>1444</v>
      </c>
      <c r="H196" s="148">
        <v>4</v>
      </c>
      <c r="I196" s="149"/>
      <c r="J196" s="149"/>
      <c r="K196" s="149">
        <v>240</v>
      </c>
      <c r="L196" s="150">
        <v>0</v>
      </c>
      <c r="M196" s="180" t="s">
        <v>1511</v>
      </c>
      <c r="N196" s="181"/>
      <c r="O196" s="181" t="s">
        <v>1715</v>
      </c>
      <c r="P196" s="151" t="s">
        <v>1601</v>
      </c>
      <c r="Q196" s="182" t="str">
        <f>MaBM</f>
        <v>CKMT</v>
      </c>
      <c r="R196" s="182" t="str">
        <f>MaKhoa</f>
        <v>KCK</v>
      </c>
      <c r="S196" s="144" t="str">
        <f t="shared" ref="S196:S259" si="3">+R196&amp;"-"&amp;Q196</f>
        <v>KCK-CKMT</v>
      </c>
      <c r="T196" s="183"/>
      <c r="U196" s="183"/>
      <c r="V196" s="183"/>
      <c r="W196" s="183"/>
      <c r="X196" s="183"/>
      <c r="Y196" s="183"/>
      <c r="Z196" s="183"/>
      <c r="AA196" s="183"/>
      <c r="AB196" s="183"/>
      <c r="AC196" s="183"/>
      <c r="AD196" s="183"/>
      <c r="AE196" s="183"/>
      <c r="AF196" s="183"/>
      <c r="AG196" s="183"/>
      <c r="AH196" s="183"/>
      <c r="AI196" s="183"/>
      <c r="AJ196" s="183"/>
      <c r="AK196" s="183"/>
      <c r="AL196" s="183"/>
      <c r="AM196" s="183"/>
      <c r="AN196" s="183"/>
      <c r="AO196" s="183"/>
      <c r="AP196" s="183"/>
      <c r="AQ196" s="183"/>
      <c r="AR196" s="183"/>
      <c r="AS196" s="183"/>
      <c r="AT196" s="183"/>
      <c r="AU196" s="183"/>
      <c r="AV196" s="183" t="s">
        <v>20</v>
      </c>
      <c r="AW196" s="183"/>
      <c r="AX196" s="183"/>
      <c r="AY196" s="183"/>
      <c r="AZ196" s="183"/>
      <c r="BA196" s="183"/>
      <c r="BB196" s="183"/>
      <c r="BC196" s="183"/>
      <c r="BD196" s="183"/>
      <c r="BE196" s="183"/>
    </row>
    <row r="197" spans="1:57" ht="15" hidden="1" customHeight="1">
      <c r="A197" s="145" t="s">
        <v>1184</v>
      </c>
      <c r="B197" s="145"/>
      <c r="C197" s="145"/>
      <c r="D197" s="145" t="s">
        <v>1185</v>
      </c>
      <c r="E197" s="145"/>
      <c r="F197" s="146">
        <v>592</v>
      </c>
      <c r="G197" s="147" t="s">
        <v>1186</v>
      </c>
      <c r="H197" s="148">
        <v>2</v>
      </c>
      <c r="I197" s="149">
        <v>30</v>
      </c>
      <c r="J197" s="149"/>
      <c r="K197" s="149"/>
      <c r="L197" s="150">
        <v>0</v>
      </c>
      <c r="M197" s="184"/>
      <c r="N197" s="181"/>
      <c r="O197" s="181" t="s">
        <v>1715</v>
      </c>
      <c r="P197" s="151" t="s">
        <v>1601</v>
      </c>
      <c r="Q197" s="182" t="str">
        <f>MaBM</f>
        <v>CKMT</v>
      </c>
      <c r="R197" s="182" t="str">
        <f>MaKhoa</f>
        <v>KCK</v>
      </c>
      <c r="S197" s="144" t="str">
        <f t="shared" si="3"/>
        <v>KCK-CKMT</v>
      </c>
      <c r="T197" s="183"/>
      <c r="U197" s="183"/>
      <c r="V197" s="183"/>
      <c r="W197" s="183"/>
      <c r="X197" s="183"/>
      <c r="Y197" s="183"/>
      <c r="Z197" s="183"/>
      <c r="AA197" s="183"/>
      <c r="AB197" s="183"/>
      <c r="AC197" s="183" t="s">
        <v>21</v>
      </c>
      <c r="AD197" s="183"/>
      <c r="AE197" s="183"/>
      <c r="AF197" s="183"/>
      <c r="AG197" s="183"/>
      <c r="AH197" s="183"/>
      <c r="AI197" s="183"/>
      <c r="AJ197" s="183"/>
      <c r="AK197" s="183"/>
      <c r="AL197" s="183"/>
      <c r="AM197" s="183"/>
      <c r="AN197" s="183"/>
      <c r="AO197" s="183"/>
      <c r="AP197" s="183"/>
      <c r="AQ197" s="183"/>
      <c r="AR197" s="183"/>
      <c r="AS197" s="183"/>
      <c r="AT197" s="183"/>
      <c r="AU197" s="183"/>
      <c r="AV197" s="183" t="s">
        <v>21</v>
      </c>
      <c r="AW197" s="183"/>
      <c r="AX197" s="183"/>
      <c r="AY197" s="183"/>
      <c r="AZ197" s="183"/>
      <c r="BA197" s="183"/>
      <c r="BB197" s="183"/>
      <c r="BC197" s="183"/>
      <c r="BD197" s="183"/>
      <c r="BE197" s="183"/>
    </row>
    <row r="198" spans="1:57" ht="15" hidden="1" customHeight="1">
      <c r="A198" s="145" t="s">
        <v>770</v>
      </c>
      <c r="B198" s="145" t="s">
        <v>770</v>
      </c>
      <c r="C198" s="145"/>
      <c r="D198" s="145"/>
      <c r="E198" s="145"/>
      <c r="F198" s="146">
        <v>403</v>
      </c>
      <c r="G198" s="147" t="s">
        <v>771</v>
      </c>
      <c r="H198" s="148">
        <v>3</v>
      </c>
      <c r="I198" s="149">
        <v>45</v>
      </c>
      <c r="J198" s="149"/>
      <c r="K198" s="149"/>
      <c r="L198" s="150">
        <v>0</v>
      </c>
      <c r="M198" s="184"/>
      <c r="N198" s="181"/>
      <c r="O198" s="181" t="s">
        <v>1715</v>
      </c>
      <c r="P198" s="151" t="s">
        <v>1601</v>
      </c>
      <c r="Q198" s="182" t="str">
        <f>MaBM</f>
        <v>CKMT</v>
      </c>
      <c r="R198" s="182" t="str">
        <f>MaKhoa</f>
        <v>KCK</v>
      </c>
      <c r="S198" s="144" t="str">
        <f t="shared" si="3"/>
        <v>KCK-CKMT</v>
      </c>
      <c r="T198" s="183"/>
      <c r="U198" s="183"/>
      <c r="V198" s="183"/>
      <c r="W198" s="183"/>
      <c r="X198" s="183"/>
      <c r="Y198" s="183"/>
      <c r="Z198" s="183"/>
      <c r="AA198" s="183"/>
      <c r="AB198" s="183"/>
      <c r="AC198" s="183" t="s">
        <v>20</v>
      </c>
      <c r="AD198" s="183"/>
      <c r="AE198" s="183"/>
      <c r="AF198" s="183"/>
      <c r="AG198" s="183"/>
      <c r="AH198" s="183"/>
      <c r="AI198" s="183"/>
      <c r="AJ198" s="183"/>
      <c r="AK198" s="183"/>
      <c r="AL198" s="183"/>
      <c r="AM198" s="183"/>
      <c r="AN198" s="183"/>
      <c r="AO198" s="183"/>
      <c r="AP198" s="183"/>
      <c r="AQ198" s="183"/>
      <c r="AR198" s="183"/>
      <c r="AS198" s="183"/>
      <c r="AT198" s="183"/>
      <c r="AU198" s="183"/>
      <c r="AV198" s="183"/>
      <c r="AW198" s="183"/>
      <c r="AX198" s="183"/>
      <c r="AY198" s="183"/>
      <c r="AZ198" s="183"/>
      <c r="BA198" s="183"/>
      <c r="BB198" s="183"/>
      <c r="BC198" s="183"/>
      <c r="BD198" s="183"/>
      <c r="BE198" s="183"/>
    </row>
    <row r="199" spans="1:57" ht="15" hidden="1" customHeight="1">
      <c r="A199" s="145" t="s">
        <v>804</v>
      </c>
      <c r="B199" s="145"/>
      <c r="C199" s="145"/>
      <c r="D199" s="145" t="s">
        <v>805</v>
      </c>
      <c r="E199" s="145"/>
      <c r="F199" s="146">
        <v>424</v>
      </c>
      <c r="G199" s="147" t="s">
        <v>806</v>
      </c>
      <c r="H199" s="148">
        <v>2</v>
      </c>
      <c r="I199" s="149">
        <v>30</v>
      </c>
      <c r="J199" s="149"/>
      <c r="K199" s="149"/>
      <c r="L199" s="150">
        <v>0</v>
      </c>
      <c r="M199" s="184"/>
      <c r="N199" s="181"/>
      <c r="O199" s="181" t="s">
        <v>1715</v>
      </c>
      <c r="P199" s="151" t="s">
        <v>1601</v>
      </c>
      <c r="Q199" s="182" t="str">
        <f>MaBM</f>
        <v>CKMT</v>
      </c>
      <c r="R199" s="182" t="str">
        <f>MaKhoa</f>
        <v>KCK</v>
      </c>
      <c r="S199" s="144" t="str">
        <f t="shared" si="3"/>
        <v>KCK-CKMT</v>
      </c>
      <c r="T199" s="183"/>
      <c r="U199" s="183"/>
      <c r="V199" s="183"/>
      <c r="W199" s="183"/>
      <c r="X199" s="183"/>
      <c r="Y199" s="183"/>
      <c r="Z199" s="183"/>
      <c r="AA199" s="183"/>
      <c r="AB199" s="183"/>
      <c r="AC199" s="183" t="s">
        <v>20</v>
      </c>
      <c r="AD199" s="183"/>
      <c r="AE199" s="183"/>
      <c r="AF199" s="183"/>
      <c r="AG199" s="183"/>
      <c r="AH199" s="183"/>
      <c r="AI199" s="183"/>
      <c r="AJ199" s="183"/>
      <c r="AK199" s="183"/>
      <c r="AL199" s="183"/>
      <c r="AM199" s="183"/>
      <c r="AN199" s="183"/>
      <c r="AO199" s="183"/>
      <c r="AP199" s="183"/>
      <c r="AQ199" s="183"/>
      <c r="AR199" s="183"/>
      <c r="AS199" s="183"/>
      <c r="AT199" s="183"/>
      <c r="AU199" s="183"/>
      <c r="AV199" s="183" t="s">
        <v>20</v>
      </c>
      <c r="AW199" s="183"/>
      <c r="AX199" s="183"/>
      <c r="AY199" s="183"/>
      <c r="AZ199" s="183"/>
      <c r="BA199" s="183"/>
      <c r="BB199" s="183"/>
      <c r="BC199" s="183"/>
      <c r="BD199" s="183"/>
      <c r="BE199" s="183"/>
    </row>
    <row r="200" spans="1:57" ht="15" hidden="1" customHeight="1">
      <c r="A200" s="145" t="s">
        <v>783</v>
      </c>
      <c r="B200" s="145"/>
      <c r="C200" s="145"/>
      <c r="D200" s="145"/>
      <c r="E200" s="145"/>
      <c r="F200" s="146">
        <v>410</v>
      </c>
      <c r="G200" s="147" t="s">
        <v>784</v>
      </c>
      <c r="H200" s="148">
        <v>3</v>
      </c>
      <c r="I200" s="149">
        <v>45</v>
      </c>
      <c r="J200" s="149"/>
      <c r="K200" s="149"/>
      <c r="L200" s="150">
        <v>0</v>
      </c>
      <c r="M200" s="184"/>
      <c r="N200" s="181"/>
      <c r="O200" s="181" t="s">
        <v>1715</v>
      </c>
      <c r="P200" s="151" t="s">
        <v>1601</v>
      </c>
      <c r="Q200" s="182" t="str">
        <f>MaBM</f>
        <v>CKMT</v>
      </c>
      <c r="R200" s="182" t="str">
        <f>MaKhoa</f>
        <v>KCK</v>
      </c>
      <c r="S200" s="144" t="str">
        <f t="shared" si="3"/>
        <v>KCK-CKMT</v>
      </c>
      <c r="T200" s="183"/>
      <c r="U200" s="183"/>
      <c r="V200" s="183"/>
      <c r="W200" s="183"/>
      <c r="X200" s="183"/>
      <c r="Y200" s="183"/>
      <c r="Z200" s="183"/>
      <c r="AA200" s="183"/>
      <c r="AB200" s="183"/>
      <c r="AC200" s="183" t="s">
        <v>20</v>
      </c>
      <c r="AD200" s="183"/>
      <c r="AE200" s="183"/>
      <c r="AF200" s="183"/>
      <c r="AG200" s="183"/>
      <c r="AH200" s="183"/>
      <c r="AI200" s="183"/>
      <c r="AJ200" s="183"/>
      <c r="AK200" s="183"/>
      <c r="AL200" s="183"/>
      <c r="AM200" s="183"/>
      <c r="AN200" s="183"/>
      <c r="AO200" s="183"/>
      <c r="AP200" s="183"/>
      <c r="AQ200" s="183"/>
      <c r="AR200" s="183"/>
      <c r="AS200" s="183"/>
      <c r="AT200" s="183"/>
      <c r="AU200" s="183"/>
      <c r="AV200" s="183"/>
      <c r="AW200" s="183"/>
      <c r="AX200" s="183"/>
      <c r="AY200" s="183"/>
      <c r="AZ200" s="183"/>
      <c r="BA200" s="183"/>
      <c r="BB200" s="183"/>
      <c r="BC200" s="183"/>
      <c r="BD200" s="183"/>
      <c r="BE200" s="183"/>
    </row>
    <row r="201" spans="1:57" ht="15" hidden="1" customHeight="1">
      <c r="A201" s="145"/>
      <c r="B201" s="145" t="s">
        <v>785</v>
      </c>
      <c r="C201" s="145"/>
      <c r="D201" s="145" t="s">
        <v>786</v>
      </c>
      <c r="E201" s="145"/>
      <c r="F201" s="146">
        <v>411</v>
      </c>
      <c r="G201" s="147" t="s">
        <v>784</v>
      </c>
      <c r="H201" s="148">
        <v>2</v>
      </c>
      <c r="I201" s="149">
        <v>30</v>
      </c>
      <c r="J201" s="149"/>
      <c r="K201" s="149"/>
      <c r="L201" s="150">
        <v>0</v>
      </c>
      <c r="M201" s="184"/>
      <c r="N201" s="181"/>
      <c r="O201" s="181" t="s">
        <v>1715</v>
      </c>
      <c r="P201" s="151" t="s">
        <v>1601</v>
      </c>
      <c r="Q201" s="182" t="str">
        <f>MaBM</f>
        <v>CKMT</v>
      </c>
      <c r="R201" s="182" t="str">
        <f>MaKhoa</f>
        <v>KCK</v>
      </c>
      <c r="S201" s="144" t="str">
        <f t="shared" si="3"/>
        <v>KCK-CKMT</v>
      </c>
      <c r="T201" s="183"/>
      <c r="U201" s="183"/>
      <c r="V201" s="183"/>
      <c r="W201" s="183"/>
      <c r="X201" s="183"/>
      <c r="Y201" s="183"/>
      <c r="Z201" s="183"/>
      <c r="AA201" s="183"/>
      <c r="AB201" s="183"/>
      <c r="AC201" s="183"/>
      <c r="AD201" s="183"/>
      <c r="AE201" s="183"/>
      <c r="AF201" s="183"/>
      <c r="AG201" s="183"/>
      <c r="AH201" s="183"/>
      <c r="AI201" s="183"/>
      <c r="AJ201" s="183"/>
      <c r="AK201" s="183"/>
      <c r="AL201" s="183"/>
      <c r="AM201" s="183"/>
      <c r="AN201" s="183"/>
      <c r="AO201" s="183"/>
      <c r="AP201" s="183"/>
      <c r="AQ201" s="183"/>
      <c r="AR201" s="183"/>
      <c r="AS201" s="183"/>
      <c r="AT201" s="183"/>
      <c r="AU201" s="183"/>
      <c r="AV201" s="183" t="s">
        <v>20</v>
      </c>
      <c r="AW201" s="183"/>
      <c r="AX201" s="183"/>
      <c r="AY201" s="183"/>
      <c r="AZ201" s="183"/>
      <c r="BA201" s="183"/>
      <c r="BB201" s="183"/>
      <c r="BC201" s="183"/>
      <c r="BD201" s="183"/>
      <c r="BE201" s="183"/>
    </row>
    <row r="202" spans="1:57" ht="15" hidden="1" customHeight="1">
      <c r="A202" s="145" t="s">
        <v>1179</v>
      </c>
      <c r="B202" s="145"/>
      <c r="C202" s="145"/>
      <c r="D202" s="145" t="s">
        <v>1180</v>
      </c>
      <c r="E202" s="145"/>
      <c r="F202" s="146">
        <v>590</v>
      </c>
      <c r="G202" s="147" t="s">
        <v>1749</v>
      </c>
      <c r="H202" s="148">
        <v>2</v>
      </c>
      <c r="I202" s="149">
        <v>30</v>
      </c>
      <c r="J202" s="149"/>
      <c r="K202" s="149"/>
      <c r="L202" s="150">
        <v>0</v>
      </c>
      <c r="M202" s="184"/>
      <c r="N202" s="181"/>
      <c r="O202" s="181" t="s">
        <v>1715</v>
      </c>
      <c r="P202" s="151" t="s">
        <v>1601</v>
      </c>
      <c r="Q202" s="182" t="str">
        <f>MaBM</f>
        <v>CKMT</v>
      </c>
      <c r="R202" s="182" t="str">
        <f>MaKhoa</f>
        <v>KCK</v>
      </c>
      <c r="S202" s="144" t="str">
        <f t="shared" si="3"/>
        <v>KCK-CKMT</v>
      </c>
      <c r="T202" s="183"/>
      <c r="U202" s="183"/>
      <c r="V202" s="183"/>
      <c r="W202" s="183"/>
      <c r="X202" s="183"/>
      <c r="Y202" s="183"/>
      <c r="Z202" s="183"/>
      <c r="AA202" s="183"/>
      <c r="AB202" s="183"/>
      <c r="AC202" s="183" t="s">
        <v>21</v>
      </c>
      <c r="AD202" s="183"/>
      <c r="AE202" s="183"/>
      <c r="AF202" s="183"/>
      <c r="AG202" s="183"/>
      <c r="AH202" s="183"/>
      <c r="AI202" s="183"/>
      <c r="AJ202" s="183"/>
      <c r="AK202" s="183"/>
      <c r="AL202" s="183"/>
      <c r="AM202" s="183"/>
      <c r="AN202" s="183"/>
      <c r="AO202" s="183"/>
      <c r="AP202" s="183"/>
      <c r="AQ202" s="183"/>
      <c r="AR202" s="183"/>
      <c r="AS202" s="183"/>
      <c r="AT202" s="183"/>
      <c r="AU202" s="183"/>
      <c r="AV202" s="183" t="s">
        <v>21</v>
      </c>
      <c r="AW202" s="183"/>
      <c r="AX202" s="183"/>
      <c r="AY202" s="183"/>
      <c r="AZ202" s="183"/>
      <c r="BA202" s="183"/>
      <c r="BB202" s="183"/>
      <c r="BC202" s="183"/>
      <c r="BD202" s="183"/>
      <c r="BE202" s="183"/>
    </row>
    <row r="203" spans="1:57" ht="15" hidden="1" customHeight="1">
      <c r="A203" s="145" t="s">
        <v>775</v>
      </c>
      <c r="B203" s="145"/>
      <c r="C203" s="145"/>
      <c r="D203" s="145"/>
      <c r="E203" s="145"/>
      <c r="F203" s="146">
        <v>405</v>
      </c>
      <c r="G203" s="147" t="s">
        <v>778</v>
      </c>
      <c r="H203" s="148">
        <v>2</v>
      </c>
      <c r="I203" s="149">
        <v>30</v>
      </c>
      <c r="J203" s="149"/>
      <c r="K203" s="149"/>
      <c r="L203" s="150">
        <v>0</v>
      </c>
      <c r="M203" s="184"/>
      <c r="N203" s="181"/>
      <c r="O203" s="181" t="s">
        <v>1715</v>
      </c>
      <c r="P203" s="151" t="s">
        <v>1601</v>
      </c>
      <c r="Q203" s="182" t="str">
        <f>MaBM</f>
        <v>CKMT</v>
      </c>
      <c r="R203" s="182" t="str">
        <f>MaKhoa</f>
        <v>KCK</v>
      </c>
      <c r="S203" s="144" t="str">
        <f t="shared" si="3"/>
        <v>KCK-CKMT</v>
      </c>
      <c r="T203" s="183"/>
      <c r="U203" s="183"/>
      <c r="V203" s="183"/>
      <c r="W203" s="183"/>
      <c r="X203" s="183"/>
      <c r="Y203" s="183"/>
      <c r="Z203" s="183"/>
      <c r="AA203" s="183"/>
      <c r="AB203" s="183"/>
      <c r="AC203" s="183" t="s">
        <v>20</v>
      </c>
      <c r="AD203" s="183"/>
      <c r="AE203" s="183"/>
      <c r="AF203" s="183"/>
      <c r="AG203" s="183"/>
      <c r="AH203" s="183"/>
      <c r="AI203" s="183"/>
      <c r="AJ203" s="183"/>
      <c r="AK203" s="183"/>
      <c r="AL203" s="183"/>
      <c r="AM203" s="183"/>
      <c r="AN203" s="183"/>
      <c r="AO203" s="183"/>
      <c r="AP203" s="183"/>
      <c r="AQ203" s="183"/>
      <c r="AR203" s="183"/>
      <c r="AS203" s="183"/>
      <c r="AT203" s="183"/>
      <c r="AU203" s="183"/>
      <c r="AV203" s="183"/>
      <c r="AW203" s="183"/>
      <c r="AX203" s="183"/>
      <c r="AY203" s="183"/>
      <c r="AZ203" s="183"/>
      <c r="BA203" s="183"/>
      <c r="BB203" s="183"/>
      <c r="BC203" s="183"/>
      <c r="BD203" s="183"/>
      <c r="BE203" s="183"/>
    </row>
    <row r="204" spans="1:57" ht="15" hidden="1" customHeight="1">
      <c r="A204" s="145"/>
      <c r="B204" s="145" t="s">
        <v>776</v>
      </c>
      <c r="C204" s="145"/>
      <c r="D204" s="145"/>
      <c r="E204" s="145"/>
      <c r="F204" s="146">
        <v>406</v>
      </c>
      <c r="G204" s="147" t="s">
        <v>778</v>
      </c>
      <c r="H204" s="148">
        <v>2</v>
      </c>
      <c r="I204" s="149">
        <v>30</v>
      </c>
      <c r="J204" s="149"/>
      <c r="K204" s="149"/>
      <c r="L204" s="150">
        <v>0</v>
      </c>
      <c r="M204" s="184"/>
      <c r="N204" s="181"/>
      <c r="O204" s="181" t="s">
        <v>1715</v>
      </c>
      <c r="P204" s="151" t="s">
        <v>1601</v>
      </c>
      <c r="Q204" s="182" t="str">
        <f>MaBM</f>
        <v>CKMT</v>
      </c>
      <c r="R204" s="182" t="str">
        <f>MaKhoa</f>
        <v>KCK</v>
      </c>
      <c r="S204" s="144" t="str">
        <f t="shared" si="3"/>
        <v>KCK-CKMT</v>
      </c>
      <c r="T204" s="183"/>
      <c r="U204" s="183"/>
      <c r="V204" s="183"/>
      <c r="W204" s="183"/>
      <c r="X204" s="183"/>
      <c r="Y204" s="183"/>
      <c r="Z204" s="183"/>
      <c r="AA204" s="183"/>
      <c r="AB204" s="183"/>
      <c r="AC204" s="183"/>
      <c r="AD204" s="183"/>
      <c r="AE204" s="183"/>
      <c r="AF204" s="183"/>
      <c r="AG204" s="183"/>
      <c r="AH204" s="183"/>
      <c r="AI204" s="183"/>
      <c r="AJ204" s="183"/>
      <c r="AK204" s="183"/>
      <c r="AL204" s="183"/>
      <c r="AM204" s="183"/>
      <c r="AN204" s="183"/>
      <c r="AO204" s="183"/>
      <c r="AP204" s="183"/>
      <c r="AQ204" s="183"/>
      <c r="AR204" s="183"/>
      <c r="AS204" s="183"/>
      <c r="AT204" s="183"/>
      <c r="AU204" s="183"/>
      <c r="AV204" s="183"/>
      <c r="AW204" s="183"/>
      <c r="AX204" s="183"/>
      <c r="AY204" s="183"/>
      <c r="AZ204" s="183"/>
      <c r="BA204" s="183"/>
      <c r="BB204" s="183"/>
      <c r="BC204" s="183"/>
      <c r="BD204" s="183"/>
      <c r="BE204" s="183"/>
    </row>
    <row r="205" spans="1:57" ht="15" hidden="1" customHeight="1">
      <c r="A205" s="145"/>
      <c r="B205" s="145"/>
      <c r="C205" s="145"/>
      <c r="D205" s="145" t="s">
        <v>777</v>
      </c>
      <c r="E205" s="145"/>
      <c r="F205" s="146">
        <v>407</v>
      </c>
      <c r="G205" s="147" t="s">
        <v>778</v>
      </c>
      <c r="H205" s="148">
        <v>2</v>
      </c>
      <c r="I205" s="149">
        <v>30</v>
      </c>
      <c r="J205" s="149"/>
      <c r="K205" s="149"/>
      <c r="L205" s="150">
        <v>0</v>
      </c>
      <c r="M205" s="184"/>
      <c r="N205" s="181"/>
      <c r="O205" s="181" t="s">
        <v>1715</v>
      </c>
      <c r="P205" s="151" t="s">
        <v>1601</v>
      </c>
      <c r="Q205" s="182" t="str">
        <f>MaBM</f>
        <v>CKMT</v>
      </c>
      <c r="R205" s="182" t="str">
        <f>MaKhoa</f>
        <v>KCK</v>
      </c>
      <c r="S205" s="144" t="str">
        <f t="shared" si="3"/>
        <v>KCK-CKMT</v>
      </c>
      <c r="T205" s="183"/>
      <c r="U205" s="183"/>
      <c r="V205" s="183"/>
      <c r="W205" s="183"/>
      <c r="X205" s="183"/>
      <c r="Y205" s="183"/>
      <c r="Z205" s="183"/>
      <c r="AA205" s="183"/>
      <c r="AB205" s="183"/>
      <c r="AC205" s="183"/>
      <c r="AD205" s="183"/>
      <c r="AE205" s="183"/>
      <c r="AF205" s="183"/>
      <c r="AG205" s="183"/>
      <c r="AH205" s="183"/>
      <c r="AI205" s="183"/>
      <c r="AJ205" s="183"/>
      <c r="AK205" s="183"/>
      <c r="AL205" s="183"/>
      <c r="AM205" s="183"/>
      <c r="AN205" s="183"/>
      <c r="AO205" s="183"/>
      <c r="AP205" s="183"/>
      <c r="AQ205" s="183"/>
      <c r="AR205" s="183"/>
      <c r="AS205" s="183"/>
      <c r="AT205" s="183"/>
      <c r="AU205" s="183"/>
      <c r="AV205" s="183" t="s">
        <v>20</v>
      </c>
      <c r="AW205" s="183"/>
      <c r="AX205" s="183"/>
      <c r="AY205" s="183"/>
      <c r="AZ205" s="183"/>
      <c r="BA205" s="183"/>
      <c r="BB205" s="183"/>
      <c r="BC205" s="183"/>
      <c r="BD205" s="183"/>
      <c r="BE205" s="183"/>
    </row>
    <row r="206" spans="1:57" ht="15" hidden="1" customHeight="1">
      <c r="A206" s="145" t="s">
        <v>787</v>
      </c>
      <c r="B206" s="145"/>
      <c r="C206" s="145"/>
      <c r="D206" s="145"/>
      <c r="E206" s="145"/>
      <c r="F206" s="146">
        <v>412</v>
      </c>
      <c r="G206" s="147" t="s">
        <v>788</v>
      </c>
      <c r="H206" s="148">
        <v>4</v>
      </c>
      <c r="I206" s="149">
        <v>60</v>
      </c>
      <c r="J206" s="149"/>
      <c r="K206" s="149"/>
      <c r="L206" s="150">
        <v>0</v>
      </c>
      <c r="M206" s="184"/>
      <c r="N206" s="181"/>
      <c r="O206" s="181" t="s">
        <v>1715</v>
      </c>
      <c r="P206" s="151" t="s">
        <v>1601</v>
      </c>
      <c r="Q206" s="182" t="str">
        <f>MaBM</f>
        <v>CKMT</v>
      </c>
      <c r="R206" s="182" t="str">
        <f>MaKhoa</f>
        <v>KCK</v>
      </c>
      <c r="S206" s="144" t="str">
        <f t="shared" si="3"/>
        <v>KCK-CKMT</v>
      </c>
      <c r="T206" s="183"/>
      <c r="U206" s="183"/>
      <c r="V206" s="183"/>
      <c r="W206" s="183"/>
      <c r="X206" s="183"/>
      <c r="Y206" s="183"/>
      <c r="Z206" s="183"/>
      <c r="AA206" s="183"/>
      <c r="AB206" s="183"/>
      <c r="AC206" s="183" t="s">
        <v>20</v>
      </c>
      <c r="AD206" s="183"/>
      <c r="AE206" s="183"/>
      <c r="AF206" s="183"/>
      <c r="AG206" s="183"/>
      <c r="AH206" s="183"/>
      <c r="AI206" s="183"/>
      <c r="AJ206" s="183"/>
      <c r="AK206" s="183"/>
      <c r="AL206" s="183"/>
      <c r="AM206" s="183"/>
      <c r="AN206" s="183"/>
      <c r="AO206" s="183"/>
      <c r="AP206" s="183"/>
      <c r="AQ206" s="183"/>
      <c r="AR206" s="183"/>
      <c r="AS206" s="183"/>
      <c r="AT206" s="183"/>
      <c r="AU206" s="183"/>
      <c r="AV206" s="183"/>
      <c r="AW206" s="183"/>
      <c r="AX206" s="183"/>
      <c r="AY206" s="183"/>
      <c r="AZ206" s="183"/>
      <c r="BA206" s="183"/>
      <c r="BB206" s="183"/>
      <c r="BC206" s="183"/>
      <c r="BD206" s="183"/>
      <c r="BE206" s="183"/>
    </row>
    <row r="207" spans="1:57" ht="15" hidden="1" customHeight="1">
      <c r="A207" s="145"/>
      <c r="B207" s="145" t="s">
        <v>789</v>
      </c>
      <c r="C207" s="145"/>
      <c r="D207" s="145"/>
      <c r="E207" s="145"/>
      <c r="F207" s="146">
        <v>413</v>
      </c>
      <c r="G207" s="147" t="s">
        <v>788</v>
      </c>
      <c r="H207" s="148">
        <v>2</v>
      </c>
      <c r="I207" s="149">
        <v>30</v>
      </c>
      <c r="J207" s="149"/>
      <c r="K207" s="149"/>
      <c r="L207" s="150">
        <v>0</v>
      </c>
      <c r="M207" s="184"/>
      <c r="N207" s="181"/>
      <c r="O207" s="181" t="s">
        <v>1715</v>
      </c>
      <c r="P207" s="151" t="s">
        <v>1601</v>
      </c>
      <c r="Q207" s="182" t="str">
        <f>MaBM</f>
        <v>CKMT</v>
      </c>
      <c r="R207" s="182" t="str">
        <f>MaKhoa</f>
        <v>KCK</v>
      </c>
      <c r="S207" s="144" t="str">
        <f t="shared" si="3"/>
        <v>KCK-CKMT</v>
      </c>
      <c r="T207" s="183"/>
      <c r="U207" s="183"/>
      <c r="V207" s="183"/>
      <c r="W207" s="183"/>
      <c r="X207" s="183"/>
      <c r="Y207" s="183"/>
      <c r="Z207" s="183"/>
      <c r="AA207" s="183"/>
      <c r="AB207" s="183"/>
      <c r="AC207" s="183"/>
      <c r="AD207" s="183"/>
      <c r="AE207" s="183"/>
      <c r="AF207" s="183"/>
      <c r="AG207" s="183"/>
      <c r="AH207" s="183"/>
      <c r="AI207" s="183"/>
      <c r="AJ207" s="183"/>
      <c r="AK207" s="183"/>
      <c r="AL207" s="183"/>
      <c r="AM207" s="183"/>
      <c r="AN207" s="183"/>
      <c r="AO207" s="183"/>
      <c r="AP207" s="183"/>
      <c r="AQ207" s="183"/>
      <c r="AR207" s="183"/>
      <c r="AS207" s="183"/>
      <c r="AT207" s="183"/>
      <c r="AU207" s="183"/>
      <c r="AV207" s="183"/>
      <c r="AW207" s="183"/>
      <c r="AX207" s="183"/>
      <c r="AY207" s="183"/>
      <c r="AZ207" s="183"/>
      <c r="BA207" s="183"/>
      <c r="BB207" s="183"/>
      <c r="BC207" s="183"/>
      <c r="BD207" s="183"/>
      <c r="BE207" s="183"/>
    </row>
    <row r="208" spans="1:57" ht="15" hidden="1" customHeight="1">
      <c r="A208" s="145"/>
      <c r="B208" s="145"/>
      <c r="C208" s="145"/>
      <c r="D208" s="145" t="s">
        <v>790</v>
      </c>
      <c r="E208" s="145"/>
      <c r="F208" s="146">
        <v>414</v>
      </c>
      <c r="G208" s="147" t="s">
        <v>788</v>
      </c>
      <c r="H208" s="148">
        <v>3</v>
      </c>
      <c r="I208" s="149">
        <v>45</v>
      </c>
      <c r="J208" s="149"/>
      <c r="K208" s="149"/>
      <c r="L208" s="150">
        <v>0</v>
      </c>
      <c r="M208" s="184"/>
      <c r="N208" s="181"/>
      <c r="O208" s="181" t="s">
        <v>1715</v>
      </c>
      <c r="P208" s="151" t="s">
        <v>1601</v>
      </c>
      <c r="Q208" s="182" t="str">
        <f>MaBM</f>
        <v>CKMT</v>
      </c>
      <c r="R208" s="182" t="str">
        <f>MaKhoa</f>
        <v>KCK</v>
      </c>
      <c r="S208" s="144" t="str">
        <f t="shared" si="3"/>
        <v>KCK-CKMT</v>
      </c>
      <c r="T208" s="183"/>
      <c r="U208" s="183"/>
      <c r="V208" s="183"/>
      <c r="W208" s="183"/>
      <c r="X208" s="183"/>
      <c r="Y208" s="183"/>
      <c r="Z208" s="183"/>
      <c r="AA208" s="183"/>
      <c r="AB208" s="183"/>
      <c r="AC208" s="183"/>
      <c r="AD208" s="183"/>
      <c r="AE208" s="183"/>
      <c r="AF208" s="183"/>
      <c r="AG208" s="183"/>
      <c r="AH208" s="183"/>
      <c r="AI208" s="183"/>
      <c r="AJ208" s="183"/>
      <c r="AK208" s="183"/>
      <c r="AL208" s="183"/>
      <c r="AM208" s="183"/>
      <c r="AN208" s="183"/>
      <c r="AO208" s="183"/>
      <c r="AP208" s="183"/>
      <c r="AQ208" s="183"/>
      <c r="AR208" s="183"/>
      <c r="AS208" s="183"/>
      <c r="AT208" s="183"/>
      <c r="AU208" s="183"/>
      <c r="AV208" s="183" t="s">
        <v>20</v>
      </c>
      <c r="AW208" s="183"/>
      <c r="AX208" s="183"/>
      <c r="AY208" s="183"/>
      <c r="AZ208" s="183"/>
      <c r="BA208" s="183"/>
      <c r="BB208" s="183"/>
      <c r="BC208" s="183"/>
      <c r="BD208" s="183"/>
      <c r="BE208" s="183"/>
    </row>
    <row r="209" spans="1:57" ht="25.5" hidden="1" customHeight="1">
      <c r="A209" s="145" t="s">
        <v>1187</v>
      </c>
      <c r="B209" s="145"/>
      <c r="C209" s="145"/>
      <c r="D209" s="145" t="s">
        <v>1188</v>
      </c>
      <c r="E209" s="145"/>
      <c r="F209" s="146">
        <v>593</v>
      </c>
      <c r="G209" s="147" t="s">
        <v>1750</v>
      </c>
      <c r="H209" s="148">
        <v>2</v>
      </c>
      <c r="I209" s="149">
        <v>30</v>
      </c>
      <c r="J209" s="149"/>
      <c r="K209" s="149"/>
      <c r="L209" s="150">
        <v>0</v>
      </c>
      <c r="M209" s="184"/>
      <c r="N209" s="181"/>
      <c r="O209" s="181" t="s">
        <v>1715</v>
      </c>
      <c r="P209" s="151" t="s">
        <v>1601</v>
      </c>
      <c r="Q209" s="182" t="str">
        <f>MaBM</f>
        <v>CKMT</v>
      </c>
      <c r="R209" s="182" t="str">
        <f>MaKhoa</f>
        <v>KCK</v>
      </c>
      <c r="S209" s="144" t="str">
        <f t="shared" si="3"/>
        <v>KCK-CKMT</v>
      </c>
      <c r="T209" s="183"/>
      <c r="U209" s="183"/>
      <c r="V209" s="183"/>
      <c r="W209" s="183"/>
      <c r="X209" s="183"/>
      <c r="Y209" s="183"/>
      <c r="Z209" s="183"/>
      <c r="AA209" s="183"/>
      <c r="AB209" s="183"/>
      <c r="AC209" s="183" t="s">
        <v>21</v>
      </c>
      <c r="AD209" s="183"/>
      <c r="AE209" s="183"/>
      <c r="AF209" s="183"/>
      <c r="AG209" s="183"/>
      <c r="AH209" s="183"/>
      <c r="AI209" s="183"/>
      <c r="AJ209" s="183"/>
      <c r="AK209" s="183"/>
      <c r="AL209" s="183"/>
      <c r="AM209" s="183"/>
      <c r="AN209" s="183"/>
      <c r="AO209" s="183"/>
      <c r="AP209" s="183"/>
      <c r="AQ209" s="183"/>
      <c r="AR209" s="183"/>
      <c r="AS209" s="183"/>
      <c r="AT209" s="183"/>
      <c r="AU209" s="183"/>
      <c r="AV209" s="183" t="s">
        <v>21</v>
      </c>
      <c r="AW209" s="183"/>
      <c r="AX209" s="183"/>
      <c r="AY209" s="183"/>
      <c r="AZ209" s="183"/>
      <c r="BA209" s="183"/>
      <c r="BB209" s="183"/>
      <c r="BC209" s="183"/>
      <c r="BD209" s="183"/>
      <c r="BE209" s="183"/>
    </row>
    <row r="210" spans="1:57" ht="15" hidden="1" customHeight="1">
      <c r="A210" s="145" t="s">
        <v>1181</v>
      </c>
      <c r="B210" s="145"/>
      <c r="C210" s="145"/>
      <c r="D210" s="145" t="s">
        <v>1182</v>
      </c>
      <c r="E210" s="145"/>
      <c r="F210" s="146">
        <v>591</v>
      </c>
      <c r="G210" s="147" t="s">
        <v>1183</v>
      </c>
      <c r="H210" s="148">
        <v>2</v>
      </c>
      <c r="I210" s="149">
        <v>30</v>
      </c>
      <c r="J210" s="149"/>
      <c r="K210" s="149"/>
      <c r="L210" s="150">
        <v>0</v>
      </c>
      <c r="M210" s="184"/>
      <c r="N210" s="181"/>
      <c r="O210" s="181" t="s">
        <v>1715</v>
      </c>
      <c r="P210" s="151" t="s">
        <v>1601</v>
      </c>
      <c r="Q210" s="182" t="str">
        <f>MaBM</f>
        <v>CKMT</v>
      </c>
      <c r="R210" s="182" t="str">
        <f>MaKhoa</f>
        <v>KCK</v>
      </c>
      <c r="S210" s="144" t="str">
        <f t="shared" si="3"/>
        <v>KCK-CKMT</v>
      </c>
      <c r="T210" s="183"/>
      <c r="U210" s="183"/>
      <c r="V210" s="183"/>
      <c r="W210" s="183"/>
      <c r="X210" s="183"/>
      <c r="Y210" s="183"/>
      <c r="Z210" s="183"/>
      <c r="AA210" s="183"/>
      <c r="AB210" s="183"/>
      <c r="AC210" s="183" t="s">
        <v>21</v>
      </c>
      <c r="AD210" s="183"/>
      <c r="AE210" s="183"/>
      <c r="AF210" s="183"/>
      <c r="AG210" s="183"/>
      <c r="AH210" s="183"/>
      <c r="AI210" s="183"/>
      <c r="AJ210" s="183"/>
      <c r="AK210" s="183"/>
      <c r="AL210" s="183"/>
      <c r="AM210" s="183"/>
      <c r="AN210" s="183"/>
      <c r="AO210" s="183"/>
      <c r="AP210" s="183"/>
      <c r="AQ210" s="183"/>
      <c r="AR210" s="183"/>
      <c r="AS210" s="183"/>
      <c r="AT210" s="183"/>
      <c r="AU210" s="183"/>
      <c r="AV210" s="183" t="s">
        <v>21</v>
      </c>
      <c r="AW210" s="183"/>
      <c r="AX210" s="183"/>
      <c r="AY210" s="183"/>
      <c r="AZ210" s="183"/>
      <c r="BA210" s="183"/>
      <c r="BB210" s="183"/>
      <c r="BC210" s="183"/>
      <c r="BD210" s="183"/>
      <c r="BE210" s="183"/>
    </row>
    <row r="211" spans="1:57" ht="25.5" hidden="1" customHeight="1">
      <c r="A211" s="145" t="s">
        <v>801</v>
      </c>
      <c r="B211" s="145"/>
      <c r="C211" s="145"/>
      <c r="D211" s="145"/>
      <c r="E211" s="145"/>
      <c r="F211" s="146">
        <v>422</v>
      </c>
      <c r="G211" s="147" t="s">
        <v>1717</v>
      </c>
      <c r="H211" s="148">
        <v>3</v>
      </c>
      <c r="I211" s="149">
        <v>45</v>
      </c>
      <c r="J211" s="149"/>
      <c r="K211" s="149"/>
      <c r="L211" s="150">
        <v>0</v>
      </c>
      <c r="M211" s="184"/>
      <c r="N211" s="181"/>
      <c r="O211" s="181" t="s">
        <v>1715</v>
      </c>
      <c r="P211" s="151" t="s">
        <v>1601</v>
      </c>
      <c r="Q211" s="182" t="str">
        <f>MaBM</f>
        <v>CKMT</v>
      </c>
      <c r="R211" s="182" t="str">
        <f>MaKhoa</f>
        <v>KCK</v>
      </c>
      <c r="S211" s="144" t="str">
        <f t="shared" si="3"/>
        <v>KCK-CKMT</v>
      </c>
      <c r="T211" s="183"/>
      <c r="U211" s="183"/>
      <c r="V211" s="183"/>
      <c r="W211" s="183"/>
      <c r="X211" s="183"/>
      <c r="Y211" s="183"/>
      <c r="Z211" s="183"/>
      <c r="AA211" s="183"/>
      <c r="AB211" s="183"/>
      <c r="AC211" s="183" t="s">
        <v>20</v>
      </c>
      <c r="AD211" s="183"/>
      <c r="AE211" s="183"/>
      <c r="AF211" s="183"/>
      <c r="AG211" s="183"/>
      <c r="AH211" s="183"/>
      <c r="AI211" s="183"/>
      <c r="AJ211" s="183"/>
      <c r="AK211" s="183"/>
      <c r="AL211" s="183"/>
      <c r="AM211" s="183"/>
      <c r="AN211" s="183"/>
      <c r="AO211" s="183"/>
      <c r="AP211" s="183"/>
      <c r="AQ211" s="183"/>
      <c r="AR211" s="183"/>
      <c r="AS211" s="183"/>
      <c r="AT211" s="183"/>
      <c r="AU211" s="183"/>
      <c r="AV211" s="183"/>
      <c r="AW211" s="183"/>
      <c r="AX211" s="183"/>
      <c r="AY211" s="183"/>
      <c r="AZ211" s="183"/>
      <c r="BA211" s="183"/>
      <c r="BB211" s="183"/>
      <c r="BC211" s="183"/>
      <c r="BD211" s="183"/>
      <c r="BE211" s="183"/>
    </row>
    <row r="212" spans="1:57" ht="25.5" hidden="1" customHeight="1">
      <c r="A212" s="145"/>
      <c r="B212" s="145" t="s">
        <v>802</v>
      </c>
      <c r="C212" s="145"/>
      <c r="D212" s="145" t="s">
        <v>803</v>
      </c>
      <c r="E212" s="145"/>
      <c r="F212" s="146">
        <v>423</v>
      </c>
      <c r="G212" s="147" t="s">
        <v>1717</v>
      </c>
      <c r="H212" s="148">
        <v>2</v>
      </c>
      <c r="I212" s="149">
        <v>30</v>
      </c>
      <c r="J212" s="149"/>
      <c r="K212" s="149"/>
      <c r="L212" s="150">
        <v>0</v>
      </c>
      <c r="M212" s="184"/>
      <c r="N212" s="181"/>
      <c r="O212" s="181" t="s">
        <v>1715</v>
      </c>
      <c r="P212" s="151" t="s">
        <v>1601</v>
      </c>
      <c r="Q212" s="182" t="str">
        <f>MaBM</f>
        <v>CKMT</v>
      </c>
      <c r="R212" s="182" t="str">
        <f>MaKhoa</f>
        <v>KCK</v>
      </c>
      <c r="S212" s="144" t="str">
        <f t="shared" si="3"/>
        <v>KCK-CKMT</v>
      </c>
      <c r="T212" s="183"/>
      <c r="U212" s="183"/>
      <c r="V212" s="183"/>
      <c r="W212" s="183"/>
      <c r="X212" s="183"/>
      <c r="Y212" s="183"/>
      <c r="Z212" s="183"/>
      <c r="AA212" s="183"/>
      <c r="AB212" s="183"/>
      <c r="AC212" s="183"/>
      <c r="AD212" s="183"/>
      <c r="AE212" s="183"/>
      <c r="AF212" s="183"/>
      <c r="AG212" s="183"/>
      <c r="AH212" s="183"/>
      <c r="AI212" s="183"/>
      <c r="AJ212" s="183"/>
      <c r="AK212" s="183"/>
      <c r="AL212" s="183"/>
      <c r="AM212" s="183"/>
      <c r="AN212" s="183"/>
      <c r="AO212" s="183"/>
      <c r="AP212" s="183"/>
      <c r="AQ212" s="183"/>
      <c r="AR212" s="183"/>
      <c r="AS212" s="183"/>
      <c r="AT212" s="183"/>
      <c r="AU212" s="183"/>
      <c r="AV212" s="183" t="s">
        <v>20</v>
      </c>
      <c r="AW212" s="183"/>
      <c r="AX212" s="183"/>
      <c r="AY212" s="183"/>
      <c r="AZ212" s="183"/>
      <c r="BA212" s="183"/>
      <c r="BB212" s="183"/>
      <c r="BC212" s="183"/>
      <c r="BD212" s="183"/>
      <c r="BE212" s="183"/>
    </row>
    <row r="213" spans="1:57" ht="15" hidden="1" customHeight="1">
      <c r="A213" s="145" t="s">
        <v>795</v>
      </c>
      <c r="B213" s="145"/>
      <c r="C213" s="145"/>
      <c r="D213" s="145"/>
      <c r="E213" s="145"/>
      <c r="F213" s="146">
        <v>418</v>
      </c>
      <c r="G213" s="147" t="s">
        <v>796</v>
      </c>
      <c r="H213" s="148">
        <v>4</v>
      </c>
      <c r="I213" s="149">
        <v>60</v>
      </c>
      <c r="J213" s="149"/>
      <c r="K213" s="149"/>
      <c r="L213" s="150">
        <v>0</v>
      </c>
      <c r="M213" s="184"/>
      <c r="N213" s="181"/>
      <c r="O213" s="181" t="s">
        <v>1715</v>
      </c>
      <c r="P213" s="151" t="s">
        <v>1601</v>
      </c>
      <c r="Q213" s="182" t="str">
        <f>MaBM</f>
        <v>CKMT</v>
      </c>
      <c r="R213" s="182" t="str">
        <f>MaKhoa</f>
        <v>KCK</v>
      </c>
      <c r="S213" s="144" t="str">
        <f t="shared" si="3"/>
        <v>KCK-CKMT</v>
      </c>
      <c r="T213" s="183"/>
      <c r="U213" s="183"/>
      <c r="V213" s="183"/>
      <c r="W213" s="183"/>
      <c r="X213" s="183"/>
      <c r="Y213" s="183"/>
      <c r="Z213" s="183"/>
      <c r="AA213" s="183"/>
      <c r="AB213" s="183"/>
      <c r="AC213" s="183" t="s">
        <v>20</v>
      </c>
      <c r="AD213" s="183"/>
      <c r="AE213" s="183"/>
      <c r="AF213" s="183"/>
      <c r="AG213" s="183"/>
      <c r="AH213" s="183"/>
      <c r="AI213" s="183"/>
      <c r="AJ213" s="183"/>
      <c r="AK213" s="183"/>
      <c r="AL213" s="183"/>
      <c r="AM213" s="183"/>
      <c r="AN213" s="183"/>
      <c r="AO213" s="183"/>
      <c r="AP213" s="183"/>
      <c r="AQ213" s="183"/>
      <c r="AR213" s="183"/>
      <c r="AS213" s="183"/>
      <c r="AT213" s="183"/>
      <c r="AU213" s="183"/>
      <c r="AV213" s="183"/>
      <c r="AW213" s="183"/>
      <c r="AX213" s="183"/>
      <c r="AY213" s="183"/>
      <c r="AZ213" s="183"/>
      <c r="BA213" s="183"/>
      <c r="BB213" s="183"/>
      <c r="BC213" s="183"/>
      <c r="BD213" s="183"/>
      <c r="BE213" s="183"/>
    </row>
    <row r="214" spans="1:57" ht="15" hidden="1" customHeight="1">
      <c r="A214" s="145"/>
      <c r="B214" s="145" t="s">
        <v>797</v>
      </c>
      <c r="C214" s="145"/>
      <c r="D214" s="145"/>
      <c r="E214" s="145"/>
      <c r="F214" s="146">
        <v>419</v>
      </c>
      <c r="G214" s="147" t="s">
        <v>796</v>
      </c>
      <c r="H214" s="148">
        <v>2</v>
      </c>
      <c r="I214" s="149">
        <v>30</v>
      </c>
      <c r="J214" s="149"/>
      <c r="K214" s="149"/>
      <c r="L214" s="150">
        <v>0</v>
      </c>
      <c r="M214" s="184"/>
      <c r="N214" s="181"/>
      <c r="O214" s="181" t="s">
        <v>1715</v>
      </c>
      <c r="P214" s="151" t="s">
        <v>1601</v>
      </c>
      <c r="Q214" s="182" t="str">
        <f>MaBM</f>
        <v>CKMT</v>
      </c>
      <c r="R214" s="182" t="str">
        <f>MaKhoa</f>
        <v>KCK</v>
      </c>
      <c r="S214" s="144" t="str">
        <f t="shared" si="3"/>
        <v>KCK-CKMT</v>
      </c>
      <c r="T214" s="183"/>
      <c r="U214" s="183"/>
      <c r="V214" s="183"/>
      <c r="W214" s="183"/>
      <c r="X214" s="183"/>
      <c r="Y214" s="183"/>
      <c r="Z214" s="183"/>
      <c r="AA214" s="183"/>
      <c r="AB214" s="183"/>
      <c r="AC214" s="183"/>
      <c r="AD214" s="183"/>
      <c r="AE214" s="183"/>
      <c r="AF214" s="183"/>
      <c r="AG214" s="183"/>
      <c r="AH214" s="183"/>
      <c r="AI214" s="183"/>
      <c r="AJ214" s="183"/>
      <c r="AK214" s="183"/>
      <c r="AL214" s="183"/>
      <c r="AM214" s="183"/>
      <c r="AN214" s="183"/>
      <c r="AO214" s="183"/>
      <c r="AP214" s="183"/>
      <c r="AQ214" s="183"/>
      <c r="AR214" s="183"/>
      <c r="AS214" s="183"/>
      <c r="AT214" s="183"/>
      <c r="AU214" s="183"/>
      <c r="AV214" s="183"/>
      <c r="AW214" s="183"/>
      <c r="AX214" s="183"/>
      <c r="AY214" s="183"/>
      <c r="AZ214" s="183"/>
      <c r="BA214" s="183"/>
      <c r="BB214" s="183"/>
      <c r="BC214" s="183"/>
      <c r="BD214" s="183"/>
      <c r="BE214" s="183"/>
    </row>
    <row r="215" spans="1:57" ht="15" hidden="1" customHeight="1">
      <c r="A215" s="145"/>
      <c r="B215" s="145"/>
      <c r="C215" s="145"/>
      <c r="D215" s="145" t="s">
        <v>798</v>
      </c>
      <c r="E215" s="145"/>
      <c r="F215" s="146">
        <v>420</v>
      </c>
      <c r="G215" s="147" t="s">
        <v>796</v>
      </c>
      <c r="H215" s="148">
        <v>3</v>
      </c>
      <c r="I215" s="149">
        <v>45</v>
      </c>
      <c r="J215" s="149"/>
      <c r="K215" s="149"/>
      <c r="L215" s="150">
        <v>0</v>
      </c>
      <c r="M215" s="184"/>
      <c r="N215" s="181"/>
      <c r="O215" s="181" t="s">
        <v>1715</v>
      </c>
      <c r="P215" s="151" t="s">
        <v>1601</v>
      </c>
      <c r="Q215" s="182" t="str">
        <f>MaBM</f>
        <v>CKMT</v>
      </c>
      <c r="R215" s="182" t="str">
        <f>MaKhoa</f>
        <v>KCK</v>
      </c>
      <c r="S215" s="144" t="str">
        <f t="shared" si="3"/>
        <v>KCK-CKMT</v>
      </c>
      <c r="T215" s="183"/>
      <c r="U215" s="183"/>
      <c r="V215" s="183"/>
      <c r="W215" s="183"/>
      <c r="X215" s="183"/>
      <c r="Y215" s="183"/>
      <c r="Z215" s="183"/>
      <c r="AA215" s="183"/>
      <c r="AB215" s="183"/>
      <c r="AC215" s="183"/>
      <c r="AD215" s="183"/>
      <c r="AE215" s="183"/>
      <c r="AF215" s="183"/>
      <c r="AG215" s="183"/>
      <c r="AH215" s="183"/>
      <c r="AI215" s="183"/>
      <c r="AJ215" s="183"/>
      <c r="AK215" s="183"/>
      <c r="AL215" s="183"/>
      <c r="AM215" s="183"/>
      <c r="AN215" s="183"/>
      <c r="AO215" s="183"/>
      <c r="AP215" s="183"/>
      <c r="AQ215" s="183"/>
      <c r="AR215" s="183"/>
      <c r="AS215" s="183"/>
      <c r="AT215" s="183"/>
      <c r="AU215" s="183"/>
      <c r="AV215" s="183" t="s">
        <v>20</v>
      </c>
      <c r="AW215" s="183"/>
      <c r="AX215" s="183"/>
      <c r="AY215" s="183"/>
      <c r="AZ215" s="183"/>
      <c r="BA215" s="183"/>
      <c r="BB215" s="183"/>
      <c r="BC215" s="183"/>
      <c r="BD215" s="183"/>
      <c r="BE215" s="183"/>
    </row>
    <row r="216" spans="1:57" ht="15" hidden="1" customHeight="1">
      <c r="A216" s="145" t="s">
        <v>791</v>
      </c>
      <c r="B216" s="145"/>
      <c r="C216" s="145"/>
      <c r="D216" s="145"/>
      <c r="E216" s="145"/>
      <c r="F216" s="146">
        <v>415</v>
      </c>
      <c r="G216" s="147" t="s">
        <v>792</v>
      </c>
      <c r="H216" s="148">
        <v>4</v>
      </c>
      <c r="I216" s="149">
        <v>60</v>
      </c>
      <c r="J216" s="149"/>
      <c r="K216" s="149"/>
      <c r="L216" s="150">
        <v>0</v>
      </c>
      <c r="M216" s="184"/>
      <c r="N216" s="181"/>
      <c r="O216" s="181" t="s">
        <v>1715</v>
      </c>
      <c r="P216" s="151" t="s">
        <v>1601</v>
      </c>
      <c r="Q216" s="182" t="str">
        <f>MaBM</f>
        <v>CKMT</v>
      </c>
      <c r="R216" s="182" t="str">
        <f>MaKhoa</f>
        <v>KCK</v>
      </c>
      <c r="S216" s="144" t="str">
        <f t="shared" si="3"/>
        <v>KCK-CKMT</v>
      </c>
      <c r="T216" s="183"/>
      <c r="U216" s="183"/>
      <c r="V216" s="183"/>
      <c r="W216" s="183"/>
      <c r="X216" s="183"/>
      <c r="Y216" s="183"/>
      <c r="Z216" s="183"/>
      <c r="AA216" s="183"/>
      <c r="AB216" s="183"/>
      <c r="AC216" s="183" t="s">
        <v>20</v>
      </c>
      <c r="AD216" s="183"/>
      <c r="AE216" s="183"/>
      <c r="AF216" s="183"/>
      <c r="AG216" s="183"/>
      <c r="AH216" s="183"/>
      <c r="AI216" s="183"/>
      <c r="AJ216" s="183"/>
      <c r="AK216" s="183"/>
      <c r="AL216" s="183"/>
      <c r="AM216" s="183"/>
      <c r="AN216" s="183"/>
      <c r="AO216" s="183"/>
      <c r="AP216" s="183"/>
      <c r="AQ216" s="183"/>
      <c r="AR216" s="183"/>
      <c r="AS216" s="183"/>
      <c r="AT216" s="183"/>
      <c r="AU216" s="183"/>
      <c r="AV216" s="183"/>
      <c r="AW216" s="183"/>
      <c r="AX216" s="183"/>
      <c r="AY216" s="183"/>
      <c r="AZ216" s="183"/>
      <c r="BA216" s="183"/>
      <c r="BB216" s="183"/>
      <c r="BC216" s="183"/>
      <c r="BD216" s="183"/>
      <c r="BE216" s="183"/>
    </row>
    <row r="217" spans="1:57" ht="15" hidden="1" customHeight="1">
      <c r="A217" s="145"/>
      <c r="B217" s="145" t="s">
        <v>793</v>
      </c>
      <c r="C217" s="145"/>
      <c r="D217" s="145"/>
      <c r="E217" s="145"/>
      <c r="F217" s="146">
        <v>416</v>
      </c>
      <c r="G217" s="147" t="s">
        <v>792</v>
      </c>
      <c r="H217" s="148">
        <v>2</v>
      </c>
      <c r="I217" s="149">
        <v>30</v>
      </c>
      <c r="J217" s="149"/>
      <c r="K217" s="149"/>
      <c r="L217" s="150">
        <v>0</v>
      </c>
      <c r="M217" s="184"/>
      <c r="N217" s="181"/>
      <c r="O217" s="181" t="s">
        <v>1715</v>
      </c>
      <c r="P217" s="151" t="s">
        <v>1601</v>
      </c>
      <c r="Q217" s="182" t="str">
        <f>MaBM</f>
        <v>CKMT</v>
      </c>
      <c r="R217" s="182" t="str">
        <f>MaKhoa</f>
        <v>KCK</v>
      </c>
      <c r="S217" s="144" t="str">
        <f t="shared" si="3"/>
        <v>KCK-CKMT</v>
      </c>
      <c r="T217" s="183"/>
      <c r="U217" s="183"/>
      <c r="V217" s="183"/>
      <c r="W217" s="183"/>
      <c r="X217" s="183"/>
      <c r="Y217" s="183"/>
      <c r="Z217" s="183"/>
      <c r="AA217" s="183"/>
      <c r="AB217" s="183"/>
      <c r="AC217" s="183"/>
      <c r="AD217" s="183"/>
      <c r="AE217" s="183"/>
      <c r="AF217" s="183"/>
      <c r="AG217" s="183"/>
      <c r="AH217" s="183"/>
      <c r="AI217" s="183"/>
      <c r="AJ217" s="183"/>
      <c r="AK217" s="183"/>
      <c r="AL217" s="183"/>
      <c r="AM217" s="183"/>
      <c r="AN217" s="183"/>
      <c r="AO217" s="183"/>
      <c r="AP217" s="183"/>
      <c r="AQ217" s="183"/>
      <c r="AR217" s="183"/>
      <c r="AS217" s="183"/>
      <c r="AT217" s="183"/>
      <c r="AU217" s="183"/>
      <c r="AV217" s="183"/>
      <c r="AW217" s="183"/>
      <c r="AX217" s="183"/>
      <c r="AY217" s="183"/>
      <c r="AZ217" s="183"/>
      <c r="BA217" s="183"/>
      <c r="BB217" s="183"/>
      <c r="BC217" s="183"/>
      <c r="BD217" s="183"/>
      <c r="BE217" s="183"/>
    </row>
    <row r="218" spans="1:57" ht="15" hidden="1" customHeight="1">
      <c r="A218" s="145"/>
      <c r="B218" s="145"/>
      <c r="C218" s="145"/>
      <c r="D218" s="145" t="s">
        <v>794</v>
      </c>
      <c r="E218" s="145"/>
      <c r="F218" s="146">
        <v>417</v>
      </c>
      <c r="G218" s="147" t="s">
        <v>792</v>
      </c>
      <c r="H218" s="148">
        <v>3</v>
      </c>
      <c r="I218" s="149">
        <v>45</v>
      </c>
      <c r="J218" s="149"/>
      <c r="K218" s="149"/>
      <c r="L218" s="150">
        <v>0</v>
      </c>
      <c r="M218" s="184"/>
      <c r="N218" s="181"/>
      <c r="O218" s="181" t="s">
        <v>1715</v>
      </c>
      <c r="P218" s="151" t="s">
        <v>1601</v>
      </c>
      <c r="Q218" s="182" t="str">
        <f>MaBM</f>
        <v>CKMT</v>
      </c>
      <c r="R218" s="182" t="str">
        <f>MaKhoa</f>
        <v>KCK</v>
      </c>
      <c r="S218" s="144" t="str">
        <f t="shared" si="3"/>
        <v>KCK-CKMT</v>
      </c>
      <c r="T218" s="183"/>
      <c r="U218" s="183"/>
      <c r="V218" s="183"/>
      <c r="W218" s="183"/>
      <c r="X218" s="183"/>
      <c r="Y218" s="183"/>
      <c r="Z218" s="183"/>
      <c r="AA218" s="183"/>
      <c r="AB218" s="183"/>
      <c r="AC218" s="183"/>
      <c r="AD218" s="183"/>
      <c r="AE218" s="183"/>
      <c r="AF218" s="183"/>
      <c r="AG218" s="183"/>
      <c r="AH218" s="183"/>
      <c r="AI218" s="183"/>
      <c r="AJ218" s="183"/>
      <c r="AK218" s="183"/>
      <c r="AL218" s="183"/>
      <c r="AM218" s="183"/>
      <c r="AN218" s="183"/>
      <c r="AO218" s="183"/>
      <c r="AP218" s="183"/>
      <c r="AQ218" s="183"/>
      <c r="AR218" s="183"/>
      <c r="AS218" s="183"/>
      <c r="AT218" s="183"/>
      <c r="AU218" s="183"/>
      <c r="AV218" s="183" t="s">
        <v>20</v>
      </c>
      <c r="AW218" s="183"/>
      <c r="AX218" s="183"/>
      <c r="AY218" s="183"/>
      <c r="AZ218" s="183"/>
      <c r="BA218" s="183"/>
      <c r="BB218" s="183"/>
      <c r="BC218" s="183"/>
      <c r="BD218" s="183"/>
      <c r="BE218" s="183"/>
    </row>
    <row r="219" spans="1:57" ht="15" hidden="1" customHeight="1">
      <c r="A219" s="145" t="s">
        <v>1340</v>
      </c>
      <c r="B219" s="145"/>
      <c r="C219" s="145"/>
      <c r="D219" s="145" t="s">
        <v>1341</v>
      </c>
      <c r="E219" s="145"/>
      <c r="F219" s="146">
        <v>659</v>
      </c>
      <c r="G219" s="147" t="s">
        <v>1342</v>
      </c>
      <c r="H219" s="148">
        <v>3</v>
      </c>
      <c r="I219" s="149"/>
      <c r="J219" s="149"/>
      <c r="K219" s="149">
        <v>135</v>
      </c>
      <c r="L219" s="150">
        <v>0</v>
      </c>
      <c r="M219" s="180" t="s">
        <v>2</v>
      </c>
      <c r="N219" s="181"/>
      <c r="O219" s="181" t="s">
        <v>1715</v>
      </c>
      <c r="P219" s="151" t="s">
        <v>1601</v>
      </c>
      <c r="Q219" s="182" t="str">
        <f>MaBM</f>
        <v>CKMT</v>
      </c>
      <c r="R219" s="182" t="str">
        <f>MaKhoa</f>
        <v>KCK</v>
      </c>
      <c r="S219" s="144" t="str">
        <f t="shared" si="3"/>
        <v>KCK-CKMT</v>
      </c>
      <c r="T219" s="183"/>
      <c r="U219" s="183"/>
      <c r="V219" s="183"/>
      <c r="W219" s="183"/>
      <c r="X219" s="183"/>
      <c r="Y219" s="183"/>
      <c r="Z219" s="183"/>
      <c r="AA219" s="183"/>
      <c r="AB219" s="183"/>
      <c r="AC219" s="183" t="s">
        <v>20</v>
      </c>
      <c r="AD219" s="183"/>
      <c r="AE219" s="183"/>
      <c r="AF219" s="183"/>
      <c r="AG219" s="183"/>
      <c r="AH219" s="183"/>
      <c r="AI219" s="183"/>
      <c r="AJ219" s="183"/>
      <c r="AK219" s="183"/>
      <c r="AL219" s="183"/>
      <c r="AM219" s="183"/>
      <c r="AN219" s="183"/>
      <c r="AO219" s="183"/>
      <c r="AP219" s="183"/>
      <c r="AQ219" s="183"/>
      <c r="AR219" s="183"/>
      <c r="AS219" s="183"/>
      <c r="AT219" s="183"/>
      <c r="AU219" s="183"/>
      <c r="AV219" s="183" t="s">
        <v>20</v>
      </c>
      <c r="AW219" s="183"/>
      <c r="AX219" s="183"/>
      <c r="AY219" s="183"/>
      <c r="AZ219" s="183"/>
      <c r="BA219" s="183"/>
      <c r="BB219" s="183"/>
      <c r="BC219" s="183"/>
      <c r="BD219" s="183"/>
      <c r="BE219" s="183"/>
    </row>
    <row r="220" spans="1:57" ht="15" hidden="1" customHeight="1">
      <c r="A220" s="145" t="s">
        <v>1343</v>
      </c>
      <c r="B220" s="145"/>
      <c r="C220" s="145"/>
      <c r="D220" s="145" t="s">
        <v>1344</v>
      </c>
      <c r="E220" s="145"/>
      <c r="F220" s="146">
        <v>660</v>
      </c>
      <c r="G220" s="147" t="s">
        <v>1345</v>
      </c>
      <c r="H220" s="148">
        <v>2</v>
      </c>
      <c r="I220" s="149"/>
      <c r="J220" s="149"/>
      <c r="K220" s="149">
        <v>90</v>
      </c>
      <c r="L220" s="150">
        <v>0</v>
      </c>
      <c r="M220" s="180" t="s">
        <v>2</v>
      </c>
      <c r="N220" s="181"/>
      <c r="O220" s="181" t="s">
        <v>1715</v>
      </c>
      <c r="P220" s="151" t="s">
        <v>1601</v>
      </c>
      <c r="Q220" s="182" t="str">
        <f>MaBM</f>
        <v>CKMT</v>
      </c>
      <c r="R220" s="182" t="str">
        <f>MaKhoa</f>
        <v>KCK</v>
      </c>
      <c r="S220" s="144" t="str">
        <f t="shared" si="3"/>
        <v>KCK-CKMT</v>
      </c>
      <c r="T220" s="183"/>
      <c r="U220" s="183"/>
      <c r="V220" s="183"/>
      <c r="W220" s="183"/>
      <c r="X220" s="183"/>
      <c r="Y220" s="183"/>
      <c r="Z220" s="183"/>
      <c r="AA220" s="183"/>
      <c r="AB220" s="183"/>
      <c r="AC220" s="183" t="s">
        <v>20</v>
      </c>
      <c r="AD220" s="183"/>
      <c r="AE220" s="183"/>
      <c r="AF220" s="183"/>
      <c r="AG220" s="183"/>
      <c r="AH220" s="183"/>
      <c r="AI220" s="183"/>
      <c r="AJ220" s="183"/>
      <c r="AK220" s="183"/>
      <c r="AL220" s="183"/>
      <c r="AM220" s="183"/>
      <c r="AN220" s="183"/>
      <c r="AO220" s="183"/>
      <c r="AP220" s="183"/>
      <c r="AQ220" s="183"/>
      <c r="AR220" s="183"/>
      <c r="AS220" s="183"/>
      <c r="AT220" s="183"/>
      <c r="AU220" s="183"/>
      <c r="AV220" s="183" t="s">
        <v>20</v>
      </c>
      <c r="AW220" s="183"/>
      <c r="AX220" s="183"/>
      <c r="AY220" s="183"/>
      <c r="AZ220" s="183"/>
      <c r="BA220" s="183"/>
      <c r="BB220" s="183"/>
      <c r="BC220" s="183"/>
      <c r="BD220" s="183"/>
      <c r="BE220" s="183"/>
    </row>
    <row r="221" spans="1:57" ht="25.5" hidden="1" customHeight="1">
      <c r="A221" s="145" t="s">
        <v>1346</v>
      </c>
      <c r="B221" s="145"/>
      <c r="C221" s="145"/>
      <c r="D221" s="145" t="s">
        <v>1347</v>
      </c>
      <c r="E221" s="145"/>
      <c r="F221" s="146">
        <v>661</v>
      </c>
      <c r="G221" s="147" t="s">
        <v>1777</v>
      </c>
      <c r="H221" s="148">
        <v>6</v>
      </c>
      <c r="I221" s="149"/>
      <c r="J221" s="149"/>
      <c r="K221" s="149">
        <v>270</v>
      </c>
      <c r="L221" s="150">
        <v>0</v>
      </c>
      <c r="M221" s="180" t="s">
        <v>2</v>
      </c>
      <c r="N221" s="181"/>
      <c r="O221" s="181" t="s">
        <v>1715</v>
      </c>
      <c r="P221" s="151" t="s">
        <v>1601</v>
      </c>
      <c r="Q221" s="182" t="str">
        <f>MaBM</f>
        <v>CKMT</v>
      </c>
      <c r="R221" s="182" t="str">
        <f>MaKhoa</f>
        <v>KCK</v>
      </c>
      <c r="S221" s="144" t="str">
        <f t="shared" si="3"/>
        <v>KCK-CKMT</v>
      </c>
      <c r="T221" s="183"/>
      <c r="U221" s="183"/>
      <c r="V221" s="183"/>
      <c r="W221" s="183"/>
      <c r="X221" s="183"/>
      <c r="Y221" s="183"/>
      <c r="Z221" s="183"/>
      <c r="AA221" s="183"/>
      <c r="AB221" s="183"/>
      <c r="AC221" s="183" t="s">
        <v>20</v>
      </c>
      <c r="AD221" s="183"/>
      <c r="AE221" s="183"/>
      <c r="AF221" s="183"/>
      <c r="AG221" s="183"/>
      <c r="AH221" s="183"/>
      <c r="AI221" s="183"/>
      <c r="AJ221" s="183"/>
      <c r="AK221" s="183"/>
      <c r="AL221" s="183"/>
      <c r="AM221" s="183"/>
      <c r="AN221" s="183"/>
      <c r="AO221" s="183"/>
      <c r="AP221" s="183"/>
      <c r="AQ221" s="183"/>
      <c r="AR221" s="183"/>
      <c r="AS221" s="183"/>
      <c r="AT221" s="183"/>
      <c r="AU221" s="183"/>
      <c r="AV221" s="183" t="s">
        <v>20</v>
      </c>
      <c r="AW221" s="183"/>
      <c r="AX221" s="183"/>
      <c r="AY221" s="183"/>
      <c r="AZ221" s="183"/>
      <c r="BA221" s="183"/>
      <c r="BB221" s="183"/>
      <c r="BC221" s="183"/>
      <c r="BD221" s="183"/>
      <c r="BE221" s="183"/>
    </row>
    <row r="222" spans="1:57" ht="15" hidden="1" customHeight="1">
      <c r="A222" s="145" t="s">
        <v>1425</v>
      </c>
      <c r="B222" s="145" t="s">
        <v>1425</v>
      </c>
      <c r="C222" s="145"/>
      <c r="D222" s="145" t="s">
        <v>1426</v>
      </c>
      <c r="E222" s="145"/>
      <c r="F222" s="146">
        <v>698</v>
      </c>
      <c r="G222" s="147" t="s">
        <v>1415</v>
      </c>
      <c r="H222" s="148">
        <v>4</v>
      </c>
      <c r="I222" s="149"/>
      <c r="J222" s="149"/>
      <c r="K222" s="149">
        <v>180</v>
      </c>
      <c r="L222" s="150">
        <v>0</v>
      </c>
      <c r="M222" s="180" t="s">
        <v>1511</v>
      </c>
      <c r="N222" s="181"/>
      <c r="O222" s="181" t="s">
        <v>1715</v>
      </c>
      <c r="P222" s="151" t="s">
        <v>1601</v>
      </c>
      <c r="Q222" s="182" t="str">
        <f>MaBM</f>
        <v>CKMT</v>
      </c>
      <c r="R222" s="182" t="str">
        <f>MaKhoa</f>
        <v>KCK</v>
      </c>
      <c r="S222" s="144" t="str">
        <f t="shared" si="3"/>
        <v>KCK-CKMT</v>
      </c>
      <c r="T222" s="183"/>
      <c r="U222" s="183"/>
      <c r="V222" s="183"/>
      <c r="W222" s="183"/>
      <c r="X222" s="183"/>
      <c r="Y222" s="183"/>
      <c r="Z222" s="183"/>
      <c r="AA222" s="183"/>
      <c r="AB222" s="183"/>
      <c r="AC222" s="183" t="s">
        <v>20</v>
      </c>
      <c r="AD222" s="183"/>
      <c r="AE222" s="183"/>
      <c r="AF222" s="183"/>
      <c r="AG222" s="183"/>
      <c r="AH222" s="183"/>
      <c r="AI222" s="183"/>
      <c r="AJ222" s="183"/>
      <c r="AK222" s="183"/>
      <c r="AL222" s="183"/>
      <c r="AM222" s="183"/>
      <c r="AN222" s="183"/>
      <c r="AO222" s="183"/>
      <c r="AP222" s="183"/>
      <c r="AQ222" s="183"/>
      <c r="AR222" s="183"/>
      <c r="AS222" s="183"/>
      <c r="AT222" s="183"/>
      <c r="AU222" s="183"/>
      <c r="AV222" s="183" t="s">
        <v>20</v>
      </c>
      <c r="AW222" s="183"/>
      <c r="AX222" s="183"/>
      <c r="AY222" s="183"/>
      <c r="AZ222" s="183"/>
      <c r="BA222" s="183"/>
      <c r="BB222" s="183"/>
      <c r="BC222" s="183"/>
      <c r="BD222" s="183"/>
      <c r="BE222" s="183"/>
    </row>
    <row r="223" spans="1:57" ht="15" hidden="1" customHeight="1">
      <c r="A223" s="145" t="s">
        <v>768</v>
      </c>
      <c r="B223" s="145"/>
      <c r="C223" s="145"/>
      <c r="D223" s="145" t="s">
        <v>769</v>
      </c>
      <c r="E223" s="145"/>
      <c r="F223" s="146">
        <v>402</v>
      </c>
      <c r="G223" s="147" t="s">
        <v>1714</v>
      </c>
      <c r="H223" s="148">
        <v>2</v>
      </c>
      <c r="I223" s="149">
        <v>30</v>
      </c>
      <c r="J223" s="149"/>
      <c r="K223" s="149"/>
      <c r="L223" s="150">
        <v>0</v>
      </c>
      <c r="M223" s="184" t="s">
        <v>1484</v>
      </c>
      <c r="N223" s="181">
        <v>90</v>
      </c>
      <c r="O223" s="181" t="s">
        <v>219</v>
      </c>
      <c r="P223" s="151" t="s">
        <v>1601</v>
      </c>
      <c r="Q223" s="182" t="str">
        <f>MaBM</f>
        <v>CKMX</v>
      </c>
      <c r="R223" s="182" t="str">
        <f>MaKhoa</f>
        <v>KCK</v>
      </c>
      <c r="S223" s="144" t="str">
        <f t="shared" si="3"/>
        <v>KCK-CKMX</v>
      </c>
      <c r="T223" s="183"/>
      <c r="U223" s="183"/>
      <c r="V223" s="183"/>
      <c r="W223" s="183"/>
      <c r="X223" s="183"/>
      <c r="Y223" s="183"/>
      <c r="Z223" s="183"/>
      <c r="AA223" s="183"/>
      <c r="AB223" s="183" t="s">
        <v>20</v>
      </c>
      <c r="AC223" s="183"/>
      <c r="AD223" s="183"/>
      <c r="AE223" s="183"/>
      <c r="AF223" s="183"/>
      <c r="AG223" s="183"/>
      <c r="AH223" s="183"/>
      <c r="AI223" s="183"/>
      <c r="AJ223" s="183"/>
      <c r="AK223" s="183"/>
      <c r="AL223" s="183"/>
      <c r="AM223" s="183"/>
      <c r="AN223" s="183"/>
      <c r="AO223" s="183"/>
      <c r="AP223" s="183"/>
      <c r="AQ223" s="183"/>
      <c r="AR223" s="183"/>
      <c r="AS223" s="183"/>
      <c r="AT223" s="183"/>
      <c r="AU223" s="183" t="s">
        <v>20</v>
      </c>
      <c r="AV223" s="183"/>
      <c r="AW223" s="183"/>
      <c r="AX223" s="183"/>
      <c r="AY223" s="183"/>
      <c r="AZ223" s="183"/>
      <c r="BA223" s="183"/>
      <c r="BB223" s="183"/>
      <c r="BC223" s="183"/>
      <c r="BD223" s="183"/>
      <c r="BE223" s="183"/>
    </row>
    <row r="224" spans="1:57" ht="15" hidden="1" customHeight="1">
      <c r="A224" s="145" t="s">
        <v>762</v>
      </c>
      <c r="B224" s="145"/>
      <c r="C224" s="145"/>
      <c r="D224" s="145"/>
      <c r="E224" s="145"/>
      <c r="F224" s="146">
        <v>398</v>
      </c>
      <c r="G224" s="147" t="s">
        <v>763</v>
      </c>
      <c r="H224" s="148">
        <v>4</v>
      </c>
      <c r="I224" s="149">
        <v>45</v>
      </c>
      <c r="J224" s="149">
        <v>30</v>
      </c>
      <c r="K224" s="149"/>
      <c r="L224" s="150">
        <v>0</v>
      </c>
      <c r="M224" s="184" t="s">
        <v>1484</v>
      </c>
      <c r="N224" s="181">
        <v>90</v>
      </c>
      <c r="O224" s="181" t="s">
        <v>219</v>
      </c>
      <c r="P224" s="151" t="s">
        <v>1601</v>
      </c>
      <c r="Q224" s="182" t="str">
        <f>MaBM</f>
        <v>CKMX</v>
      </c>
      <c r="R224" s="182" t="str">
        <f>MaKhoa</f>
        <v>KCK</v>
      </c>
      <c r="S224" s="144" t="str">
        <f t="shared" si="3"/>
        <v>KCK-CKMX</v>
      </c>
      <c r="T224" s="183"/>
      <c r="U224" s="183"/>
      <c r="V224" s="183"/>
      <c r="W224" s="183"/>
      <c r="X224" s="183"/>
      <c r="Y224" s="183"/>
      <c r="Z224" s="183"/>
      <c r="AA224" s="183"/>
      <c r="AB224" s="183" t="s">
        <v>20</v>
      </c>
      <c r="AC224" s="183"/>
      <c r="AD224" s="183"/>
      <c r="AE224" s="183"/>
      <c r="AF224" s="183"/>
      <c r="AG224" s="183"/>
      <c r="AH224" s="183"/>
      <c r="AI224" s="183"/>
      <c r="AJ224" s="183"/>
      <c r="AK224" s="183"/>
      <c r="AL224" s="183"/>
      <c r="AM224" s="183"/>
      <c r="AN224" s="183"/>
      <c r="AO224" s="183"/>
      <c r="AP224" s="183"/>
      <c r="AQ224" s="183"/>
      <c r="AR224" s="183"/>
      <c r="AS224" s="183"/>
      <c r="AT224" s="183"/>
      <c r="AU224" s="183"/>
      <c r="AV224" s="183"/>
      <c r="AW224" s="183"/>
      <c r="AX224" s="183"/>
      <c r="AY224" s="183"/>
      <c r="AZ224" s="183"/>
      <c r="BA224" s="183"/>
      <c r="BB224" s="183"/>
      <c r="BC224" s="183"/>
      <c r="BD224" s="183"/>
      <c r="BE224" s="183"/>
    </row>
    <row r="225" spans="1:57" ht="15" hidden="1" customHeight="1">
      <c r="A225" s="145"/>
      <c r="B225" s="145" t="s">
        <v>764</v>
      </c>
      <c r="C225" s="145"/>
      <c r="D225" s="145"/>
      <c r="E225" s="145"/>
      <c r="F225" s="146">
        <v>399</v>
      </c>
      <c r="G225" s="147" t="s">
        <v>763</v>
      </c>
      <c r="H225" s="148">
        <v>2</v>
      </c>
      <c r="I225" s="149">
        <v>30</v>
      </c>
      <c r="J225" s="149"/>
      <c r="K225" s="149"/>
      <c r="L225" s="150">
        <v>0</v>
      </c>
      <c r="M225" s="184" t="s">
        <v>1484</v>
      </c>
      <c r="N225" s="181">
        <v>90</v>
      </c>
      <c r="O225" s="181" t="s">
        <v>219</v>
      </c>
      <c r="P225" s="151" t="s">
        <v>1601</v>
      </c>
      <c r="Q225" s="182" t="str">
        <f>MaBM</f>
        <v>CKMX</v>
      </c>
      <c r="R225" s="182" t="str">
        <f>MaKhoa</f>
        <v>KCK</v>
      </c>
      <c r="S225" s="144" t="str">
        <f t="shared" si="3"/>
        <v>KCK-CKMX</v>
      </c>
      <c r="T225" s="183"/>
      <c r="U225" s="183"/>
      <c r="V225" s="183"/>
      <c r="W225" s="183"/>
      <c r="X225" s="183"/>
      <c r="Y225" s="183"/>
      <c r="Z225" s="183"/>
      <c r="AA225" s="183"/>
      <c r="AB225" s="183"/>
      <c r="AC225" s="183"/>
      <c r="AD225" s="183"/>
      <c r="AE225" s="183"/>
      <c r="AF225" s="183"/>
      <c r="AG225" s="183"/>
      <c r="AH225" s="183"/>
      <c r="AI225" s="183"/>
      <c r="AJ225" s="183"/>
      <c r="AK225" s="183"/>
      <c r="AL225" s="183"/>
      <c r="AM225" s="183"/>
      <c r="AN225" s="183"/>
      <c r="AO225" s="183"/>
      <c r="AP225" s="183"/>
      <c r="AQ225" s="183"/>
      <c r="AR225" s="183"/>
      <c r="AS225" s="183"/>
      <c r="AT225" s="183"/>
      <c r="AU225" s="183"/>
      <c r="AV225" s="183"/>
      <c r="AW225" s="183"/>
      <c r="AX225" s="183"/>
      <c r="AY225" s="183"/>
      <c r="AZ225" s="183"/>
      <c r="BA225" s="183"/>
      <c r="BB225" s="183"/>
      <c r="BC225" s="183"/>
      <c r="BD225" s="183"/>
      <c r="BE225" s="183"/>
    </row>
    <row r="226" spans="1:57" ht="15" hidden="1" customHeight="1">
      <c r="A226" s="145"/>
      <c r="B226" s="145"/>
      <c r="C226" s="145"/>
      <c r="D226" s="145" t="s">
        <v>765</v>
      </c>
      <c r="E226" s="145"/>
      <c r="F226" s="146">
        <v>400</v>
      </c>
      <c r="G226" s="147" t="s">
        <v>763</v>
      </c>
      <c r="H226" s="148">
        <v>3</v>
      </c>
      <c r="I226" s="149">
        <v>30</v>
      </c>
      <c r="J226" s="149">
        <v>30</v>
      </c>
      <c r="K226" s="149"/>
      <c r="L226" s="150">
        <v>0</v>
      </c>
      <c r="M226" s="184" t="s">
        <v>1484</v>
      </c>
      <c r="N226" s="181">
        <v>90</v>
      </c>
      <c r="O226" s="181" t="s">
        <v>219</v>
      </c>
      <c r="P226" s="151" t="s">
        <v>1601</v>
      </c>
      <c r="Q226" s="182" t="str">
        <f>MaBM</f>
        <v>CKMX</v>
      </c>
      <c r="R226" s="182" t="str">
        <f>MaKhoa</f>
        <v>KCK</v>
      </c>
      <c r="S226" s="144" t="str">
        <f t="shared" si="3"/>
        <v>KCK-CKMX</v>
      </c>
      <c r="T226" s="183"/>
      <c r="U226" s="183"/>
      <c r="V226" s="183"/>
      <c r="W226" s="183"/>
      <c r="X226" s="183"/>
      <c r="Y226" s="183"/>
      <c r="Z226" s="183"/>
      <c r="AA226" s="183"/>
      <c r="AB226" s="183"/>
      <c r="AC226" s="183"/>
      <c r="AD226" s="183"/>
      <c r="AE226" s="183"/>
      <c r="AF226" s="183"/>
      <c r="AG226" s="183"/>
      <c r="AH226" s="183"/>
      <c r="AI226" s="183"/>
      <c r="AJ226" s="183"/>
      <c r="AK226" s="183"/>
      <c r="AL226" s="183"/>
      <c r="AM226" s="183"/>
      <c r="AN226" s="183"/>
      <c r="AO226" s="183"/>
      <c r="AP226" s="183"/>
      <c r="AQ226" s="183"/>
      <c r="AR226" s="183"/>
      <c r="AS226" s="183"/>
      <c r="AT226" s="183"/>
      <c r="AU226" s="183" t="s">
        <v>20</v>
      </c>
      <c r="AV226" s="183"/>
      <c r="AW226" s="183"/>
      <c r="AX226" s="183"/>
      <c r="AY226" s="183"/>
      <c r="AZ226" s="183"/>
      <c r="BA226" s="183"/>
      <c r="BB226" s="183"/>
      <c r="BC226" s="183"/>
      <c r="BD226" s="183"/>
      <c r="BE226" s="183"/>
    </row>
    <row r="227" spans="1:57" ht="15" hidden="1" customHeight="1">
      <c r="A227" s="145" t="s">
        <v>1809</v>
      </c>
      <c r="B227" s="145"/>
      <c r="C227" s="145"/>
      <c r="D227" s="145" t="s">
        <v>1810</v>
      </c>
      <c r="E227" s="145"/>
      <c r="F227" s="146">
        <v>753</v>
      </c>
      <c r="G227" s="147" t="s">
        <v>1811</v>
      </c>
      <c r="H227" s="148">
        <v>1</v>
      </c>
      <c r="I227" s="149"/>
      <c r="J227" s="149"/>
      <c r="K227" s="149">
        <v>45</v>
      </c>
      <c r="L227" s="150">
        <v>0</v>
      </c>
      <c r="M227" s="180" t="s">
        <v>1511</v>
      </c>
      <c r="N227" s="181"/>
      <c r="O227" s="181" t="s">
        <v>219</v>
      </c>
      <c r="P227" s="151" t="s">
        <v>1601</v>
      </c>
      <c r="Q227" s="182" t="str">
        <f>MaBM</f>
        <v>CKMX</v>
      </c>
      <c r="R227" s="182" t="str">
        <f>MaKhoa</f>
        <v>KCK</v>
      </c>
      <c r="S227" s="144" t="str">
        <f t="shared" si="3"/>
        <v>KCK-CKMX</v>
      </c>
      <c r="T227" s="183"/>
      <c r="U227" s="183"/>
      <c r="V227" s="183"/>
      <c r="W227" s="183"/>
      <c r="X227" s="183"/>
      <c r="Y227" s="183"/>
      <c r="Z227" s="183"/>
      <c r="AA227" s="183"/>
      <c r="AB227" s="183" t="s">
        <v>20</v>
      </c>
      <c r="AC227" s="183"/>
      <c r="AD227" s="183"/>
      <c r="AE227" s="183"/>
      <c r="AF227" s="183"/>
      <c r="AG227" s="183"/>
      <c r="AH227" s="183"/>
      <c r="AI227" s="183"/>
      <c r="AJ227" s="183"/>
      <c r="AK227" s="183"/>
      <c r="AL227" s="183"/>
      <c r="AM227" s="183"/>
      <c r="AN227" s="183"/>
      <c r="AO227" s="183"/>
      <c r="AP227" s="183"/>
      <c r="AQ227" s="183"/>
      <c r="AR227" s="183"/>
      <c r="AS227" s="183"/>
      <c r="AT227" s="183"/>
      <c r="AU227" s="183" t="s">
        <v>20</v>
      </c>
      <c r="AV227" s="183"/>
      <c r="AW227" s="183"/>
      <c r="AX227" s="183"/>
      <c r="AY227" s="183"/>
      <c r="AZ227" s="183"/>
      <c r="BA227" s="183"/>
      <c r="BB227" s="183"/>
      <c r="BC227" s="183"/>
      <c r="BD227" s="183"/>
      <c r="BE227" s="183"/>
    </row>
    <row r="228" spans="1:57" ht="15" hidden="1" customHeight="1">
      <c r="A228" s="145" t="s">
        <v>1807</v>
      </c>
      <c r="B228" s="145" t="s">
        <v>1807</v>
      </c>
      <c r="C228" s="145"/>
      <c r="D228" s="145"/>
      <c r="E228" s="145"/>
      <c r="F228" s="146">
        <v>752</v>
      </c>
      <c r="G228" s="147" t="s">
        <v>1808</v>
      </c>
      <c r="H228" s="148">
        <v>1</v>
      </c>
      <c r="I228" s="149"/>
      <c r="J228" s="149"/>
      <c r="K228" s="149">
        <v>45</v>
      </c>
      <c r="L228" s="150">
        <v>0</v>
      </c>
      <c r="M228" s="180" t="s">
        <v>1511</v>
      </c>
      <c r="N228" s="181"/>
      <c r="O228" s="181" t="s">
        <v>219</v>
      </c>
      <c r="P228" s="151" t="s">
        <v>1601</v>
      </c>
      <c r="Q228" s="182" t="str">
        <f>MaBM</f>
        <v>CKMX</v>
      </c>
      <c r="R228" s="182" t="str">
        <f>MaKhoa</f>
        <v>KCK</v>
      </c>
      <c r="S228" s="144" t="str">
        <f t="shared" si="3"/>
        <v>KCK-CKMX</v>
      </c>
      <c r="T228" s="183"/>
      <c r="U228" s="183"/>
      <c r="V228" s="183"/>
      <c r="W228" s="183"/>
      <c r="X228" s="183"/>
      <c r="Y228" s="183"/>
      <c r="Z228" s="183"/>
      <c r="AA228" s="183"/>
      <c r="AB228" s="183" t="s">
        <v>20</v>
      </c>
      <c r="AC228" s="183"/>
      <c r="AD228" s="183"/>
      <c r="AE228" s="183"/>
      <c r="AF228" s="183"/>
      <c r="AG228" s="183"/>
      <c r="AH228" s="183"/>
      <c r="AI228" s="183"/>
      <c r="AJ228" s="183"/>
      <c r="AK228" s="183"/>
      <c r="AL228" s="183"/>
      <c r="AM228" s="183"/>
      <c r="AN228" s="183"/>
      <c r="AO228" s="183"/>
      <c r="AP228" s="183"/>
      <c r="AQ228" s="183"/>
      <c r="AR228" s="183"/>
      <c r="AS228" s="183"/>
      <c r="AT228" s="183"/>
      <c r="AU228" s="183"/>
      <c r="AV228" s="183"/>
      <c r="AW228" s="183"/>
      <c r="AX228" s="183"/>
      <c r="AY228" s="183"/>
      <c r="AZ228" s="183"/>
      <c r="BA228" s="183"/>
      <c r="BB228" s="183"/>
      <c r="BC228" s="183"/>
      <c r="BD228" s="183"/>
      <c r="BE228" s="183"/>
    </row>
    <row r="229" spans="1:57" ht="15" hidden="1" customHeight="1">
      <c r="A229" s="145" t="s">
        <v>1805</v>
      </c>
      <c r="B229" s="145" t="s">
        <v>1805</v>
      </c>
      <c r="C229" s="145"/>
      <c r="D229" s="145"/>
      <c r="E229" s="145"/>
      <c r="F229" s="146">
        <v>751</v>
      </c>
      <c r="G229" s="147" t="s">
        <v>1806</v>
      </c>
      <c r="H229" s="148">
        <v>1</v>
      </c>
      <c r="I229" s="149"/>
      <c r="J229" s="149"/>
      <c r="K229" s="149">
        <v>45</v>
      </c>
      <c r="L229" s="150">
        <v>0</v>
      </c>
      <c r="M229" s="180" t="s">
        <v>1511</v>
      </c>
      <c r="N229" s="181"/>
      <c r="O229" s="181" t="s">
        <v>219</v>
      </c>
      <c r="P229" s="151" t="s">
        <v>1601</v>
      </c>
      <c r="Q229" s="182" t="str">
        <f>MaBM</f>
        <v>CKMX</v>
      </c>
      <c r="R229" s="182" t="str">
        <f>MaKhoa</f>
        <v>KCK</v>
      </c>
      <c r="S229" s="144" t="str">
        <f t="shared" si="3"/>
        <v>KCK-CKMX</v>
      </c>
      <c r="T229" s="183"/>
      <c r="U229" s="183"/>
      <c r="V229" s="183"/>
      <c r="W229" s="183"/>
      <c r="X229" s="183"/>
      <c r="Y229" s="183"/>
      <c r="Z229" s="183"/>
      <c r="AA229" s="183"/>
      <c r="AB229" s="183" t="s">
        <v>20</v>
      </c>
      <c r="AC229" s="183"/>
      <c r="AD229" s="183"/>
      <c r="AE229" s="183"/>
      <c r="AF229" s="183"/>
      <c r="AG229" s="183"/>
      <c r="AH229" s="183"/>
      <c r="AI229" s="183"/>
      <c r="AJ229" s="183"/>
      <c r="AK229" s="183"/>
      <c r="AL229" s="183"/>
      <c r="AM229" s="183"/>
      <c r="AN229" s="183"/>
      <c r="AO229" s="183"/>
      <c r="AP229" s="183"/>
      <c r="AQ229" s="183"/>
      <c r="AR229" s="183"/>
      <c r="AS229" s="183"/>
      <c r="AT229" s="183"/>
      <c r="AU229" s="183"/>
      <c r="AV229" s="183"/>
      <c r="AW229" s="183"/>
      <c r="AX229" s="183"/>
      <c r="AY229" s="183"/>
      <c r="AZ229" s="183"/>
      <c r="BA229" s="183"/>
      <c r="BB229" s="183"/>
      <c r="BC229" s="183"/>
      <c r="BD229" s="183"/>
      <c r="BE229" s="183"/>
    </row>
    <row r="230" spans="1:57" ht="15" hidden="1" customHeight="1">
      <c r="A230" s="145" t="s">
        <v>752</v>
      </c>
      <c r="B230" s="145" t="s">
        <v>752</v>
      </c>
      <c r="C230" s="145"/>
      <c r="D230" s="145"/>
      <c r="E230" s="145"/>
      <c r="F230" s="146">
        <v>392</v>
      </c>
      <c r="G230" s="147" t="s">
        <v>753</v>
      </c>
      <c r="H230" s="148">
        <v>2</v>
      </c>
      <c r="I230" s="149"/>
      <c r="J230" s="149"/>
      <c r="K230" s="149">
        <v>90</v>
      </c>
      <c r="L230" s="150">
        <v>0</v>
      </c>
      <c r="M230" s="180" t="s">
        <v>1511</v>
      </c>
      <c r="N230" s="181"/>
      <c r="O230" s="181" t="s">
        <v>219</v>
      </c>
      <c r="P230" s="151" t="s">
        <v>1601</v>
      </c>
      <c r="Q230" s="182" t="str">
        <f>MaBM</f>
        <v>CKMX</v>
      </c>
      <c r="R230" s="182" t="str">
        <f>MaKhoa</f>
        <v>KCK</v>
      </c>
      <c r="S230" s="144" t="str">
        <f t="shared" si="3"/>
        <v>KCK-CKMX</v>
      </c>
      <c r="T230" s="183"/>
      <c r="U230" s="183"/>
      <c r="V230" s="183"/>
      <c r="W230" s="183"/>
      <c r="X230" s="183"/>
      <c r="Y230" s="183"/>
      <c r="Z230" s="183"/>
      <c r="AA230" s="183"/>
      <c r="AB230" s="183" t="s">
        <v>20</v>
      </c>
      <c r="AC230" s="183"/>
      <c r="AD230" s="183"/>
      <c r="AE230" s="183"/>
      <c r="AF230" s="183"/>
      <c r="AG230" s="183"/>
      <c r="AH230" s="183"/>
      <c r="AI230" s="183"/>
      <c r="AJ230" s="183"/>
      <c r="AK230" s="183"/>
      <c r="AL230" s="183"/>
      <c r="AM230" s="183"/>
      <c r="AN230" s="183"/>
      <c r="AO230" s="183"/>
      <c r="AP230" s="183"/>
      <c r="AQ230" s="183"/>
      <c r="AR230" s="183"/>
      <c r="AS230" s="183"/>
      <c r="AT230" s="183"/>
      <c r="AU230" s="183"/>
      <c r="AV230" s="183"/>
      <c r="AW230" s="183"/>
      <c r="AX230" s="183"/>
      <c r="AY230" s="183"/>
      <c r="AZ230" s="183"/>
      <c r="BA230" s="183"/>
      <c r="BB230" s="183"/>
      <c r="BC230" s="183"/>
      <c r="BD230" s="183"/>
      <c r="BE230" s="183"/>
    </row>
    <row r="231" spans="1:57" ht="15" hidden="1" customHeight="1">
      <c r="A231" s="145" t="s">
        <v>1457</v>
      </c>
      <c r="B231" s="145" t="s">
        <v>1457</v>
      </c>
      <c r="C231" s="145"/>
      <c r="D231" s="145"/>
      <c r="E231" s="145"/>
      <c r="F231" s="146">
        <v>721</v>
      </c>
      <c r="G231" s="147" t="s">
        <v>1444</v>
      </c>
      <c r="H231" s="148">
        <v>8</v>
      </c>
      <c r="I231" s="149"/>
      <c r="J231" s="149"/>
      <c r="K231" s="149">
        <v>480</v>
      </c>
      <c r="L231" s="150">
        <v>0</v>
      </c>
      <c r="M231" s="180" t="s">
        <v>1511</v>
      </c>
      <c r="N231" s="181"/>
      <c r="O231" s="181" t="s">
        <v>219</v>
      </c>
      <c r="P231" s="151" t="s">
        <v>1601</v>
      </c>
      <c r="Q231" s="182" t="str">
        <f>MaBM</f>
        <v>CKMX</v>
      </c>
      <c r="R231" s="182" t="str">
        <f>MaKhoa</f>
        <v>KCK</v>
      </c>
      <c r="S231" s="144" t="str">
        <f t="shared" si="3"/>
        <v>KCK-CKMX</v>
      </c>
      <c r="T231" s="183"/>
      <c r="U231" s="183"/>
      <c r="V231" s="183"/>
      <c r="W231" s="183"/>
      <c r="X231" s="183"/>
      <c r="Y231" s="183"/>
      <c r="Z231" s="183"/>
      <c r="AA231" s="183"/>
      <c r="AB231" s="183" t="s">
        <v>20</v>
      </c>
      <c r="AC231" s="183"/>
      <c r="AD231" s="183"/>
      <c r="AE231" s="183"/>
      <c r="AF231" s="183"/>
      <c r="AG231" s="183"/>
      <c r="AH231" s="183"/>
      <c r="AI231" s="183"/>
      <c r="AJ231" s="183"/>
      <c r="AK231" s="183"/>
      <c r="AL231" s="183"/>
      <c r="AM231" s="183"/>
      <c r="AN231" s="183"/>
      <c r="AO231" s="183"/>
      <c r="AP231" s="183"/>
      <c r="AQ231" s="183"/>
      <c r="AR231" s="183"/>
      <c r="AS231" s="183"/>
      <c r="AT231" s="183"/>
      <c r="AU231" s="183"/>
      <c r="AV231" s="183"/>
      <c r="AW231" s="183"/>
      <c r="AX231" s="183"/>
      <c r="AY231" s="183"/>
      <c r="AZ231" s="183"/>
      <c r="BA231" s="183"/>
      <c r="BB231" s="183"/>
      <c r="BC231" s="183"/>
      <c r="BD231" s="183"/>
      <c r="BE231" s="183"/>
    </row>
    <row r="232" spans="1:57" ht="15" hidden="1" customHeight="1">
      <c r="A232" s="145"/>
      <c r="B232" s="145"/>
      <c r="C232" s="145"/>
      <c r="D232" s="145" t="s">
        <v>1458</v>
      </c>
      <c r="E232" s="145"/>
      <c r="F232" s="146">
        <v>722</v>
      </c>
      <c r="G232" s="147" t="s">
        <v>1444</v>
      </c>
      <c r="H232" s="148">
        <v>4</v>
      </c>
      <c r="I232" s="149"/>
      <c r="J232" s="149"/>
      <c r="K232" s="149">
        <v>240</v>
      </c>
      <c r="L232" s="150">
        <v>0</v>
      </c>
      <c r="M232" s="180" t="s">
        <v>1511</v>
      </c>
      <c r="N232" s="181"/>
      <c r="O232" s="181" t="s">
        <v>219</v>
      </c>
      <c r="P232" s="151" t="s">
        <v>1601</v>
      </c>
      <c r="Q232" s="182" t="str">
        <f>MaBM</f>
        <v>CKMX</v>
      </c>
      <c r="R232" s="182" t="str">
        <f>MaKhoa</f>
        <v>KCK</v>
      </c>
      <c r="S232" s="144" t="str">
        <f t="shared" si="3"/>
        <v>KCK-CKMX</v>
      </c>
      <c r="T232" s="183"/>
      <c r="U232" s="183"/>
      <c r="V232" s="183"/>
      <c r="W232" s="183"/>
      <c r="X232" s="183"/>
      <c r="Y232" s="183"/>
      <c r="Z232" s="183"/>
      <c r="AA232" s="183"/>
      <c r="AB232" s="183"/>
      <c r="AC232" s="183"/>
      <c r="AD232" s="183"/>
      <c r="AE232" s="183"/>
      <c r="AF232" s="183"/>
      <c r="AG232" s="183"/>
      <c r="AH232" s="183"/>
      <c r="AI232" s="183"/>
      <c r="AJ232" s="183"/>
      <c r="AK232" s="183"/>
      <c r="AL232" s="183"/>
      <c r="AM232" s="183"/>
      <c r="AN232" s="183"/>
      <c r="AO232" s="183"/>
      <c r="AP232" s="183"/>
      <c r="AQ232" s="183"/>
      <c r="AR232" s="183"/>
      <c r="AS232" s="183"/>
      <c r="AT232" s="183"/>
      <c r="AU232" s="183" t="s">
        <v>20</v>
      </c>
      <c r="AV232" s="183"/>
      <c r="AW232" s="183"/>
      <c r="AX232" s="183"/>
      <c r="AY232" s="183"/>
      <c r="AZ232" s="183"/>
      <c r="BA232" s="183"/>
      <c r="BB232" s="183"/>
      <c r="BC232" s="183"/>
      <c r="BD232" s="183"/>
      <c r="BE232" s="183"/>
    </row>
    <row r="233" spans="1:57" ht="25.5" hidden="1" customHeight="1">
      <c r="A233" s="145" t="s">
        <v>1176</v>
      </c>
      <c r="B233" s="145"/>
      <c r="C233" s="145"/>
      <c r="D233" s="145" t="s">
        <v>1177</v>
      </c>
      <c r="E233" s="145"/>
      <c r="F233" s="146">
        <v>589</v>
      </c>
      <c r="G233" s="147" t="s">
        <v>1178</v>
      </c>
      <c r="H233" s="148">
        <v>2</v>
      </c>
      <c r="I233" s="149">
        <v>30</v>
      </c>
      <c r="J233" s="149"/>
      <c r="K233" s="149"/>
      <c r="L233" s="150">
        <v>0</v>
      </c>
      <c r="M233" s="184" t="s">
        <v>1484</v>
      </c>
      <c r="N233" s="181">
        <v>90</v>
      </c>
      <c r="O233" s="181" t="s">
        <v>219</v>
      </c>
      <c r="P233" s="151" t="s">
        <v>1601</v>
      </c>
      <c r="Q233" s="182" t="str">
        <f>MaBM</f>
        <v>CKMX</v>
      </c>
      <c r="R233" s="182" t="str">
        <f>MaKhoa</f>
        <v>KCK</v>
      </c>
      <c r="S233" s="144" t="str">
        <f t="shared" si="3"/>
        <v>KCK-CKMX</v>
      </c>
      <c r="T233" s="183"/>
      <c r="U233" s="183"/>
      <c r="V233" s="183"/>
      <c r="W233" s="183"/>
      <c r="X233" s="183"/>
      <c r="Y233" s="183"/>
      <c r="Z233" s="183"/>
      <c r="AA233" s="183"/>
      <c r="AB233" s="183" t="s">
        <v>21</v>
      </c>
      <c r="AC233" s="183"/>
      <c r="AD233" s="183"/>
      <c r="AE233" s="183"/>
      <c r="AF233" s="183"/>
      <c r="AG233" s="183"/>
      <c r="AH233" s="183"/>
      <c r="AI233" s="183"/>
      <c r="AJ233" s="183"/>
      <c r="AK233" s="183"/>
      <c r="AL233" s="183"/>
      <c r="AM233" s="183"/>
      <c r="AN233" s="183"/>
      <c r="AO233" s="183"/>
      <c r="AP233" s="183"/>
      <c r="AQ233" s="183"/>
      <c r="AR233" s="183"/>
      <c r="AS233" s="183"/>
      <c r="AT233" s="183"/>
      <c r="AU233" s="183" t="s">
        <v>21</v>
      </c>
      <c r="AV233" s="183"/>
      <c r="AW233" s="183"/>
      <c r="AX233" s="183"/>
      <c r="AY233" s="183"/>
      <c r="AZ233" s="183"/>
      <c r="BA233" s="183"/>
      <c r="BB233" s="183"/>
      <c r="BC233" s="183"/>
      <c r="BD233" s="183"/>
      <c r="BE233" s="183"/>
    </row>
    <row r="234" spans="1:57" ht="15" hidden="1" customHeight="1">
      <c r="A234" s="145" t="s">
        <v>760</v>
      </c>
      <c r="B234" s="145" t="s">
        <v>760</v>
      </c>
      <c r="C234" s="145"/>
      <c r="D234" s="145"/>
      <c r="E234" s="145"/>
      <c r="F234" s="146">
        <v>397</v>
      </c>
      <c r="G234" s="147" t="s">
        <v>761</v>
      </c>
      <c r="H234" s="148">
        <v>2</v>
      </c>
      <c r="I234" s="149">
        <v>30</v>
      </c>
      <c r="J234" s="149"/>
      <c r="K234" s="149"/>
      <c r="L234" s="150">
        <v>0</v>
      </c>
      <c r="M234" s="184" t="s">
        <v>1484</v>
      </c>
      <c r="N234" s="181">
        <v>90</v>
      </c>
      <c r="O234" s="181" t="s">
        <v>219</v>
      </c>
      <c r="P234" s="151" t="s">
        <v>1601</v>
      </c>
      <c r="Q234" s="182" t="str">
        <f>MaBM</f>
        <v>CKMX</v>
      </c>
      <c r="R234" s="182" t="str">
        <f>MaKhoa</f>
        <v>KCK</v>
      </c>
      <c r="S234" s="144" t="str">
        <f t="shared" si="3"/>
        <v>KCK-CKMX</v>
      </c>
      <c r="T234" s="183"/>
      <c r="U234" s="183"/>
      <c r="V234" s="183"/>
      <c r="W234" s="183"/>
      <c r="X234" s="183"/>
      <c r="Y234" s="183"/>
      <c r="Z234" s="183"/>
      <c r="AA234" s="183"/>
      <c r="AB234" s="183" t="s">
        <v>20</v>
      </c>
      <c r="AC234" s="183"/>
      <c r="AD234" s="183"/>
      <c r="AE234" s="183"/>
      <c r="AF234" s="183"/>
      <c r="AG234" s="183"/>
      <c r="AH234" s="183"/>
      <c r="AI234" s="183"/>
      <c r="AJ234" s="183"/>
      <c r="AK234" s="183"/>
      <c r="AL234" s="183"/>
      <c r="AM234" s="183"/>
      <c r="AN234" s="183"/>
      <c r="AO234" s="183"/>
      <c r="AP234" s="183"/>
      <c r="AQ234" s="183"/>
      <c r="AR234" s="183"/>
      <c r="AS234" s="183"/>
      <c r="AT234" s="183"/>
      <c r="AU234" s="183"/>
      <c r="AV234" s="183"/>
      <c r="AW234" s="183"/>
      <c r="AX234" s="183"/>
      <c r="AY234" s="183"/>
      <c r="AZ234" s="183"/>
      <c r="BA234" s="183"/>
      <c r="BB234" s="183"/>
      <c r="BC234" s="183"/>
      <c r="BD234" s="183"/>
      <c r="BE234" s="183"/>
    </row>
    <row r="235" spans="1:57" ht="15" hidden="1" customHeight="1">
      <c r="A235" s="145" t="s">
        <v>756</v>
      </c>
      <c r="B235" s="145"/>
      <c r="C235" s="145"/>
      <c r="D235" s="145"/>
      <c r="E235" s="145"/>
      <c r="F235" s="146">
        <v>394</v>
      </c>
      <c r="G235" s="147" t="s">
        <v>759</v>
      </c>
      <c r="H235" s="148">
        <v>3</v>
      </c>
      <c r="I235" s="149">
        <v>45</v>
      </c>
      <c r="J235" s="149"/>
      <c r="K235" s="149"/>
      <c r="L235" s="150">
        <v>0</v>
      </c>
      <c r="M235" s="184" t="s">
        <v>1484</v>
      </c>
      <c r="N235" s="181">
        <v>90</v>
      </c>
      <c r="O235" s="181" t="s">
        <v>219</v>
      </c>
      <c r="P235" s="151" t="s">
        <v>1601</v>
      </c>
      <c r="Q235" s="182" t="str">
        <f>MaBM</f>
        <v>CKMX</v>
      </c>
      <c r="R235" s="182" t="str">
        <f>MaKhoa</f>
        <v>KCK</v>
      </c>
      <c r="S235" s="144" t="str">
        <f t="shared" si="3"/>
        <v>KCK-CKMX</v>
      </c>
      <c r="T235" s="183"/>
      <c r="U235" s="183"/>
      <c r="V235" s="183"/>
      <c r="W235" s="183"/>
      <c r="X235" s="183"/>
      <c r="Y235" s="183"/>
      <c r="Z235" s="183"/>
      <c r="AA235" s="183"/>
      <c r="AB235" s="183" t="s">
        <v>20</v>
      </c>
      <c r="AC235" s="183"/>
      <c r="AD235" s="183"/>
      <c r="AE235" s="183"/>
      <c r="AF235" s="183"/>
      <c r="AG235" s="183"/>
      <c r="AH235" s="183"/>
      <c r="AI235" s="183"/>
      <c r="AJ235" s="183"/>
      <c r="AK235" s="183"/>
      <c r="AL235" s="183"/>
      <c r="AM235" s="183"/>
      <c r="AN235" s="183"/>
      <c r="AO235" s="183"/>
      <c r="AP235" s="183"/>
      <c r="AQ235" s="183"/>
      <c r="AR235" s="183"/>
      <c r="AS235" s="183"/>
      <c r="AT235" s="183"/>
      <c r="AU235" s="183"/>
      <c r="AV235" s="183"/>
      <c r="AW235" s="183"/>
      <c r="AX235" s="183"/>
      <c r="AY235" s="183"/>
      <c r="AZ235" s="183"/>
      <c r="BA235" s="183"/>
      <c r="BB235" s="183"/>
      <c r="BC235" s="183"/>
      <c r="BD235" s="183"/>
      <c r="BE235" s="183"/>
    </row>
    <row r="236" spans="1:57" ht="15" hidden="1" customHeight="1">
      <c r="A236" s="145"/>
      <c r="B236" s="145" t="s">
        <v>757</v>
      </c>
      <c r="C236" s="145"/>
      <c r="D236" s="145"/>
      <c r="E236" s="145"/>
      <c r="F236" s="146">
        <v>395</v>
      </c>
      <c r="G236" s="147" t="s">
        <v>759</v>
      </c>
      <c r="H236" s="148">
        <v>2</v>
      </c>
      <c r="I236" s="149">
        <v>30</v>
      </c>
      <c r="J236" s="149"/>
      <c r="K236" s="149"/>
      <c r="L236" s="150">
        <v>0</v>
      </c>
      <c r="M236" s="184" t="s">
        <v>1484</v>
      </c>
      <c r="N236" s="181">
        <v>90</v>
      </c>
      <c r="O236" s="181" t="s">
        <v>219</v>
      </c>
      <c r="P236" s="151" t="s">
        <v>1601</v>
      </c>
      <c r="Q236" s="182" t="str">
        <f>MaBM</f>
        <v>CKMX</v>
      </c>
      <c r="R236" s="182" t="str">
        <f>MaKhoa</f>
        <v>KCK</v>
      </c>
      <c r="S236" s="144" t="str">
        <f t="shared" si="3"/>
        <v>KCK-CKMX</v>
      </c>
      <c r="T236" s="183"/>
      <c r="U236" s="183"/>
      <c r="V236" s="183"/>
      <c r="W236" s="183"/>
      <c r="X236" s="183"/>
      <c r="Y236" s="183"/>
      <c r="Z236" s="183"/>
      <c r="AA236" s="183"/>
      <c r="AB236" s="183"/>
      <c r="AC236" s="183"/>
      <c r="AD236" s="183"/>
      <c r="AE236" s="183"/>
      <c r="AF236" s="183"/>
      <c r="AG236" s="183"/>
      <c r="AH236" s="183"/>
      <c r="AI236" s="183"/>
      <c r="AJ236" s="183"/>
      <c r="AK236" s="183"/>
      <c r="AL236" s="183"/>
      <c r="AM236" s="183"/>
      <c r="AN236" s="183"/>
      <c r="AO236" s="183"/>
      <c r="AP236" s="183"/>
      <c r="AQ236" s="183"/>
      <c r="AR236" s="183"/>
      <c r="AS236" s="183"/>
      <c r="AT236" s="183"/>
      <c r="AU236" s="183"/>
      <c r="AV236" s="183"/>
      <c r="AW236" s="183"/>
      <c r="AX236" s="183"/>
      <c r="AY236" s="183"/>
      <c r="AZ236" s="183"/>
      <c r="BA236" s="183"/>
      <c r="BB236" s="183"/>
      <c r="BC236" s="183"/>
      <c r="BD236" s="183"/>
      <c r="BE236" s="183"/>
    </row>
    <row r="237" spans="1:57" ht="15" hidden="1" customHeight="1">
      <c r="A237" s="145"/>
      <c r="B237" s="145"/>
      <c r="C237" s="145"/>
      <c r="D237" s="145" t="s">
        <v>758</v>
      </c>
      <c r="E237" s="145"/>
      <c r="F237" s="146">
        <v>396</v>
      </c>
      <c r="G237" s="147" t="s">
        <v>759</v>
      </c>
      <c r="H237" s="148">
        <v>3</v>
      </c>
      <c r="I237" s="149">
        <v>45</v>
      </c>
      <c r="J237" s="149"/>
      <c r="K237" s="149"/>
      <c r="L237" s="150">
        <v>0</v>
      </c>
      <c r="M237" s="184" t="s">
        <v>1484</v>
      </c>
      <c r="N237" s="181">
        <v>90</v>
      </c>
      <c r="O237" s="181" t="s">
        <v>219</v>
      </c>
      <c r="P237" s="151" t="s">
        <v>1601</v>
      </c>
      <c r="Q237" s="182" t="str">
        <f>MaBM</f>
        <v>CKMX</v>
      </c>
      <c r="R237" s="182" t="str">
        <f>MaKhoa</f>
        <v>KCK</v>
      </c>
      <c r="S237" s="144" t="str">
        <f t="shared" si="3"/>
        <v>KCK-CKMX</v>
      </c>
      <c r="T237" s="183"/>
      <c r="U237" s="183"/>
      <c r="V237" s="183"/>
      <c r="W237" s="183"/>
      <c r="X237" s="183"/>
      <c r="Y237" s="183"/>
      <c r="Z237" s="183"/>
      <c r="AA237" s="183"/>
      <c r="AB237" s="183"/>
      <c r="AC237" s="183"/>
      <c r="AD237" s="183"/>
      <c r="AE237" s="183"/>
      <c r="AF237" s="183"/>
      <c r="AG237" s="183"/>
      <c r="AH237" s="183"/>
      <c r="AI237" s="183"/>
      <c r="AJ237" s="183"/>
      <c r="AK237" s="183"/>
      <c r="AL237" s="183"/>
      <c r="AM237" s="183"/>
      <c r="AN237" s="183"/>
      <c r="AO237" s="183"/>
      <c r="AP237" s="183"/>
      <c r="AQ237" s="183"/>
      <c r="AR237" s="183"/>
      <c r="AS237" s="183"/>
      <c r="AT237" s="183"/>
      <c r="AU237" s="183" t="s">
        <v>20</v>
      </c>
      <c r="AV237" s="183"/>
      <c r="AW237" s="183"/>
      <c r="AX237" s="183"/>
      <c r="AY237" s="183"/>
      <c r="AZ237" s="183"/>
      <c r="BA237" s="183"/>
      <c r="BB237" s="183"/>
      <c r="BC237" s="183"/>
      <c r="BD237" s="183"/>
      <c r="BE237" s="183"/>
    </row>
    <row r="238" spans="1:57" ht="15" hidden="1" customHeight="1">
      <c r="A238" s="145" t="s">
        <v>744</v>
      </c>
      <c r="B238" s="145"/>
      <c r="C238" s="145"/>
      <c r="D238" s="145"/>
      <c r="E238" s="145"/>
      <c r="F238" s="146">
        <v>387</v>
      </c>
      <c r="G238" s="147" t="s">
        <v>747</v>
      </c>
      <c r="H238" s="148">
        <v>3</v>
      </c>
      <c r="I238" s="149">
        <v>45</v>
      </c>
      <c r="J238" s="149"/>
      <c r="K238" s="149"/>
      <c r="L238" s="150">
        <v>0</v>
      </c>
      <c r="M238" s="184" t="s">
        <v>1484</v>
      </c>
      <c r="N238" s="181">
        <v>90</v>
      </c>
      <c r="O238" s="181" t="s">
        <v>219</v>
      </c>
      <c r="P238" s="151" t="s">
        <v>1601</v>
      </c>
      <c r="Q238" s="182" t="str">
        <f>MaBM</f>
        <v>CKMX</v>
      </c>
      <c r="R238" s="182" t="str">
        <f>MaKhoa</f>
        <v>KCK</v>
      </c>
      <c r="S238" s="144" t="str">
        <f t="shared" si="3"/>
        <v>KCK-CKMX</v>
      </c>
      <c r="T238" s="183"/>
      <c r="U238" s="183"/>
      <c r="V238" s="183"/>
      <c r="W238" s="183"/>
      <c r="X238" s="183"/>
      <c r="Y238" s="183"/>
      <c r="Z238" s="183"/>
      <c r="AA238" s="183"/>
      <c r="AB238" s="183" t="s">
        <v>20</v>
      </c>
      <c r="AC238" s="183"/>
      <c r="AD238" s="183"/>
      <c r="AE238" s="183"/>
      <c r="AF238" s="183"/>
      <c r="AG238" s="183"/>
      <c r="AH238" s="183"/>
      <c r="AI238" s="183"/>
      <c r="AJ238" s="183"/>
      <c r="AK238" s="183"/>
      <c r="AL238" s="183"/>
      <c r="AM238" s="183"/>
      <c r="AN238" s="183"/>
      <c r="AO238" s="183"/>
      <c r="AP238" s="183"/>
      <c r="AQ238" s="183"/>
      <c r="AR238" s="183"/>
      <c r="AS238" s="183"/>
      <c r="AT238" s="183"/>
      <c r="AU238" s="183"/>
      <c r="AV238" s="183"/>
      <c r="AW238" s="183"/>
      <c r="AX238" s="183"/>
      <c r="AY238" s="183"/>
      <c r="AZ238" s="183"/>
      <c r="BA238" s="183"/>
      <c r="BB238" s="183"/>
      <c r="BC238" s="183"/>
      <c r="BD238" s="183"/>
      <c r="BE238" s="183"/>
    </row>
    <row r="239" spans="1:57" ht="15" hidden="1" customHeight="1">
      <c r="A239" s="145"/>
      <c r="B239" s="145" t="s">
        <v>745</v>
      </c>
      <c r="C239" s="145"/>
      <c r="D239" s="145"/>
      <c r="E239" s="145"/>
      <c r="F239" s="146">
        <v>388</v>
      </c>
      <c r="G239" s="147" t="s">
        <v>747</v>
      </c>
      <c r="H239" s="148">
        <v>2</v>
      </c>
      <c r="I239" s="149">
        <v>30</v>
      </c>
      <c r="J239" s="149"/>
      <c r="K239" s="149"/>
      <c r="L239" s="150">
        <v>0</v>
      </c>
      <c r="M239" s="184" t="s">
        <v>1484</v>
      </c>
      <c r="N239" s="181">
        <v>90</v>
      </c>
      <c r="O239" s="181" t="s">
        <v>219</v>
      </c>
      <c r="P239" s="151" t="s">
        <v>1601</v>
      </c>
      <c r="Q239" s="182" t="str">
        <f>MaBM</f>
        <v>CKMX</v>
      </c>
      <c r="R239" s="182" t="str">
        <f>MaKhoa</f>
        <v>KCK</v>
      </c>
      <c r="S239" s="144" t="str">
        <f t="shared" si="3"/>
        <v>KCK-CKMX</v>
      </c>
      <c r="T239" s="183"/>
      <c r="U239" s="183"/>
      <c r="V239" s="183"/>
      <c r="W239" s="183"/>
      <c r="X239" s="183"/>
      <c r="Y239" s="183"/>
      <c r="Z239" s="183"/>
      <c r="AA239" s="183"/>
      <c r="AB239" s="183"/>
      <c r="AC239" s="183"/>
      <c r="AD239" s="183"/>
      <c r="AE239" s="183"/>
      <c r="AF239" s="183"/>
      <c r="AG239" s="183"/>
      <c r="AH239" s="183"/>
      <c r="AI239" s="183"/>
      <c r="AJ239" s="183"/>
      <c r="AK239" s="183"/>
      <c r="AL239" s="183"/>
      <c r="AM239" s="183"/>
      <c r="AN239" s="183"/>
      <c r="AO239" s="183"/>
      <c r="AP239" s="183"/>
      <c r="AQ239" s="183"/>
      <c r="AR239" s="183"/>
      <c r="AS239" s="183"/>
      <c r="AT239" s="183"/>
      <c r="AU239" s="183"/>
      <c r="AV239" s="183"/>
      <c r="AW239" s="183"/>
      <c r="AX239" s="183"/>
      <c r="AY239" s="183"/>
      <c r="AZ239" s="183"/>
      <c r="BA239" s="183"/>
      <c r="BB239" s="183"/>
      <c r="BC239" s="183"/>
      <c r="BD239" s="183"/>
      <c r="BE239" s="183"/>
    </row>
    <row r="240" spans="1:57" ht="15" hidden="1" customHeight="1">
      <c r="A240" s="145"/>
      <c r="B240" s="145"/>
      <c r="C240" s="145"/>
      <c r="D240" s="145" t="s">
        <v>746</v>
      </c>
      <c r="E240" s="145"/>
      <c r="F240" s="146">
        <v>389</v>
      </c>
      <c r="G240" s="147" t="s">
        <v>747</v>
      </c>
      <c r="H240" s="148">
        <v>3</v>
      </c>
      <c r="I240" s="149">
        <v>45</v>
      </c>
      <c r="J240" s="149"/>
      <c r="K240" s="149"/>
      <c r="L240" s="150">
        <v>0</v>
      </c>
      <c r="M240" s="184" t="s">
        <v>1484</v>
      </c>
      <c r="N240" s="181">
        <v>90</v>
      </c>
      <c r="O240" s="181" t="s">
        <v>219</v>
      </c>
      <c r="P240" s="151" t="s">
        <v>1601</v>
      </c>
      <c r="Q240" s="182" t="str">
        <f>MaBM</f>
        <v>CKMX</v>
      </c>
      <c r="R240" s="182" t="str">
        <f>MaKhoa</f>
        <v>KCK</v>
      </c>
      <c r="S240" s="144" t="str">
        <f t="shared" si="3"/>
        <v>KCK-CKMX</v>
      </c>
      <c r="T240" s="183"/>
      <c r="U240" s="183"/>
      <c r="V240" s="183"/>
      <c r="W240" s="183"/>
      <c r="X240" s="183"/>
      <c r="Y240" s="183"/>
      <c r="Z240" s="183"/>
      <c r="AA240" s="183"/>
      <c r="AB240" s="183"/>
      <c r="AC240" s="183"/>
      <c r="AD240" s="183"/>
      <c r="AE240" s="183"/>
      <c r="AF240" s="183"/>
      <c r="AG240" s="183"/>
      <c r="AH240" s="183"/>
      <c r="AI240" s="183"/>
      <c r="AJ240" s="183"/>
      <c r="AK240" s="183"/>
      <c r="AL240" s="183"/>
      <c r="AM240" s="183"/>
      <c r="AN240" s="183"/>
      <c r="AO240" s="183"/>
      <c r="AP240" s="183"/>
      <c r="AQ240" s="183"/>
      <c r="AR240" s="183"/>
      <c r="AS240" s="183"/>
      <c r="AT240" s="183"/>
      <c r="AU240" s="183" t="s">
        <v>20</v>
      </c>
      <c r="AV240" s="183"/>
      <c r="AW240" s="183"/>
      <c r="AX240" s="183"/>
      <c r="AY240" s="183"/>
      <c r="AZ240" s="183"/>
      <c r="BA240" s="183"/>
      <c r="BB240" s="183"/>
      <c r="BC240" s="183"/>
      <c r="BD240" s="183"/>
      <c r="BE240" s="183"/>
    </row>
    <row r="241" spans="1:57" ht="15" hidden="1" customHeight="1">
      <c r="A241" s="145" t="s">
        <v>1192</v>
      </c>
      <c r="B241" s="145"/>
      <c r="C241" s="145"/>
      <c r="D241" s="145" t="s">
        <v>1193</v>
      </c>
      <c r="E241" s="145"/>
      <c r="F241" s="146">
        <v>595</v>
      </c>
      <c r="G241" s="147" t="s">
        <v>747</v>
      </c>
      <c r="H241" s="148">
        <v>2</v>
      </c>
      <c r="I241" s="149">
        <v>30</v>
      </c>
      <c r="J241" s="149"/>
      <c r="K241" s="149"/>
      <c r="L241" s="150">
        <v>0</v>
      </c>
      <c r="M241" s="184" t="s">
        <v>1484</v>
      </c>
      <c r="N241" s="181">
        <v>90</v>
      </c>
      <c r="O241" s="181" t="s">
        <v>219</v>
      </c>
      <c r="P241" s="151" t="s">
        <v>1601</v>
      </c>
      <c r="Q241" s="182" t="str">
        <f>MaBM</f>
        <v>CKMX</v>
      </c>
      <c r="R241" s="182" t="str">
        <f>MaKhoa</f>
        <v>KCK</v>
      </c>
      <c r="S241" s="144" t="str">
        <f t="shared" si="3"/>
        <v>KCK-CKMX</v>
      </c>
      <c r="T241" s="183"/>
      <c r="U241" s="183"/>
      <c r="V241" s="183"/>
      <c r="W241" s="183"/>
      <c r="X241" s="183"/>
      <c r="Y241" s="183"/>
      <c r="Z241" s="183"/>
      <c r="AA241" s="183"/>
      <c r="AB241" s="183"/>
      <c r="AC241" s="183"/>
      <c r="AD241" s="183"/>
      <c r="AE241" s="183"/>
      <c r="AF241" s="183"/>
      <c r="AG241" s="183"/>
      <c r="AH241" s="183"/>
      <c r="AI241" s="183"/>
      <c r="AJ241" s="183"/>
      <c r="AK241" s="183"/>
      <c r="AL241" s="183"/>
      <c r="AM241" s="183"/>
      <c r="AN241" s="183"/>
      <c r="AO241" s="183"/>
      <c r="AP241" s="183"/>
      <c r="AQ241" s="183"/>
      <c r="AR241" s="183"/>
      <c r="AS241" s="183"/>
      <c r="AT241" s="183"/>
      <c r="AU241" s="183"/>
      <c r="AV241" s="183"/>
      <c r="AW241" s="183" t="s">
        <v>21</v>
      </c>
      <c r="AX241" s="183"/>
      <c r="AY241" s="183"/>
      <c r="AZ241" s="183"/>
      <c r="BA241" s="183"/>
      <c r="BB241" s="183"/>
      <c r="BC241" s="183"/>
      <c r="BD241" s="183"/>
      <c r="BE241" s="183"/>
    </row>
    <row r="242" spans="1:57" ht="15" hidden="1" customHeight="1">
      <c r="A242" s="145" t="s">
        <v>754</v>
      </c>
      <c r="B242" s="145" t="s">
        <v>754</v>
      </c>
      <c r="C242" s="145"/>
      <c r="D242" s="145"/>
      <c r="E242" s="145"/>
      <c r="F242" s="146">
        <v>393</v>
      </c>
      <c r="G242" s="147" t="s">
        <v>755</v>
      </c>
      <c r="H242" s="148">
        <v>2</v>
      </c>
      <c r="I242" s="149">
        <v>30</v>
      </c>
      <c r="J242" s="149"/>
      <c r="K242" s="149"/>
      <c r="L242" s="150">
        <v>0</v>
      </c>
      <c r="M242" s="184" t="s">
        <v>1484</v>
      </c>
      <c r="N242" s="181">
        <v>90</v>
      </c>
      <c r="O242" s="181" t="s">
        <v>219</v>
      </c>
      <c r="P242" s="151" t="s">
        <v>1601</v>
      </c>
      <c r="Q242" s="182" t="str">
        <f>MaBM</f>
        <v>CKMX</v>
      </c>
      <c r="R242" s="182" t="str">
        <f>MaKhoa</f>
        <v>KCK</v>
      </c>
      <c r="S242" s="144" t="str">
        <f t="shared" si="3"/>
        <v>KCK-CKMX</v>
      </c>
      <c r="T242" s="183"/>
      <c r="U242" s="183"/>
      <c r="V242" s="183"/>
      <c r="W242" s="183"/>
      <c r="X242" s="183"/>
      <c r="Y242" s="183"/>
      <c r="Z242" s="183"/>
      <c r="AA242" s="183"/>
      <c r="AB242" s="183" t="s">
        <v>20</v>
      </c>
      <c r="AC242" s="183"/>
      <c r="AD242" s="183"/>
      <c r="AE242" s="183"/>
      <c r="AF242" s="183"/>
      <c r="AG242" s="183"/>
      <c r="AH242" s="183"/>
      <c r="AI242" s="183"/>
      <c r="AJ242" s="183"/>
      <c r="AK242" s="183"/>
      <c r="AL242" s="183"/>
      <c r="AM242" s="183"/>
      <c r="AN242" s="183"/>
      <c r="AO242" s="183"/>
      <c r="AP242" s="183"/>
      <c r="AQ242" s="183"/>
      <c r="AR242" s="183"/>
      <c r="AS242" s="183"/>
      <c r="AT242" s="183"/>
      <c r="AU242" s="183"/>
      <c r="AV242" s="183"/>
      <c r="AW242" s="183"/>
      <c r="AX242" s="183"/>
      <c r="AY242" s="183"/>
      <c r="AZ242" s="183"/>
      <c r="BA242" s="183"/>
      <c r="BB242" s="183"/>
      <c r="BC242" s="183"/>
      <c r="BD242" s="183"/>
      <c r="BE242" s="183"/>
    </row>
    <row r="243" spans="1:57" ht="15" hidden="1" customHeight="1">
      <c r="A243" s="145" t="s">
        <v>217</v>
      </c>
      <c r="B243" s="145"/>
      <c r="C243" s="145"/>
      <c r="D243" s="145" t="s">
        <v>218</v>
      </c>
      <c r="E243" s="145"/>
      <c r="F243" s="146">
        <v>100</v>
      </c>
      <c r="G243" s="147" t="s">
        <v>219</v>
      </c>
      <c r="H243" s="148">
        <v>2</v>
      </c>
      <c r="I243" s="149">
        <v>30</v>
      </c>
      <c r="J243" s="149"/>
      <c r="K243" s="149"/>
      <c r="L243" s="150">
        <v>0</v>
      </c>
      <c r="M243" s="184" t="s">
        <v>1484</v>
      </c>
      <c r="N243" s="181">
        <v>90</v>
      </c>
      <c r="O243" s="181" t="s">
        <v>219</v>
      </c>
      <c r="P243" s="151" t="s">
        <v>1601</v>
      </c>
      <c r="Q243" s="182" t="str">
        <f>MaBM</f>
        <v>CKMX</v>
      </c>
      <c r="R243" s="182" t="str">
        <f>MaKhoa</f>
        <v>KCK</v>
      </c>
      <c r="S243" s="144" t="str">
        <f t="shared" si="3"/>
        <v>KCK-CKMX</v>
      </c>
      <c r="T243" s="183" t="s">
        <v>20</v>
      </c>
      <c r="U243" s="183" t="s">
        <v>20</v>
      </c>
      <c r="V243" s="183" t="s">
        <v>20</v>
      </c>
      <c r="W243" s="183" t="s">
        <v>20</v>
      </c>
      <c r="X243" s="183" t="s">
        <v>20</v>
      </c>
      <c r="Y243" s="183"/>
      <c r="Z243" s="183" t="s">
        <v>20</v>
      </c>
      <c r="AA243" s="183"/>
      <c r="AB243" s="183"/>
      <c r="AC243" s="183"/>
      <c r="AD243" s="183"/>
      <c r="AE243" s="183"/>
      <c r="AF243" s="183"/>
      <c r="AG243" s="183"/>
      <c r="AH243" s="183"/>
      <c r="AI243" s="183" t="s">
        <v>20</v>
      </c>
      <c r="AJ243" s="183"/>
      <c r="AK243" s="183"/>
      <c r="AL243" s="183"/>
      <c r="AM243" s="183"/>
      <c r="AN243" s="183" t="s">
        <v>20</v>
      </c>
      <c r="AO243" s="183" t="s">
        <v>20</v>
      </c>
      <c r="AP243" s="183" t="s">
        <v>20</v>
      </c>
      <c r="AQ243" s="183"/>
      <c r="AR243" s="183"/>
      <c r="AS243" s="183"/>
      <c r="AT243" s="183"/>
      <c r="AU243" s="183"/>
      <c r="AV243" s="183"/>
      <c r="AW243" s="183"/>
      <c r="AX243" s="183"/>
      <c r="AY243" s="183"/>
      <c r="AZ243" s="183"/>
      <c r="BA243" s="183"/>
      <c r="BB243" s="183" t="s">
        <v>20</v>
      </c>
      <c r="BC243" s="183"/>
      <c r="BD243" s="183"/>
      <c r="BE243" s="183"/>
    </row>
    <row r="244" spans="1:57" ht="15" hidden="1" customHeight="1">
      <c r="A244" s="145" t="s">
        <v>221</v>
      </c>
      <c r="B244" s="145"/>
      <c r="C244" s="145"/>
      <c r="D244" s="145" t="s">
        <v>222</v>
      </c>
      <c r="E244" s="145"/>
      <c r="F244" s="146">
        <v>101</v>
      </c>
      <c r="G244" s="147" t="s">
        <v>219</v>
      </c>
      <c r="H244" s="148">
        <v>2</v>
      </c>
      <c r="I244" s="149">
        <v>30</v>
      </c>
      <c r="J244" s="149"/>
      <c r="K244" s="149"/>
      <c r="L244" s="150">
        <v>0</v>
      </c>
      <c r="M244" s="184" t="s">
        <v>1484</v>
      </c>
      <c r="N244" s="181">
        <v>90</v>
      </c>
      <c r="O244" s="181" t="s">
        <v>219</v>
      </c>
      <c r="P244" s="151" t="s">
        <v>1601</v>
      </c>
      <c r="Q244" s="182" t="str">
        <f>MaBM</f>
        <v>CKMX</v>
      </c>
      <c r="R244" s="182" t="str">
        <f>MaKhoa</f>
        <v>KCK</v>
      </c>
      <c r="S244" s="144" t="str">
        <f t="shared" si="3"/>
        <v>KCK-CKMX</v>
      </c>
      <c r="T244" s="183"/>
      <c r="U244" s="183"/>
      <c r="V244" s="183"/>
      <c r="W244" s="183"/>
      <c r="X244" s="183"/>
      <c r="Y244" s="183" t="s">
        <v>20</v>
      </c>
      <c r="Z244" s="183"/>
      <c r="AA244" s="183"/>
      <c r="AB244" s="183"/>
      <c r="AC244" s="183"/>
      <c r="AD244" s="183"/>
      <c r="AE244" s="183"/>
      <c r="AF244" s="183"/>
      <c r="AG244" s="183"/>
      <c r="AH244" s="183"/>
      <c r="AI244" s="183"/>
      <c r="AJ244" s="183"/>
      <c r="AK244" s="183"/>
      <c r="AL244" s="183"/>
      <c r="AM244" s="183"/>
      <c r="AN244" s="183"/>
      <c r="AO244" s="183"/>
      <c r="AP244" s="183"/>
      <c r="AQ244" s="183"/>
      <c r="AR244" s="183" t="s">
        <v>20</v>
      </c>
      <c r="AS244" s="183"/>
      <c r="AT244" s="183"/>
      <c r="AU244" s="183"/>
      <c r="AV244" s="183"/>
      <c r="AW244" s="183"/>
      <c r="AX244" s="183"/>
      <c r="AY244" s="183"/>
      <c r="AZ244" s="183"/>
      <c r="BA244" s="183"/>
      <c r="BB244" s="183"/>
      <c r="BC244" s="183"/>
      <c r="BD244" s="183"/>
      <c r="BE244" s="183"/>
    </row>
    <row r="245" spans="1:57" ht="15" hidden="1" customHeight="1">
      <c r="A245" s="145" t="s">
        <v>748</v>
      </c>
      <c r="B245" s="145"/>
      <c r="C245" s="145"/>
      <c r="D245" s="145" t="s">
        <v>749</v>
      </c>
      <c r="E245" s="145"/>
      <c r="F245" s="146">
        <v>390</v>
      </c>
      <c r="G245" s="147" t="s">
        <v>750</v>
      </c>
      <c r="H245" s="148">
        <v>3</v>
      </c>
      <c r="I245" s="149">
        <v>45</v>
      </c>
      <c r="J245" s="149"/>
      <c r="K245" s="149"/>
      <c r="L245" s="150">
        <v>0</v>
      </c>
      <c r="M245" s="184" t="s">
        <v>1484</v>
      </c>
      <c r="N245" s="181">
        <v>90</v>
      </c>
      <c r="O245" s="181" t="s">
        <v>219</v>
      </c>
      <c r="P245" s="151" t="s">
        <v>1601</v>
      </c>
      <c r="Q245" s="182" t="str">
        <f>MaBM</f>
        <v>CKMX</v>
      </c>
      <c r="R245" s="182" t="str">
        <f>MaKhoa</f>
        <v>KCK</v>
      </c>
      <c r="S245" s="144" t="str">
        <f t="shared" si="3"/>
        <v>KCK-CKMX</v>
      </c>
      <c r="T245" s="183"/>
      <c r="U245" s="183"/>
      <c r="V245" s="183"/>
      <c r="W245" s="183"/>
      <c r="X245" s="183"/>
      <c r="Y245" s="183"/>
      <c r="Z245" s="183"/>
      <c r="AA245" s="183"/>
      <c r="AB245" s="183" t="s">
        <v>20</v>
      </c>
      <c r="AC245" s="183"/>
      <c r="AD245" s="183"/>
      <c r="AE245" s="183"/>
      <c r="AF245" s="183"/>
      <c r="AG245" s="183"/>
      <c r="AH245" s="183"/>
      <c r="AI245" s="183"/>
      <c r="AJ245" s="183"/>
      <c r="AK245" s="183"/>
      <c r="AL245" s="183"/>
      <c r="AM245" s="183"/>
      <c r="AN245" s="183"/>
      <c r="AO245" s="183"/>
      <c r="AP245" s="183"/>
      <c r="AQ245" s="183"/>
      <c r="AR245" s="183"/>
      <c r="AS245" s="183"/>
      <c r="AT245" s="183"/>
      <c r="AU245" s="183" t="s">
        <v>20</v>
      </c>
      <c r="AV245" s="183"/>
      <c r="AW245" s="183"/>
      <c r="AX245" s="183"/>
      <c r="AY245" s="183"/>
      <c r="AZ245" s="183"/>
      <c r="BA245" s="183"/>
      <c r="BB245" s="183"/>
      <c r="BC245" s="183"/>
      <c r="BD245" s="183"/>
      <c r="BE245" s="183"/>
    </row>
    <row r="246" spans="1:57" ht="15" hidden="1" customHeight="1">
      <c r="A246" s="145"/>
      <c r="B246" s="145" t="s">
        <v>751</v>
      </c>
      <c r="C246" s="145"/>
      <c r="D246" s="145"/>
      <c r="E246" s="145"/>
      <c r="F246" s="146">
        <v>391</v>
      </c>
      <c r="G246" s="147" t="s">
        <v>750</v>
      </c>
      <c r="H246" s="148">
        <v>2</v>
      </c>
      <c r="I246" s="149">
        <v>30</v>
      </c>
      <c r="J246" s="149"/>
      <c r="K246" s="149"/>
      <c r="L246" s="150">
        <v>0</v>
      </c>
      <c r="M246" s="184" t="s">
        <v>1484</v>
      </c>
      <c r="N246" s="181">
        <v>90</v>
      </c>
      <c r="O246" s="181" t="s">
        <v>219</v>
      </c>
      <c r="P246" s="151" t="s">
        <v>1601</v>
      </c>
      <c r="Q246" s="182" t="str">
        <f>MaBM</f>
        <v>CKMX</v>
      </c>
      <c r="R246" s="182" t="str">
        <f>MaKhoa</f>
        <v>KCK</v>
      </c>
      <c r="S246" s="144" t="str">
        <f t="shared" si="3"/>
        <v>KCK-CKMX</v>
      </c>
      <c r="T246" s="183"/>
      <c r="U246" s="183"/>
      <c r="V246" s="183"/>
      <c r="W246" s="183"/>
      <c r="X246" s="183"/>
      <c r="Y246" s="183"/>
      <c r="Z246" s="183"/>
      <c r="AA246" s="183"/>
      <c r="AB246" s="183"/>
      <c r="AC246" s="183"/>
      <c r="AD246" s="183"/>
      <c r="AE246" s="183"/>
      <c r="AF246" s="183"/>
      <c r="AG246" s="183"/>
      <c r="AH246" s="183"/>
      <c r="AI246" s="183"/>
      <c r="AJ246" s="183"/>
      <c r="AK246" s="183"/>
      <c r="AL246" s="183"/>
      <c r="AM246" s="183"/>
      <c r="AN246" s="183"/>
      <c r="AO246" s="183"/>
      <c r="AP246" s="183"/>
      <c r="AQ246" s="183"/>
      <c r="AR246" s="183"/>
      <c r="AS246" s="183"/>
      <c r="AT246" s="183"/>
      <c r="AU246" s="183"/>
      <c r="AV246" s="183"/>
      <c r="AW246" s="183"/>
      <c r="AX246" s="183"/>
      <c r="AY246" s="183"/>
      <c r="AZ246" s="183"/>
      <c r="BA246" s="183"/>
      <c r="BB246" s="183"/>
      <c r="BC246" s="183"/>
      <c r="BD246" s="183"/>
      <c r="BE246" s="183"/>
    </row>
    <row r="247" spans="1:57" ht="15" hidden="1" customHeight="1">
      <c r="A247" s="145" t="s">
        <v>766</v>
      </c>
      <c r="B247" s="145" t="s">
        <v>766</v>
      </c>
      <c r="C247" s="145"/>
      <c r="D247" s="145"/>
      <c r="E247" s="145"/>
      <c r="F247" s="146">
        <v>401</v>
      </c>
      <c r="G247" s="147" t="s">
        <v>767</v>
      </c>
      <c r="H247" s="148">
        <v>2</v>
      </c>
      <c r="I247" s="149">
        <v>30</v>
      </c>
      <c r="J247" s="149"/>
      <c r="K247" s="149"/>
      <c r="L247" s="150">
        <v>0</v>
      </c>
      <c r="M247" s="184" t="s">
        <v>1484</v>
      </c>
      <c r="N247" s="181">
        <v>90</v>
      </c>
      <c r="O247" s="181" t="s">
        <v>219</v>
      </c>
      <c r="P247" s="151" t="s">
        <v>1601</v>
      </c>
      <c r="Q247" s="182" t="str">
        <f>MaBM</f>
        <v>CKMX</v>
      </c>
      <c r="R247" s="182" t="str">
        <f>MaKhoa</f>
        <v>KCK</v>
      </c>
      <c r="S247" s="144" t="str">
        <f t="shared" si="3"/>
        <v>KCK-CKMX</v>
      </c>
      <c r="T247" s="183"/>
      <c r="U247" s="183"/>
      <c r="V247" s="183"/>
      <c r="W247" s="183"/>
      <c r="X247" s="183"/>
      <c r="Y247" s="183"/>
      <c r="Z247" s="183"/>
      <c r="AA247" s="183"/>
      <c r="AB247" s="183" t="s">
        <v>20</v>
      </c>
      <c r="AC247" s="183"/>
      <c r="AD247" s="183"/>
      <c r="AE247" s="183"/>
      <c r="AF247" s="183"/>
      <c r="AG247" s="183"/>
      <c r="AH247" s="183"/>
      <c r="AI247" s="183"/>
      <c r="AJ247" s="183"/>
      <c r="AK247" s="183"/>
      <c r="AL247" s="183"/>
      <c r="AM247" s="183"/>
      <c r="AN247" s="183"/>
      <c r="AO247" s="183"/>
      <c r="AP247" s="183"/>
      <c r="AQ247" s="183"/>
      <c r="AR247" s="183"/>
      <c r="AS247" s="183"/>
      <c r="AT247" s="183"/>
      <c r="AU247" s="183"/>
      <c r="AV247" s="183"/>
      <c r="AW247" s="183"/>
      <c r="AX247" s="183"/>
      <c r="AY247" s="183"/>
      <c r="AZ247" s="183"/>
      <c r="BA247" s="183"/>
      <c r="BB247" s="183"/>
      <c r="BC247" s="183"/>
      <c r="BD247" s="183"/>
      <c r="BE247" s="183"/>
    </row>
    <row r="248" spans="1:57" ht="15" hidden="1" customHeight="1">
      <c r="A248" s="145" t="s">
        <v>1171</v>
      </c>
      <c r="B248" s="145"/>
      <c r="C248" s="145"/>
      <c r="D248" s="145"/>
      <c r="E248" s="145"/>
      <c r="F248" s="146">
        <v>587</v>
      </c>
      <c r="G248" s="147" t="s">
        <v>1172</v>
      </c>
      <c r="H248" s="148">
        <v>2</v>
      </c>
      <c r="I248" s="149">
        <v>30</v>
      </c>
      <c r="J248" s="149"/>
      <c r="K248" s="149"/>
      <c r="L248" s="150">
        <v>0</v>
      </c>
      <c r="M248" s="184" t="s">
        <v>1484</v>
      </c>
      <c r="N248" s="181">
        <v>90</v>
      </c>
      <c r="O248" s="181" t="s">
        <v>219</v>
      </c>
      <c r="P248" s="151" t="s">
        <v>1601</v>
      </c>
      <c r="Q248" s="182" t="str">
        <f>MaBM</f>
        <v>CKMX</v>
      </c>
      <c r="R248" s="182" t="str">
        <f>MaKhoa</f>
        <v>KCK</v>
      </c>
      <c r="S248" s="144" t="str">
        <f t="shared" si="3"/>
        <v>KCK-CKMX</v>
      </c>
      <c r="T248" s="183"/>
      <c r="U248" s="183"/>
      <c r="V248" s="183"/>
      <c r="W248" s="183"/>
      <c r="X248" s="183"/>
      <c r="Y248" s="183"/>
      <c r="Z248" s="183"/>
      <c r="AA248" s="183"/>
      <c r="AB248" s="183" t="s">
        <v>21</v>
      </c>
      <c r="AC248" s="183"/>
      <c r="AD248" s="183"/>
      <c r="AE248" s="183"/>
      <c r="AF248" s="183"/>
      <c r="AG248" s="183"/>
      <c r="AH248" s="183"/>
      <c r="AI248" s="183"/>
      <c r="AJ248" s="183"/>
      <c r="AK248" s="183"/>
      <c r="AL248" s="183"/>
      <c r="AM248" s="183"/>
      <c r="AN248" s="183"/>
      <c r="AO248" s="183"/>
      <c r="AP248" s="183"/>
      <c r="AQ248" s="183"/>
      <c r="AR248" s="183"/>
      <c r="AS248" s="183"/>
      <c r="AT248" s="183"/>
      <c r="AU248" s="183"/>
      <c r="AV248" s="183"/>
      <c r="AW248" s="183"/>
      <c r="AX248" s="183"/>
      <c r="AY248" s="183"/>
      <c r="AZ248" s="183"/>
      <c r="BA248" s="183"/>
      <c r="BB248" s="183"/>
      <c r="BC248" s="183"/>
      <c r="BD248" s="183"/>
      <c r="BE248" s="183"/>
    </row>
    <row r="249" spans="1:57" ht="15" hidden="1" customHeight="1">
      <c r="A249" s="145" t="s">
        <v>1328</v>
      </c>
      <c r="B249" s="145"/>
      <c r="C249" s="145"/>
      <c r="D249" s="145" t="s">
        <v>1329</v>
      </c>
      <c r="E249" s="145"/>
      <c r="F249" s="146">
        <v>655</v>
      </c>
      <c r="G249" s="147" t="s">
        <v>1330</v>
      </c>
      <c r="H249" s="148">
        <v>2</v>
      </c>
      <c r="I249" s="149"/>
      <c r="J249" s="149"/>
      <c r="K249" s="149">
        <v>90</v>
      </c>
      <c r="L249" s="150">
        <v>0</v>
      </c>
      <c r="M249" s="180" t="s">
        <v>2</v>
      </c>
      <c r="N249" s="181"/>
      <c r="O249" s="181" t="s">
        <v>219</v>
      </c>
      <c r="P249" s="151" t="s">
        <v>1601</v>
      </c>
      <c r="Q249" s="182" t="str">
        <f>MaBM</f>
        <v>CKMX</v>
      </c>
      <c r="R249" s="182" t="str">
        <f>MaKhoa</f>
        <v>KCK</v>
      </c>
      <c r="S249" s="144" t="str">
        <f t="shared" si="3"/>
        <v>KCK-CKMX</v>
      </c>
      <c r="T249" s="183"/>
      <c r="U249" s="183"/>
      <c r="V249" s="183"/>
      <c r="W249" s="183"/>
      <c r="X249" s="183"/>
      <c r="Y249" s="183"/>
      <c r="Z249" s="183"/>
      <c r="AA249" s="183"/>
      <c r="AB249" s="183" t="s">
        <v>20</v>
      </c>
      <c r="AC249" s="183"/>
      <c r="AD249" s="183"/>
      <c r="AE249" s="183"/>
      <c r="AF249" s="183"/>
      <c r="AG249" s="183"/>
      <c r="AH249" s="183"/>
      <c r="AI249" s="183"/>
      <c r="AJ249" s="183"/>
      <c r="AK249" s="183"/>
      <c r="AL249" s="183"/>
      <c r="AM249" s="183"/>
      <c r="AN249" s="183"/>
      <c r="AO249" s="183"/>
      <c r="AP249" s="183"/>
      <c r="AQ249" s="183"/>
      <c r="AR249" s="183"/>
      <c r="AS249" s="183"/>
      <c r="AT249" s="183"/>
      <c r="AU249" s="183" t="s">
        <v>20</v>
      </c>
      <c r="AV249" s="183"/>
      <c r="AW249" s="183"/>
      <c r="AX249" s="183"/>
      <c r="AY249" s="183"/>
      <c r="AZ249" s="183"/>
      <c r="BA249" s="183"/>
      <c r="BB249" s="183"/>
      <c r="BC249" s="183"/>
      <c r="BD249" s="183"/>
      <c r="BE249" s="183"/>
    </row>
    <row r="250" spans="1:57" ht="25.5" hidden="1" customHeight="1">
      <c r="A250" s="145" t="s">
        <v>1334</v>
      </c>
      <c r="B250" s="145"/>
      <c r="C250" s="145"/>
      <c r="D250" s="145" t="s">
        <v>1335</v>
      </c>
      <c r="E250" s="145"/>
      <c r="F250" s="146">
        <v>657</v>
      </c>
      <c r="G250" s="147" t="s">
        <v>1336</v>
      </c>
      <c r="H250" s="148">
        <v>4</v>
      </c>
      <c r="I250" s="149"/>
      <c r="J250" s="149"/>
      <c r="K250" s="149">
        <v>180</v>
      </c>
      <c r="L250" s="150">
        <v>0</v>
      </c>
      <c r="M250" s="180" t="s">
        <v>2</v>
      </c>
      <c r="N250" s="181"/>
      <c r="O250" s="181" t="s">
        <v>219</v>
      </c>
      <c r="P250" s="151" t="s">
        <v>1601</v>
      </c>
      <c r="Q250" s="182" t="str">
        <f>MaBM</f>
        <v>CKMX</v>
      </c>
      <c r="R250" s="182" t="str">
        <f>MaKhoa</f>
        <v>KCK</v>
      </c>
      <c r="S250" s="144" t="str">
        <f t="shared" si="3"/>
        <v>KCK-CKMX</v>
      </c>
      <c r="T250" s="183"/>
      <c r="U250" s="183"/>
      <c r="V250" s="183"/>
      <c r="W250" s="183"/>
      <c r="X250" s="183"/>
      <c r="Y250" s="183"/>
      <c r="Z250" s="183"/>
      <c r="AA250" s="183"/>
      <c r="AB250" s="183" t="s">
        <v>20</v>
      </c>
      <c r="AC250" s="183"/>
      <c r="AD250" s="183"/>
      <c r="AE250" s="183"/>
      <c r="AF250" s="183"/>
      <c r="AG250" s="183"/>
      <c r="AH250" s="183"/>
      <c r="AI250" s="183"/>
      <c r="AJ250" s="183"/>
      <c r="AK250" s="183"/>
      <c r="AL250" s="183"/>
      <c r="AM250" s="183"/>
      <c r="AN250" s="183"/>
      <c r="AO250" s="183"/>
      <c r="AP250" s="183"/>
      <c r="AQ250" s="183"/>
      <c r="AR250" s="183"/>
      <c r="AS250" s="183"/>
      <c r="AT250" s="183"/>
      <c r="AU250" s="183" t="s">
        <v>20</v>
      </c>
      <c r="AV250" s="183"/>
      <c r="AW250" s="183"/>
      <c r="AX250" s="183"/>
      <c r="AY250" s="183"/>
      <c r="AZ250" s="183"/>
      <c r="BA250" s="183"/>
      <c r="BB250" s="183"/>
      <c r="BC250" s="183"/>
      <c r="BD250" s="183"/>
      <c r="BE250" s="183"/>
    </row>
    <row r="251" spans="1:57" ht="15" hidden="1" customHeight="1">
      <c r="A251" s="145" t="s">
        <v>1331</v>
      </c>
      <c r="B251" s="145"/>
      <c r="C251" s="145"/>
      <c r="D251" s="145" t="s">
        <v>1332</v>
      </c>
      <c r="E251" s="145"/>
      <c r="F251" s="146">
        <v>656</v>
      </c>
      <c r="G251" s="147" t="s">
        <v>1333</v>
      </c>
      <c r="H251" s="148">
        <v>3</v>
      </c>
      <c r="I251" s="149"/>
      <c r="J251" s="149"/>
      <c r="K251" s="149">
        <v>135</v>
      </c>
      <c r="L251" s="150">
        <v>0</v>
      </c>
      <c r="M251" s="180" t="s">
        <v>2</v>
      </c>
      <c r="N251" s="181"/>
      <c r="O251" s="181" t="s">
        <v>219</v>
      </c>
      <c r="P251" s="151" t="s">
        <v>1601</v>
      </c>
      <c r="Q251" s="182" t="str">
        <f>MaBM</f>
        <v>CKMX</v>
      </c>
      <c r="R251" s="182" t="str">
        <f>MaKhoa</f>
        <v>KCK</v>
      </c>
      <c r="S251" s="144" t="str">
        <f t="shared" si="3"/>
        <v>KCK-CKMX</v>
      </c>
      <c r="T251" s="183"/>
      <c r="U251" s="183"/>
      <c r="V251" s="183"/>
      <c r="W251" s="183"/>
      <c r="X251" s="183"/>
      <c r="Y251" s="183"/>
      <c r="Z251" s="183"/>
      <c r="AA251" s="183"/>
      <c r="AB251" s="183" t="s">
        <v>20</v>
      </c>
      <c r="AC251" s="183"/>
      <c r="AD251" s="183"/>
      <c r="AE251" s="183"/>
      <c r="AF251" s="183"/>
      <c r="AG251" s="183"/>
      <c r="AH251" s="183"/>
      <c r="AI251" s="183"/>
      <c r="AJ251" s="183"/>
      <c r="AK251" s="183"/>
      <c r="AL251" s="183"/>
      <c r="AM251" s="183"/>
      <c r="AN251" s="183"/>
      <c r="AO251" s="183"/>
      <c r="AP251" s="183"/>
      <c r="AQ251" s="183"/>
      <c r="AR251" s="183"/>
      <c r="AS251" s="183"/>
      <c r="AT251" s="183"/>
      <c r="AU251" s="183" t="s">
        <v>20</v>
      </c>
      <c r="AV251" s="183"/>
      <c r="AW251" s="183"/>
      <c r="AX251" s="183"/>
      <c r="AY251" s="183"/>
      <c r="AZ251" s="183"/>
      <c r="BA251" s="183"/>
      <c r="BB251" s="183"/>
      <c r="BC251" s="183"/>
      <c r="BD251" s="183"/>
      <c r="BE251" s="183"/>
    </row>
    <row r="252" spans="1:57" ht="15" hidden="1" customHeight="1">
      <c r="A252" s="145" t="s">
        <v>1423</v>
      </c>
      <c r="B252" s="145" t="s">
        <v>1423</v>
      </c>
      <c r="C252" s="145"/>
      <c r="D252" s="145" t="s">
        <v>1424</v>
      </c>
      <c r="E252" s="145"/>
      <c r="F252" s="146">
        <v>697</v>
      </c>
      <c r="G252" s="147" t="s">
        <v>1415</v>
      </c>
      <c r="H252" s="148">
        <v>4</v>
      </c>
      <c r="I252" s="149"/>
      <c r="J252" s="149"/>
      <c r="K252" s="149">
        <v>180</v>
      </c>
      <c r="L252" s="150">
        <v>0</v>
      </c>
      <c r="M252" s="180" t="s">
        <v>1511</v>
      </c>
      <c r="N252" s="181"/>
      <c r="O252" s="181" t="s">
        <v>219</v>
      </c>
      <c r="P252" s="151" t="s">
        <v>1601</v>
      </c>
      <c r="Q252" s="182" t="str">
        <f>MaBM</f>
        <v>CKMX</v>
      </c>
      <c r="R252" s="182" t="str">
        <f>MaKhoa</f>
        <v>KCK</v>
      </c>
      <c r="S252" s="144" t="str">
        <f t="shared" si="3"/>
        <v>KCK-CKMX</v>
      </c>
      <c r="T252" s="183"/>
      <c r="U252" s="183"/>
      <c r="V252" s="183"/>
      <c r="W252" s="183"/>
      <c r="X252" s="183"/>
      <c r="Y252" s="183"/>
      <c r="Z252" s="183"/>
      <c r="AA252" s="183"/>
      <c r="AB252" s="183" t="s">
        <v>20</v>
      </c>
      <c r="AC252" s="183"/>
      <c r="AD252" s="183"/>
      <c r="AE252" s="183"/>
      <c r="AF252" s="183"/>
      <c r="AG252" s="183"/>
      <c r="AH252" s="183"/>
      <c r="AI252" s="183"/>
      <c r="AJ252" s="183"/>
      <c r="AK252" s="183"/>
      <c r="AL252" s="183"/>
      <c r="AM252" s="183"/>
      <c r="AN252" s="183"/>
      <c r="AO252" s="183"/>
      <c r="AP252" s="183"/>
      <c r="AQ252" s="183"/>
      <c r="AR252" s="183"/>
      <c r="AS252" s="183"/>
      <c r="AT252" s="183"/>
      <c r="AU252" s="183" t="s">
        <v>20</v>
      </c>
      <c r="AV252" s="183"/>
      <c r="AW252" s="183"/>
      <c r="AX252" s="183"/>
      <c r="AY252" s="183"/>
      <c r="AZ252" s="183"/>
      <c r="BA252" s="183"/>
      <c r="BB252" s="183"/>
      <c r="BC252" s="183"/>
      <c r="BD252" s="183"/>
      <c r="BE252" s="183"/>
    </row>
    <row r="253" spans="1:57" ht="15" hidden="1" customHeight="1">
      <c r="A253" s="145" t="s">
        <v>256</v>
      </c>
      <c r="B253" s="145"/>
      <c r="C253" s="145"/>
      <c r="D253" s="145"/>
      <c r="E253" s="145"/>
      <c r="F253" s="146">
        <v>119</v>
      </c>
      <c r="G253" s="147" t="s">
        <v>257</v>
      </c>
      <c r="H253" s="148">
        <v>4</v>
      </c>
      <c r="I253" s="149">
        <v>60</v>
      </c>
      <c r="J253" s="149"/>
      <c r="K253" s="149"/>
      <c r="L253" s="150">
        <v>0</v>
      </c>
      <c r="M253" s="184" t="s">
        <v>1484</v>
      </c>
      <c r="N253" s="181">
        <v>90</v>
      </c>
      <c r="O253" s="181" t="s">
        <v>219</v>
      </c>
      <c r="P253" s="151" t="s">
        <v>1601</v>
      </c>
      <c r="Q253" s="182" t="str">
        <f>MaBM</f>
        <v>CKMX</v>
      </c>
      <c r="R253" s="182" t="str">
        <f>MaKhoa</f>
        <v>KCK</v>
      </c>
      <c r="S253" s="144" t="str">
        <f t="shared" si="3"/>
        <v>KCK-CKMX</v>
      </c>
      <c r="T253" s="183"/>
      <c r="U253" s="183"/>
      <c r="V253" s="183"/>
      <c r="W253" s="183"/>
      <c r="X253" s="183"/>
      <c r="Y253" s="183"/>
      <c r="Z253" s="183"/>
      <c r="AA253" s="183"/>
      <c r="AB253" s="183" t="s">
        <v>20</v>
      </c>
      <c r="AC253" s="183"/>
      <c r="AD253" s="183"/>
      <c r="AE253" s="183"/>
      <c r="AF253" s="183"/>
      <c r="AG253" s="183"/>
      <c r="AH253" s="183"/>
      <c r="AI253" s="183"/>
      <c r="AJ253" s="183"/>
      <c r="AK253" s="183"/>
      <c r="AL253" s="183"/>
      <c r="AM253" s="183"/>
      <c r="AN253" s="183"/>
      <c r="AO253" s="183"/>
      <c r="AP253" s="183"/>
      <c r="AQ253" s="183"/>
      <c r="AR253" s="183"/>
      <c r="AS253" s="183"/>
      <c r="AT253" s="183"/>
      <c r="AU253" s="183"/>
      <c r="AV253" s="183"/>
      <c r="AW253" s="183"/>
      <c r="AX253" s="183"/>
      <c r="AY253" s="183"/>
      <c r="AZ253" s="183"/>
      <c r="BA253" s="183"/>
      <c r="BB253" s="183"/>
      <c r="BC253" s="183"/>
      <c r="BD253" s="183"/>
      <c r="BE253" s="183"/>
    </row>
    <row r="254" spans="1:57" ht="15" hidden="1" customHeight="1">
      <c r="A254" s="145"/>
      <c r="B254" s="145" t="s">
        <v>258</v>
      </c>
      <c r="C254" s="145"/>
      <c r="D254" s="145"/>
      <c r="E254" s="145"/>
      <c r="F254" s="146">
        <v>120</v>
      </c>
      <c r="G254" s="147" t="s">
        <v>257</v>
      </c>
      <c r="H254" s="148">
        <v>2</v>
      </c>
      <c r="I254" s="149">
        <v>30</v>
      </c>
      <c r="J254" s="149"/>
      <c r="K254" s="149"/>
      <c r="L254" s="150">
        <v>0</v>
      </c>
      <c r="M254" s="184" t="s">
        <v>1484</v>
      </c>
      <c r="N254" s="181">
        <v>90</v>
      </c>
      <c r="O254" s="181" t="s">
        <v>219</v>
      </c>
      <c r="P254" s="151" t="s">
        <v>1601</v>
      </c>
      <c r="Q254" s="182" t="str">
        <f>MaBM</f>
        <v>CKMX</v>
      </c>
      <c r="R254" s="182" t="str">
        <f>MaKhoa</f>
        <v>KCK</v>
      </c>
      <c r="S254" s="144" t="str">
        <f t="shared" si="3"/>
        <v>KCK-CKMX</v>
      </c>
      <c r="T254" s="183"/>
      <c r="U254" s="183"/>
      <c r="V254" s="183"/>
      <c r="W254" s="183"/>
      <c r="X254" s="183"/>
      <c r="Y254" s="183"/>
      <c r="Z254" s="183"/>
      <c r="AA254" s="183"/>
      <c r="AB254" s="183"/>
      <c r="AC254" s="183"/>
      <c r="AD254" s="183"/>
      <c r="AE254" s="183"/>
      <c r="AF254" s="183"/>
      <c r="AG254" s="183"/>
      <c r="AH254" s="183"/>
      <c r="AI254" s="183"/>
      <c r="AJ254" s="183"/>
      <c r="AK254" s="183"/>
      <c r="AL254" s="183"/>
      <c r="AM254" s="183"/>
      <c r="AN254" s="183"/>
      <c r="AO254" s="183"/>
      <c r="AP254" s="183"/>
      <c r="AQ254" s="183"/>
      <c r="AR254" s="183"/>
      <c r="AS254" s="183"/>
      <c r="AT254" s="183"/>
      <c r="AU254" s="183"/>
      <c r="AV254" s="183"/>
      <c r="AW254" s="183"/>
      <c r="AX254" s="183"/>
      <c r="AY254" s="183"/>
      <c r="AZ254" s="183"/>
      <c r="BA254" s="183"/>
      <c r="BB254" s="183"/>
      <c r="BC254" s="183"/>
      <c r="BD254" s="183"/>
      <c r="BE254" s="183"/>
    </row>
    <row r="255" spans="1:57" ht="15" hidden="1" customHeight="1">
      <c r="A255" s="145"/>
      <c r="B255" s="145"/>
      <c r="C255" s="145"/>
      <c r="D255" s="145" t="s">
        <v>259</v>
      </c>
      <c r="E255" s="145"/>
      <c r="F255" s="146">
        <v>121</v>
      </c>
      <c r="G255" s="147" t="s">
        <v>257</v>
      </c>
      <c r="H255" s="148">
        <v>3</v>
      </c>
      <c r="I255" s="149">
        <v>45</v>
      </c>
      <c r="J255" s="149"/>
      <c r="K255" s="149"/>
      <c r="L255" s="150">
        <v>0</v>
      </c>
      <c r="M255" s="184" t="s">
        <v>1484</v>
      </c>
      <c r="N255" s="181">
        <v>90</v>
      </c>
      <c r="O255" s="181" t="s">
        <v>219</v>
      </c>
      <c r="P255" s="151" t="s">
        <v>1601</v>
      </c>
      <c r="Q255" s="182" t="str">
        <f>MaBM</f>
        <v>CKMX</v>
      </c>
      <c r="R255" s="182" t="str">
        <f>MaKhoa</f>
        <v>KCK</v>
      </c>
      <c r="S255" s="144" t="str">
        <f t="shared" si="3"/>
        <v>KCK-CKMX</v>
      </c>
      <c r="T255" s="183"/>
      <c r="U255" s="183"/>
      <c r="V255" s="183"/>
      <c r="W255" s="183"/>
      <c r="X255" s="183"/>
      <c r="Y255" s="183"/>
      <c r="Z255" s="183"/>
      <c r="AA255" s="183"/>
      <c r="AB255" s="183"/>
      <c r="AC255" s="183"/>
      <c r="AD255" s="183"/>
      <c r="AE255" s="183"/>
      <c r="AF255" s="183"/>
      <c r="AG255" s="183"/>
      <c r="AH255" s="183"/>
      <c r="AI255" s="183"/>
      <c r="AJ255" s="183"/>
      <c r="AK255" s="183"/>
      <c r="AL255" s="183"/>
      <c r="AM255" s="183"/>
      <c r="AN255" s="183"/>
      <c r="AO255" s="183"/>
      <c r="AP255" s="183"/>
      <c r="AQ255" s="183"/>
      <c r="AR255" s="183"/>
      <c r="AS255" s="183"/>
      <c r="AT255" s="183"/>
      <c r="AU255" s="183" t="s">
        <v>20</v>
      </c>
      <c r="AV255" s="183"/>
      <c r="AW255" s="183"/>
      <c r="AX255" s="183"/>
      <c r="AY255" s="183"/>
      <c r="AZ255" s="183"/>
      <c r="BA255" s="183"/>
      <c r="BB255" s="183"/>
      <c r="BC255" s="183"/>
      <c r="BD255" s="183"/>
      <c r="BE255" s="183"/>
    </row>
    <row r="256" spans="1:57" ht="15" hidden="1" customHeight="1">
      <c r="A256" s="145" t="s">
        <v>1922</v>
      </c>
      <c r="B256" s="145"/>
      <c r="C256" s="145"/>
      <c r="D256" s="145"/>
      <c r="E256" s="145"/>
      <c r="F256" s="146">
        <v>847</v>
      </c>
      <c r="G256" s="147" t="s">
        <v>1923</v>
      </c>
      <c r="H256" s="148">
        <v>2</v>
      </c>
      <c r="I256" s="149"/>
      <c r="J256" s="149"/>
      <c r="K256" s="149"/>
      <c r="L256" s="150">
        <v>0</v>
      </c>
      <c r="M256" s="184"/>
      <c r="N256" s="181"/>
      <c r="O256" s="181" t="s">
        <v>1628</v>
      </c>
      <c r="P256" s="151" t="s">
        <v>1601</v>
      </c>
      <c r="Q256" s="182" t="str">
        <f>MaBM</f>
        <v>CKOT</v>
      </c>
      <c r="R256" s="182" t="str">
        <f>MaKhoa</f>
        <v>KCK</v>
      </c>
      <c r="S256" s="144" t="str">
        <f t="shared" si="3"/>
        <v>KCK-CKOT</v>
      </c>
      <c r="T256" s="183"/>
      <c r="U256" s="183"/>
      <c r="V256" s="183"/>
      <c r="W256" s="183"/>
      <c r="X256" s="183"/>
      <c r="Y256" s="183"/>
      <c r="Z256" s="183"/>
      <c r="AA256" s="183"/>
      <c r="AB256" s="183"/>
      <c r="AC256" s="183"/>
      <c r="AD256" s="183"/>
      <c r="AE256" s="183"/>
      <c r="AF256" s="183"/>
      <c r="AG256" s="183"/>
      <c r="AH256" s="183"/>
      <c r="AI256" s="183"/>
      <c r="AJ256" s="183"/>
      <c r="AK256" s="183"/>
      <c r="AL256" s="183"/>
      <c r="AM256" s="183"/>
      <c r="AN256" s="183"/>
      <c r="AO256" s="183"/>
      <c r="AP256" s="183"/>
      <c r="AQ256" s="183"/>
      <c r="AR256" s="183"/>
      <c r="AS256" s="183"/>
      <c r="AT256" s="183"/>
      <c r="AU256" s="183"/>
      <c r="AV256" s="183"/>
      <c r="AW256" s="183"/>
      <c r="AX256" s="183"/>
      <c r="AY256" s="183"/>
      <c r="AZ256" s="183"/>
      <c r="BA256" s="183"/>
      <c r="BB256" s="183"/>
      <c r="BC256" s="183"/>
      <c r="BD256" s="183"/>
      <c r="BE256" s="183"/>
    </row>
    <row r="257" spans="1:57" ht="15" hidden="1" customHeight="1">
      <c r="A257" s="145" t="s">
        <v>991</v>
      </c>
      <c r="B257" s="145"/>
      <c r="C257" s="145"/>
      <c r="D257" s="145" t="s">
        <v>992</v>
      </c>
      <c r="E257" s="145"/>
      <c r="F257" s="146">
        <v>503</v>
      </c>
      <c r="G257" s="147" t="s">
        <v>993</v>
      </c>
      <c r="H257" s="148">
        <v>3</v>
      </c>
      <c r="I257" s="149">
        <v>45</v>
      </c>
      <c r="J257" s="149"/>
      <c r="K257" s="149"/>
      <c r="L257" s="150">
        <v>0</v>
      </c>
      <c r="M257" s="184"/>
      <c r="N257" s="181"/>
      <c r="O257" s="181" t="s">
        <v>1628</v>
      </c>
      <c r="P257" s="151" t="s">
        <v>1601</v>
      </c>
      <c r="Q257" s="182" t="str">
        <f>MaBM</f>
        <v>CKOT</v>
      </c>
      <c r="R257" s="182" t="str">
        <f>MaKhoa</f>
        <v>KCK</v>
      </c>
      <c r="S257" s="144" t="str">
        <f t="shared" si="3"/>
        <v>KCK-CKOT</v>
      </c>
      <c r="T257" s="183"/>
      <c r="U257" s="183"/>
      <c r="V257" s="183"/>
      <c r="W257" s="183"/>
      <c r="X257" s="183"/>
      <c r="Y257" s="183"/>
      <c r="Z257" s="183"/>
      <c r="AA257" s="183"/>
      <c r="AB257" s="183"/>
      <c r="AC257" s="183"/>
      <c r="AD257" s="183"/>
      <c r="AE257" s="183"/>
      <c r="AF257" s="183"/>
      <c r="AG257" s="183"/>
      <c r="AH257" s="183"/>
      <c r="AI257" s="183"/>
      <c r="AJ257" s="183" t="s">
        <v>20</v>
      </c>
      <c r="AK257" s="183"/>
      <c r="AL257" s="183"/>
      <c r="AM257" s="183"/>
      <c r="AN257" s="183"/>
      <c r="AO257" s="183"/>
      <c r="AP257" s="183"/>
      <c r="AQ257" s="183"/>
      <c r="AR257" s="183"/>
      <c r="AS257" s="183"/>
      <c r="AT257" s="183"/>
      <c r="AU257" s="183"/>
      <c r="AV257" s="183"/>
      <c r="AW257" s="183"/>
      <c r="AX257" s="183"/>
      <c r="AY257" s="183"/>
      <c r="AZ257" s="183"/>
      <c r="BA257" s="183"/>
      <c r="BB257" s="183"/>
      <c r="BC257" s="183" t="s">
        <v>20</v>
      </c>
      <c r="BD257" s="183"/>
      <c r="BE257" s="183"/>
    </row>
    <row r="258" spans="1:57" ht="15" hidden="1" customHeight="1">
      <c r="A258" s="145" t="s">
        <v>1917</v>
      </c>
      <c r="B258" s="145"/>
      <c r="C258" s="145"/>
      <c r="D258" s="145"/>
      <c r="E258" s="145"/>
      <c r="F258" s="146">
        <v>844</v>
      </c>
      <c r="G258" s="147" t="s">
        <v>993</v>
      </c>
      <c r="H258" s="148">
        <v>2</v>
      </c>
      <c r="I258" s="149"/>
      <c r="J258" s="149"/>
      <c r="K258" s="149"/>
      <c r="L258" s="150">
        <v>0</v>
      </c>
      <c r="M258" s="184"/>
      <c r="N258" s="181"/>
      <c r="O258" s="181" t="s">
        <v>1628</v>
      </c>
      <c r="P258" s="151" t="s">
        <v>1601</v>
      </c>
      <c r="Q258" s="182" t="str">
        <f>MaBM</f>
        <v>CKOT</v>
      </c>
      <c r="R258" s="182" t="str">
        <f>MaKhoa</f>
        <v>KCK</v>
      </c>
      <c r="S258" s="144" t="str">
        <f t="shared" si="3"/>
        <v>KCK-CKOT</v>
      </c>
      <c r="T258" s="183"/>
      <c r="U258" s="183"/>
      <c r="V258" s="183"/>
      <c r="W258" s="183"/>
      <c r="X258" s="183"/>
      <c r="Y258" s="183"/>
      <c r="Z258" s="183"/>
      <c r="AA258" s="183"/>
      <c r="AB258" s="183"/>
      <c r="AC258" s="183"/>
      <c r="AD258" s="183"/>
      <c r="AE258" s="183"/>
      <c r="AF258" s="183"/>
      <c r="AG258" s="183"/>
      <c r="AH258" s="183"/>
      <c r="AI258" s="183"/>
      <c r="AJ258" s="183"/>
      <c r="AK258" s="183"/>
      <c r="AL258" s="183"/>
      <c r="AM258" s="183"/>
      <c r="AN258" s="183"/>
      <c r="AO258" s="183"/>
      <c r="AP258" s="183"/>
      <c r="AQ258" s="183"/>
      <c r="AR258" s="183"/>
      <c r="AS258" s="183"/>
      <c r="AT258" s="183"/>
      <c r="AU258" s="183"/>
      <c r="AV258" s="183"/>
      <c r="AW258" s="183"/>
      <c r="AX258" s="183"/>
      <c r="AY258" s="183"/>
      <c r="AZ258" s="183"/>
      <c r="BA258" s="183"/>
      <c r="BB258" s="183"/>
      <c r="BC258" s="183"/>
      <c r="BD258" s="183"/>
      <c r="BE258" s="183"/>
    </row>
    <row r="259" spans="1:57" ht="15" hidden="1" customHeight="1">
      <c r="A259" s="145" t="s">
        <v>735</v>
      </c>
      <c r="B259" s="145"/>
      <c r="C259" s="145"/>
      <c r="D259" s="145"/>
      <c r="E259" s="145"/>
      <c r="F259" s="146">
        <v>382</v>
      </c>
      <c r="G259" s="147" t="s">
        <v>736</v>
      </c>
      <c r="H259" s="148">
        <v>4</v>
      </c>
      <c r="I259" s="149">
        <v>45</v>
      </c>
      <c r="J259" s="149">
        <v>30</v>
      </c>
      <c r="K259" s="149"/>
      <c r="L259" s="150">
        <v>0</v>
      </c>
      <c r="M259" s="184" t="s">
        <v>1484</v>
      </c>
      <c r="N259" s="181">
        <v>90</v>
      </c>
      <c r="O259" s="181" t="s">
        <v>1628</v>
      </c>
      <c r="P259" s="151" t="s">
        <v>1601</v>
      </c>
      <c r="Q259" s="182" t="str">
        <f>MaBM</f>
        <v>CKOT</v>
      </c>
      <c r="R259" s="182" t="str">
        <f>MaKhoa</f>
        <v>KCK</v>
      </c>
      <c r="S259" s="144" t="str">
        <f t="shared" si="3"/>
        <v>KCK-CKOT</v>
      </c>
      <c r="T259" s="183"/>
      <c r="U259" s="183"/>
      <c r="V259" s="183"/>
      <c r="W259" s="183"/>
      <c r="X259" s="183"/>
      <c r="Y259" s="183"/>
      <c r="Z259" s="183"/>
      <c r="AA259" s="183" t="s">
        <v>20</v>
      </c>
      <c r="AB259" s="183"/>
      <c r="AC259" s="183"/>
      <c r="AD259" s="183"/>
      <c r="AE259" s="183"/>
      <c r="AF259" s="183"/>
      <c r="AG259" s="183"/>
      <c r="AH259" s="183"/>
      <c r="AI259" s="183"/>
      <c r="AJ259" s="183"/>
      <c r="AK259" s="183"/>
      <c r="AL259" s="183"/>
      <c r="AM259" s="183"/>
      <c r="AN259" s="183"/>
      <c r="AO259" s="183"/>
      <c r="AP259" s="183"/>
      <c r="AQ259" s="183"/>
      <c r="AR259" s="183"/>
      <c r="AS259" s="183"/>
      <c r="AT259" s="183"/>
      <c r="AU259" s="183"/>
      <c r="AV259" s="183"/>
      <c r="AW259" s="183"/>
      <c r="AX259" s="183"/>
      <c r="AY259" s="183"/>
      <c r="AZ259" s="183"/>
      <c r="BA259" s="183"/>
      <c r="BB259" s="183"/>
      <c r="BC259" s="183"/>
      <c r="BD259" s="183"/>
      <c r="BE259" s="183"/>
    </row>
    <row r="260" spans="1:57" ht="15" hidden="1" customHeight="1">
      <c r="A260" s="145"/>
      <c r="B260" s="145" t="s">
        <v>737</v>
      </c>
      <c r="C260" s="145" t="s">
        <v>1713</v>
      </c>
      <c r="D260" s="145"/>
      <c r="E260" s="145"/>
      <c r="F260" s="146">
        <v>383</v>
      </c>
      <c r="G260" s="147" t="s">
        <v>736</v>
      </c>
      <c r="H260" s="148">
        <v>2</v>
      </c>
      <c r="I260" s="149">
        <v>30</v>
      </c>
      <c r="J260" s="149"/>
      <c r="K260" s="149"/>
      <c r="L260" s="150">
        <v>0</v>
      </c>
      <c r="M260" s="184"/>
      <c r="N260" s="181"/>
      <c r="O260" s="181" t="s">
        <v>1628</v>
      </c>
      <c r="P260" s="151" t="s">
        <v>1601</v>
      </c>
      <c r="Q260" s="182" t="str">
        <f>MaBM</f>
        <v>CKOT</v>
      </c>
      <c r="R260" s="182" t="str">
        <f>MaKhoa</f>
        <v>KCK</v>
      </c>
      <c r="S260" s="144" t="str">
        <f t="shared" ref="S260:S323" si="4">+R260&amp;"-"&amp;Q260</f>
        <v>KCK-CKOT</v>
      </c>
      <c r="T260" s="183"/>
      <c r="U260" s="183"/>
      <c r="V260" s="183"/>
      <c r="W260" s="183"/>
      <c r="X260" s="183"/>
      <c r="Y260" s="183"/>
      <c r="Z260" s="183"/>
      <c r="AA260" s="183"/>
      <c r="AB260" s="183"/>
      <c r="AC260" s="183"/>
      <c r="AD260" s="183"/>
      <c r="AE260" s="183"/>
      <c r="AF260" s="183"/>
      <c r="AG260" s="183"/>
      <c r="AH260" s="183"/>
      <c r="AI260" s="183"/>
      <c r="AJ260" s="183"/>
      <c r="AK260" s="183"/>
      <c r="AL260" s="183"/>
      <c r="AM260" s="183"/>
      <c r="AN260" s="183"/>
      <c r="AO260" s="183"/>
      <c r="AP260" s="183"/>
      <c r="AQ260" s="183"/>
      <c r="AR260" s="183"/>
      <c r="AS260" s="183"/>
      <c r="AT260" s="183"/>
      <c r="AU260" s="183"/>
      <c r="AV260" s="183"/>
      <c r="AW260" s="183"/>
      <c r="AX260" s="183"/>
      <c r="AY260" s="183"/>
      <c r="AZ260" s="183"/>
      <c r="BA260" s="183"/>
      <c r="BB260" s="183"/>
      <c r="BC260" s="183"/>
      <c r="BD260" s="183"/>
      <c r="BE260" s="183"/>
    </row>
    <row r="261" spans="1:57" ht="15" hidden="1" customHeight="1">
      <c r="A261" s="145"/>
      <c r="B261" s="145"/>
      <c r="C261" s="145"/>
      <c r="D261" s="145" t="s">
        <v>738</v>
      </c>
      <c r="E261" s="145"/>
      <c r="F261" s="146">
        <v>384</v>
      </c>
      <c r="G261" s="147" t="s">
        <v>736</v>
      </c>
      <c r="H261" s="148">
        <v>3</v>
      </c>
      <c r="I261" s="149">
        <v>30</v>
      </c>
      <c r="J261" s="149">
        <v>30</v>
      </c>
      <c r="K261" s="149"/>
      <c r="L261" s="150">
        <v>0</v>
      </c>
      <c r="M261" s="184" t="s">
        <v>1484</v>
      </c>
      <c r="N261" s="181"/>
      <c r="O261" s="181" t="s">
        <v>1628</v>
      </c>
      <c r="P261" s="151" t="s">
        <v>1601</v>
      </c>
      <c r="Q261" s="182" t="str">
        <f>MaBM</f>
        <v>CKOT</v>
      </c>
      <c r="R261" s="182" t="str">
        <f>MaKhoa</f>
        <v>KCK</v>
      </c>
      <c r="S261" s="144" t="str">
        <f t="shared" si="4"/>
        <v>KCK-CKOT</v>
      </c>
      <c r="T261" s="183"/>
      <c r="U261" s="183"/>
      <c r="V261" s="183"/>
      <c r="W261" s="183"/>
      <c r="X261" s="183"/>
      <c r="Y261" s="183"/>
      <c r="Z261" s="183"/>
      <c r="AA261" s="183"/>
      <c r="AB261" s="183"/>
      <c r="AC261" s="183"/>
      <c r="AD261" s="183"/>
      <c r="AE261" s="183"/>
      <c r="AF261" s="183"/>
      <c r="AG261" s="183"/>
      <c r="AH261" s="183"/>
      <c r="AI261" s="183"/>
      <c r="AJ261" s="183"/>
      <c r="AK261" s="183"/>
      <c r="AL261" s="183"/>
      <c r="AM261" s="183"/>
      <c r="AN261" s="183"/>
      <c r="AO261" s="183"/>
      <c r="AP261" s="183"/>
      <c r="AQ261" s="183"/>
      <c r="AR261" s="183"/>
      <c r="AS261" s="183"/>
      <c r="AT261" s="183" t="s">
        <v>20</v>
      </c>
      <c r="AU261" s="183"/>
      <c r="AV261" s="183"/>
      <c r="AW261" s="183"/>
      <c r="AX261" s="183"/>
      <c r="AY261" s="183"/>
      <c r="AZ261" s="183"/>
      <c r="BA261" s="183"/>
      <c r="BB261" s="183"/>
      <c r="BC261" s="183"/>
      <c r="BD261" s="183"/>
      <c r="BE261" s="183"/>
    </row>
    <row r="262" spans="1:57" ht="15" hidden="1" customHeight="1">
      <c r="A262" s="145" t="s">
        <v>729</v>
      </c>
      <c r="B262" s="145" t="s">
        <v>729</v>
      </c>
      <c r="C262" s="145" t="s">
        <v>729</v>
      </c>
      <c r="D262" s="145"/>
      <c r="E262" s="145"/>
      <c r="F262" s="146">
        <v>379</v>
      </c>
      <c r="G262" s="147" t="s">
        <v>730</v>
      </c>
      <c r="H262" s="148">
        <v>3</v>
      </c>
      <c r="I262" s="149">
        <v>30</v>
      </c>
      <c r="J262" s="149">
        <v>30</v>
      </c>
      <c r="K262" s="149"/>
      <c r="L262" s="150">
        <v>0</v>
      </c>
      <c r="M262" s="184" t="s">
        <v>1484</v>
      </c>
      <c r="N262" s="181">
        <v>90</v>
      </c>
      <c r="O262" s="181" t="s">
        <v>1628</v>
      </c>
      <c r="P262" s="151" t="s">
        <v>1601</v>
      </c>
      <c r="Q262" s="182" t="str">
        <f>MaBM</f>
        <v>CKOT</v>
      </c>
      <c r="R262" s="182" t="str">
        <f>MaKhoa</f>
        <v>KCK</v>
      </c>
      <c r="S262" s="144" t="str">
        <f t="shared" si="4"/>
        <v>KCK-CKOT</v>
      </c>
      <c r="T262" s="183"/>
      <c r="U262" s="183"/>
      <c r="V262" s="183"/>
      <c r="W262" s="183"/>
      <c r="X262" s="183"/>
      <c r="Y262" s="183"/>
      <c r="Z262" s="183"/>
      <c r="AA262" s="183" t="s">
        <v>20</v>
      </c>
      <c r="AB262" s="183"/>
      <c r="AC262" s="183"/>
      <c r="AD262" s="183"/>
      <c r="AE262" s="183"/>
      <c r="AF262" s="183"/>
      <c r="AG262" s="183"/>
      <c r="AH262" s="183"/>
      <c r="AI262" s="183"/>
      <c r="AJ262" s="183"/>
      <c r="AK262" s="183"/>
      <c r="AL262" s="183"/>
      <c r="AM262" s="183"/>
      <c r="AN262" s="183"/>
      <c r="AO262" s="183"/>
      <c r="AP262" s="183"/>
      <c r="AQ262" s="183"/>
      <c r="AR262" s="183"/>
      <c r="AS262" s="183"/>
      <c r="AT262" s="183"/>
      <c r="AU262" s="183"/>
      <c r="AV262" s="183"/>
      <c r="AW262" s="183"/>
      <c r="AX262" s="183"/>
      <c r="AY262" s="183"/>
      <c r="AZ262" s="183"/>
      <c r="BA262" s="183"/>
      <c r="BB262" s="183"/>
      <c r="BC262" s="183"/>
      <c r="BD262" s="183"/>
      <c r="BE262" s="183"/>
    </row>
    <row r="263" spans="1:57" ht="15" hidden="1" customHeight="1">
      <c r="A263" s="145" t="s">
        <v>739</v>
      </c>
      <c r="B263" s="145"/>
      <c r="C263" s="145" t="s">
        <v>739</v>
      </c>
      <c r="D263" s="145" t="s">
        <v>740</v>
      </c>
      <c r="E263" s="145"/>
      <c r="F263" s="146">
        <v>385</v>
      </c>
      <c r="G263" s="147" t="s">
        <v>741</v>
      </c>
      <c r="H263" s="148">
        <v>2</v>
      </c>
      <c r="I263" s="149">
        <v>30</v>
      </c>
      <c r="J263" s="149"/>
      <c r="K263" s="149"/>
      <c r="L263" s="150">
        <v>0</v>
      </c>
      <c r="M263" s="184" t="s">
        <v>1484</v>
      </c>
      <c r="N263" s="181">
        <v>60</v>
      </c>
      <c r="O263" s="181" t="s">
        <v>1628</v>
      </c>
      <c r="P263" s="151" t="s">
        <v>1601</v>
      </c>
      <c r="Q263" s="182" t="str">
        <f>MaBM</f>
        <v>CKOT</v>
      </c>
      <c r="R263" s="182" t="str">
        <f>MaKhoa</f>
        <v>KCK</v>
      </c>
      <c r="S263" s="144" t="str">
        <f t="shared" si="4"/>
        <v>KCK-CKOT</v>
      </c>
      <c r="T263" s="183"/>
      <c r="U263" s="183"/>
      <c r="V263" s="183"/>
      <c r="W263" s="183"/>
      <c r="X263" s="183"/>
      <c r="Y263" s="183"/>
      <c r="Z263" s="183"/>
      <c r="AA263" s="183" t="s">
        <v>20</v>
      </c>
      <c r="AB263" s="183"/>
      <c r="AC263" s="183"/>
      <c r="AD263" s="183"/>
      <c r="AE263" s="183"/>
      <c r="AF263" s="183"/>
      <c r="AG263" s="183"/>
      <c r="AH263" s="183"/>
      <c r="AI263" s="183"/>
      <c r="AJ263" s="183"/>
      <c r="AK263" s="183"/>
      <c r="AL263" s="183"/>
      <c r="AM263" s="183"/>
      <c r="AN263" s="183"/>
      <c r="AO263" s="183"/>
      <c r="AP263" s="183"/>
      <c r="AQ263" s="183"/>
      <c r="AR263" s="183"/>
      <c r="AS263" s="183"/>
      <c r="AT263" s="183" t="s">
        <v>20</v>
      </c>
      <c r="AU263" s="183"/>
      <c r="AV263" s="183"/>
      <c r="AW263" s="183"/>
      <c r="AX263" s="183"/>
      <c r="AY263" s="183"/>
      <c r="AZ263" s="183"/>
      <c r="BA263" s="183"/>
      <c r="BB263" s="183"/>
      <c r="BC263" s="183"/>
      <c r="BD263" s="183"/>
      <c r="BE263" s="183"/>
    </row>
    <row r="264" spans="1:57" ht="15" hidden="1" customHeight="1">
      <c r="A264" s="145" t="s">
        <v>1153</v>
      </c>
      <c r="B264" s="145"/>
      <c r="C264" s="145"/>
      <c r="D264" s="145" t="s">
        <v>1154</v>
      </c>
      <c r="E264" s="145"/>
      <c r="F264" s="146">
        <v>581</v>
      </c>
      <c r="G264" s="147" t="s">
        <v>1155</v>
      </c>
      <c r="H264" s="148">
        <v>2</v>
      </c>
      <c r="I264" s="149">
        <v>30</v>
      </c>
      <c r="J264" s="149"/>
      <c r="K264" s="149"/>
      <c r="L264" s="150">
        <v>0</v>
      </c>
      <c r="M264" s="184"/>
      <c r="N264" s="181"/>
      <c r="O264" s="181" t="s">
        <v>1628</v>
      </c>
      <c r="P264" s="151" t="s">
        <v>1601</v>
      </c>
      <c r="Q264" s="182" t="str">
        <f>MaBM</f>
        <v>CKOT</v>
      </c>
      <c r="R264" s="182" t="str">
        <f>MaKhoa</f>
        <v>KCK</v>
      </c>
      <c r="S264" s="144" t="str">
        <f t="shared" si="4"/>
        <v>KCK-CKOT</v>
      </c>
      <c r="T264" s="183"/>
      <c r="U264" s="183"/>
      <c r="V264" s="183"/>
      <c r="W264" s="183"/>
      <c r="X264" s="183"/>
      <c r="Y264" s="183"/>
      <c r="Z264" s="183"/>
      <c r="AA264" s="183" t="s">
        <v>21</v>
      </c>
      <c r="AB264" s="183"/>
      <c r="AC264" s="183"/>
      <c r="AD264" s="183"/>
      <c r="AE264" s="183"/>
      <c r="AF264" s="183"/>
      <c r="AG264" s="183"/>
      <c r="AH264" s="183"/>
      <c r="AI264" s="183"/>
      <c r="AJ264" s="183"/>
      <c r="AK264" s="183"/>
      <c r="AL264" s="183"/>
      <c r="AM264" s="183"/>
      <c r="AN264" s="183"/>
      <c r="AO264" s="183"/>
      <c r="AP264" s="183"/>
      <c r="AQ264" s="183"/>
      <c r="AR264" s="183"/>
      <c r="AS264" s="183"/>
      <c r="AT264" s="183" t="s">
        <v>21</v>
      </c>
      <c r="AU264" s="183"/>
      <c r="AV264" s="183"/>
      <c r="AW264" s="183"/>
      <c r="AX264" s="183"/>
      <c r="AY264" s="183"/>
      <c r="AZ264" s="183"/>
      <c r="BA264" s="183"/>
      <c r="BB264" s="183"/>
      <c r="BC264" s="183"/>
      <c r="BD264" s="183"/>
      <c r="BE264" s="183"/>
    </row>
    <row r="265" spans="1:57" ht="15" hidden="1" customHeight="1">
      <c r="A265" s="145" t="s">
        <v>1920</v>
      </c>
      <c r="B265" s="145"/>
      <c r="C265" s="145"/>
      <c r="D265" s="145"/>
      <c r="E265" s="145"/>
      <c r="F265" s="146">
        <v>846</v>
      </c>
      <c r="G265" s="147" t="s">
        <v>1921</v>
      </c>
      <c r="H265" s="148">
        <v>2</v>
      </c>
      <c r="I265" s="149"/>
      <c r="J265" s="149"/>
      <c r="K265" s="149"/>
      <c r="L265" s="150">
        <v>0</v>
      </c>
      <c r="M265" s="184"/>
      <c r="N265" s="181"/>
      <c r="O265" s="181" t="s">
        <v>1628</v>
      </c>
      <c r="P265" s="151" t="s">
        <v>1601</v>
      </c>
      <c r="Q265" s="182" t="str">
        <f>MaBM</f>
        <v>CKOT</v>
      </c>
      <c r="R265" s="182" t="str">
        <f>MaKhoa</f>
        <v>KCK</v>
      </c>
      <c r="S265" s="144" t="str">
        <f t="shared" si="4"/>
        <v>KCK-CKOT</v>
      </c>
      <c r="T265" s="183"/>
      <c r="U265" s="183"/>
      <c r="V265" s="183"/>
      <c r="W265" s="183"/>
      <c r="X265" s="183"/>
      <c r="Y265" s="183"/>
      <c r="Z265" s="183"/>
      <c r="AA265" s="183"/>
      <c r="AB265" s="183"/>
      <c r="AC265" s="183"/>
      <c r="AD265" s="183"/>
      <c r="AE265" s="183"/>
      <c r="AF265" s="183"/>
      <c r="AG265" s="183"/>
      <c r="AH265" s="183"/>
      <c r="AI265" s="183"/>
      <c r="AJ265" s="183"/>
      <c r="AK265" s="183"/>
      <c r="AL265" s="183"/>
      <c r="AM265" s="183"/>
      <c r="AN265" s="183"/>
      <c r="AO265" s="183"/>
      <c r="AP265" s="183"/>
      <c r="AQ265" s="183"/>
      <c r="AR265" s="183"/>
      <c r="AS265" s="183"/>
      <c r="AT265" s="183"/>
      <c r="AU265" s="183"/>
      <c r="AV265" s="183"/>
      <c r="AW265" s="183"/>
      <c r="AX265" s="183"/>
      <c r="AY265" s="183"/>
      <c r="AZ265" s="183"/>
      <c r="BA265" s="183"/>
      <c r="BB265" s="183"/>
      <c r="BC265" s="183"/>
      <c r="BD265" s="183"/>
      <c r="BE265" s="183"/>
    </row>
    <row r="266" spans="1:57" ht="15" hidden="1" customHeight="1">
      <c r="A266" s="145" t="s">
        <v>731</v>
      </c>
      <c r="B266" s="145"/>
      <c r="C266" s="145"/>
      <c r="D266" s="145" t="s">
        <v>732</v>
      </c>
      <c r="E266" s="145"/>
      <c r="F266" s="146">
        <v>380</v>
      </c>
      <c r="G266" s="147" t="s">
        <v>733</v>
      </c>
      <c r="H266" s="148">
        <v>3</v>
      </c>
      <c r="I266" s="149">
        <v>30</v>
      </c>
      <c r="J266" s="149">
        <v>30</v>
      </c>
      <c r="K266" s="149"/>
      <c r="L266" s="150">
        <v>0</v>
      </c>
      <c r="M266" s="184" t="s">
        <v>1484</v>
      </c>
      <c r="N266" s="181">
        <v>90</v>
      </c>
      <c r="O266" s="181" t="s">
        <v>1628</v>
      </c>
      <c r="P266" s="151" t="s">
        <v>1601</v>
      </c>
      <c r="Q266" s="182" t="str">
        <f>MaBM</f>
        <v>CKOT</v>
      </c>
      <c r="R266" s="182" t="str">
        <f>MaKhoa</f>
        <v>KCK</v>
      </c>
      <c r="S266" s="144" t="str">
        <f t="shared" si="4"/>
        <v>KCK-CKOT</v>
      </c>
      <c r="T266" s="183"/>
      <c r="U266" s="183"/>
      <c r="V266" s="183"/>
      <c r="W266" s="183"/>
      <c r="X266" s="183"/>
      <c r="Y266" s="183"/>
      <c r="Z266" s="183"/>
      <c r="AA266" s="183" t="s">
        <v>20</v>
      </c>
      <c r="AB266" s="183"/>
      <c r="AC266" s="183"/>
      <c r="AD266" s="183"/>
      <c r="AE266" s="183"/>
      <c r="AF266" s="183"/>
      <c r="AG266" s="183"/>
      <c r="AH266" s="183"/>
      <c r="AI266" s="183"/>
      <c r="AJ266" s="183"/>
      <c r="AK266" s="183"/>
      <c r="AL266" s="183"/>
      <c r="AM266" s="183"/>
      <c r="AN266" s="183"/>
      <c r="AO266" s="183"/>
      <c r="AP266" s="183"/>
      <c r="AQ266" s="183"/>
      <c r="AR266" s="183"/>
      <c r="AS266" s="183"/>
      <c r="AT266" s="183" t="s">
        <v>20</v>
      </c>
      <c r="AU266" s="183"/>
      <c r="AV266" s="183"/>
      <c r="AW266" s="183"/>
      <c r="AX266" s="183"/>
      <c r="AY266" s="183"/>
      <c r="AZ266" s="183"/>
      <c r="BA266" s="183"/>
      <c r="BB266" s="183"/>
      <c r="BC266" s="183"/>
      <c r="BD266" s="183"/>
      <c r="BE266" s="183"/>
    </row>
    <row r="267" spans="1:57" ht="15" hidden="1" customHeight="1">
      <c r="A267" s="145"/>
      <c r="B267" s="145" t="s">
        <v>734</v>
      </c>
      <c r="C267" s="145" t="s">
        <v>1712</v>
      </c>
      <c r="D267" s="145"/>
      <c r="E267" s="145"/>
      <c r="F267" s="146">
        <v>381</v>
      </c>
      <c r="G267" s="147" t="s">
        <v>733</v>
      </c>
      <c r="H267" s="148">
        <v>2</v>
      </c>
      <c r="I267" s="149">
        <v>30</v>
      </c>
      <c r="J267" s="149"/>
      <c r="K267" s="149"/>
      <c r="L267" s="150">
        <v>0</v>
      </c>
      <c r="M267" s="184" t="s">
        <v>1484</v>
      </c>
      <c r="N267" s="181">
        <v>90</v>
      </c>
      <c r="O267" s="181" t="s">
        <v>1628</v>
      </c>
      <c r="P267" s="151" t="s">
        <v>1601</v>
      </c>
      <c r="Q267" s="182" t="str">
        <f>MaBM</f>
        <v>CKOT</v>
      </c>
      <c r="R267" s="182" t="str">
        <f>MaKhoa</f>
        <v>KCK</v>
      </c>
      <c r="S267" s="144" t="str">
        <f t="shared" si="4"/>
        <v>KCK-CKOT</v>
      </c>
      <c r="T267" s="183"/>
      <c r="U267" s="183"/>
      <c r="V267" s="183"/>
      <c r="W267" s="183"/>
      <c r="X267" s="183"/>
      <c r="Y267" s="183"/>
      <c r="Z267" s="183"/>
      <c r="AA267" s="183"/>
      <c r="AB267" s="183"/>
      <c r="AC267" s="183"/>
      <c r="AD267" s="183"/>
      <c r="AE267" s="183"/>
      <c r="AF267" s="183"/>
      <c r="AG267" s="183"/>
      <c r="AH267" s="183"/>
      <c r="AI267" s="183"/>
      <c r="AJ267" s="183"/>
      <c r="AK267" s="183"/>
      <c r="AL267" s="183"/>
      <c r="AM267" s="183"/>
      <c r="AN267" s="183"/>
      <c r="AO267" s="183"/>
      <c r="AP267" s="183"/>
      <c r="AQ267" s="183"/>
      <c r="AR267" s="183"/>
      <c r="AS267" s="183"/>
      <c r="AT267" s="183"/>
      <c r="AU267" s="183"/>
      <c r="AV267" s="183"/>
      <c r="AW267" s="183"/>
      <c r="AX267" s="183"/>
      <c r="AY267" s="183"/>
      <c r="AZ267" s="183"/>
      <c r="BA267" s="183"/>
      <c r="BB267" s="183"/>
      <c r="BC267" s="183"/>
      <c r="BD267" s="183"/>
      <c r="BE267" s="183"/>
    </row>
    <row r="268" spans="1:57" ht="15" hidden="1" customHeight="1">
      <c r="A268" s="145" t="s">
        <v>723</v>
      </c>
      <c r="B268" s="145" t="s">
        <v>723</v>
      </c>
      <c r="C268" s="145" t="s">
        <v>723</v>
      </c>
      <c r="D268" s="145"/>
      <c r="E268" s="145"/>
      <c r="F268" s="146">
        <v>375</v>
      </c>
      <c r="G268" s="147" t="s">
        <v>724</v>
      </c>
      <c r="H268" s="148">
        <v>2</v>
      </c>
      <c r="I268" s="149"/>
      <c r="J268" s="149"/>
      <c r="K268" s="149">
        <v>90</v>
      </c>
      <c r="L268" s="150">
        <v>0</v>
      </c>
      <c r="M268" s="180" t="s">
        <v>1511</v>
      </c>
      <c r="N268" s="181"/>
      <c r="O268" s="181" t="s">
        <v>1628</v>
      </c>
      <c r="P268" s="151" t="s">
        <v>1601</v>
      </c>
      <c r="Q268" s="182" t="str">
        <f>MaBM</f>
        <v>CKOT</v>
      </c>
      <c r="R268" s="182" t="str">
        <f>MaKhoa</f>
        <v>KCK</v>
      </c>
      <c r="S268" s="144" t="str">
        <f t="shared" si="4"/>
        <v>KCK-CKOT</v>
      </c>
      <c r="T268" s="183"/>
      <c r="U268" s="183"/>
      <c r="V268" s="183"/>
      <c r="W268" s="183"/>
      <c r="X268" s="183"/>
      <c r="Y268" s="183"/>
      <c r="Z268" s="183"/>
      <c r="AA268" s="183" t="s">
        <v>20</v>
      </c>
      <c r="AB268" s="183"/>
      <c r="AC268" s="183"/>
      <c r="AD268" s="183"/>
      <c r="AE268" s="183"/>
      <c r="AF268" s="183"/>
      <c r="AG268" s="183"/>
      <c r="AH268" s="183"/>
      <c r="AI268" s="183"/>
      <c r="AJ268" s="183"/>
      <c r="AK268" s="183"/>
      <c r="AL268" s="183"/>
      <c r="AM268" s="183"/>
      <c r="AN268" s="183"/>
      <c r="AO268" s="183"/>
      <c r="AP268" s="183"/>
      <c r="AQ268" s="183"/>
      <c r="AR268" s="183"/>
      <c r="AS268" s="183"/>
      <c r="AT268" s="183"/>
      <c r="AU268" s="183"/>
      <c r="AV268" s="183"/>
      <c r="AW268" s="183"/>
      <c r="AX268" s="183"/>
      <c r="AY268" s="183"/>
      <c r="AZ268" s="183"/>
      <c r="BA268" s="183"/>
      <c r="BB268" s="183"/>
      <c r="BC268" s="183"/>
      <c r="BD268" s="183"/>
      <c r="BE268" s="183"/>
    </row>
    <row r="269" spans="1:57" ht="15" hidden="1" customHeight="1">
      <c r="A269" s="145" t="s">
        <v>1803</v>
      </c>
      <c r="B269" s="145" t="s">
        <v>1803</v>
      </c>
      <c r="C269" s="145" t="s">
        <v>1803</v>
      </c>
      <c r="D269" s="145"/>
      <c r="E269" s="145"/>
      <c r="F269" s="146">
        <v>750</v>
      </c>
      <c r="G269" s="147" t="s">
        <v>1804</v>
      </c>
      <c r="H269" s="148">
        <v>1</v>
      </c>
      <c r="I269" s="149"/>
      <c r="J269" s="149"/>
      <c r="K269" s="149">
        <v>45</v>
      </c>
      <c r="L269" s="150">
        <v>0</v>
      </c>
      <c r="M269" s="180" t="s">
        <v>1511</v>
      </c>
      <c r="N269" s="181"/>
      <c r="O269" s="181" t="s">
        <v>1628</v>
      </c>
      <c r="P269" s="151" t="s">
        <v>1601</v>
      </c>
      <c r="Q269" s="182" t="str">
        <f>MaBM</f>
        <v>CKOT</v>
      </c>
      <c r="R269" s="182" t="str">
        <f>MaKhoa</f>
        <v>KCK</v>
      </c>
      <c r="S269" s="144" t="str">
        <f t="shared" si="4"/>
        <v>KCK-CKOT</v>
      </c>
      <c r="T269" s="183"/>
      <c r="U269" s="183"/>
      <c r="V269" s="183"/>
      <c r="W269" s="183"/>
      <c r="X269" s="183"/>
      <c r="Y269" s="183"/>
      <c r="Z269" s="183"/>
      <c r="AA269" s="183" t="s">
        <v>20</v>
      </c>
      <c r="AB269" s="183"/>
      <c r="AC269" s="183"/>
      <c r="AD269" s="183"/>
      <c r="AE269" s="183"/>
      <c r="AF269" s="183"/>
      <c r="AG269" s="183"/>
      <c r="AH269" s="183"/>
      <c r="AI269" s="183"/>
      <c r="AJ269" s="183"/>
      <c r="AK269" s="183"/>
      <c r="AL269" s="183"/>
      <c r="AM269" s="183"/>
      <c r="AN269" s="183"/>
      <c r="AO269" s="183"/>
      <c r="AP269" s="183"/>
      <c r="AQ269" s="183"/>
      <c r="AR269" s="183"/>
      <c r="AS269" s="183"/>
      <c r="AT269" s="183"/>
      <c r="AU269" s="183"/>
      <c r="AV269" s="183"/>
      <c r="AW269" s="183"/>
      <c r="AX269" s="183"/>
      <c r="AY269" s="183"/>
      <c r="AZ269" s="183"/>
      <c r="BA269" s="183"/>
      <c r="BB269" s="183"/>
      <c r="BC269" s="183"/>
      <c r="BD269" s="183"/>
      <c r="BE269" s="183"/>
    </row>
    <row r="270" spans="1:57" ht="15" hidden="1" customHeight="1">
      <c r="A270" s="145" t="s">
        <v>1455</v>
      </c>
      <c r="B270" s="145" t="s">
        <v>1455</v>
      </c>
      <c r="C270" s="145" t="s">
        <v>1455</v>
      </c>
      <c r="D270" s="145"/>
      <c r="E270" s="145"/>
      <c r="F270" s="146">
        <v>719</v>
      </c>
      <c r="G270" s="147" t="s">
        <v>1444</v>
      </c>
      <c r="H270" s="148">
        <v>8</v>
      </c>
      <c r="I270" s="149"/>
      <c r="J270" s="149"/>
      <c r="K270" s="149">
        <v>480</v>
      </c>
      <c r="L270" s="150">
        <v>0</v>
      </c>
      <c r="M270" s="180" t="s">
        <v>1511</v>
      </c>
      <c r="N270" s="181"/>
      <c r="O270" s="181" t="s">
        <v>1628</v>
      </c>
      <c r="P270" s="151" t="s">
        <v>1601</v>
      </c>
      <c r="Q270" s="182" t="str">
        <f>MaBM</f>
        <v>CKOT</v>
      </c>
      <c r="R270" s="182" t="str">
        <f>MaKhoa</f>
        <v>KCK</v>
      </c>
      <c r="S270" s="144" t="str">
        <f t="shared" si="4"/>
        <v>KCK-CKOT</v>
      </c>
      <c r="T270" s="183"/>
      <c r="U270" s="183"/>
      <c r="V270" s="183"/>
      <c r="W270" s="183"/>
      <c r="X270" s="183"/>
      <c r="Y270" s="183"/>
      <c r="Z270" s="183"/>
      <c r="AA270" s="183" t="s">
        <v>20</v>
      </c>
      <c r="AB270" s="183"/>
      <c r="AC270" s="183"/>
      <c r="AD270" s="183"/>
      <c r="AE270" s="183"/>
      <c r="AF270" s="183"/>
      <c r="AG270" s="183"/>
      <c r="AH270" s="183"/>
      <c r="AI270" s="183"/>
      <c r="AJ270" s="183"/>
      <c r="AK270" s="183"/>
      <c r="AL270" s="183"/>
      <c r="AM270" s="183"/>
      <c r="AN270" s="183"/>
      <c r="AO270" s="183"/>
      <c r="AP270" s="183"/>
      <c r="AQ270" s="183"/>
      <c r="AR270" s="183"/>
      <c r="AS270" s="183"/>
      <c r="AT270" s="183"/>
      <c r="AU270" s="183"/>
      <c r="AV270" s="183"/>
      <c r="AW270" s="183"/>
      <c r="AX270" s="183"/>
      <c r="AY270" s="183"/>
      <c r="AZ270" s="183"/>
      <c r="BA270" s="183"/>
      <c r="BB270" s="183"/>
      <c r="BC270" s="183"/>
      <c r="BD270" s="183"/>
      <c r="BE270" s="183"/>
    </row>
    <row r="271" spans="1:57" ht="15" hidden="1" customHeight="1">
      <c r="A271" s="145"/>
      <c r="B271" s="145"/>
      <c r="C271" s="145"/>
      <c r="D271" s="145" t="s">
        <v>1456</v>
      </c>
      <c r="E271" s="145"/>
      <c r="F271" s="146">
        <v>720</v>
      </c>
      <c r="G271" s="147" t="s">
        <v>1444</v>
      </c>
      <c r="H271" s="148">
        <v>4</v>
      </c>
      <c r="I271" s="149"/>
      <c r="J271" s="149"/>
      <c r="K271" s="149">
        <v>240</v>
      </c>
      <c r="L271" s="150">
        <v>0</v>
      </c>
      <c r="M271" s="180" t="s">
        <v>1511</v>
      </c>
      <c r="N271" s="181"/>
      <c r="O271" s="181" t="s">
        <v>1628</v>
      </c>
      <c r="P271" s="151" t="s">
        <v>1601</v>
      </c>
      <c r="Q271" s="182" t="str">
        <f>MaBM</f>
        <v>CKOT</v>
      </c>
      <c r="R271" s="182" t="str">
        <f>MaKhoa</f>
        <v>KCK</v>
      </c>
      <c r="S271" s="144" t="str">
        <f t="shared" si="4"/>
        <v>KCK-CKOT</v>
      </c>
      <c r="T271" s="183"/>
      <c r="U271" s="183"/>
      <c r="V271" s="183"/>
      <c r="W271" s="183"/>
      <c r="X271" s="183"/>
      <c r="Y271" s="183"/>
      <c r="Z271" s="183"/>
      <c r="AA271" s="183"/>
      <c r="AB271" s="183"/>
      <c r="AC271" s="183"/>
      <c r="AD271" s="183"/>
      <c r="AE271" s="183"/>
      <c r="AF271" s="183"/>
      <c r="AG271" s="183"/>
      <c r="AH271" s="183"/>
      <c r="AI271" s="183"/>
      <c r="AJ271" s="183"/>
      <c r="AK271" s="183"/>
      <c r="AL271" s="183"/>
      <c r="AM271" s="183"/>
      <c r="AN271" s="183"/>
      <c r="AO271" s="183"/>
      <c r="AP271" s="183"/>
      <c r="AQ271" s="183"/>
      <c r="AR271" s="183"/>
      <c r="AS271" s="183"/>
      <c r="AT271" s="183" t="s">
        <v>20</v>
      </c>
      <c r="AU271" s="183"/>
      <c r="AV271" s="183"/>
      <c r="AW271" s="183"/>
      <c r="AX271" s="183"/>
      <c r="AY271" s="183"/>
      <c r="AZ271" s="183"/>
      <c r="BA271" s="183"/>
      <c r="BB271" s="183"/>
      <c r="BC271" s="183"/>
      <c r="BD271" s="183"/>
      <c r="BE271" s="183"/>
    </row>
    <row r="272" spans="1:57" ht="15" hidden="1" customHeight="1">
      <c r="A272" s="145" t="s">
        <v>1905</v>
      </c>
      <c r="B272" s="145"/>
      <c r="C272" s="145"/>
      <c r="D272" s="145"/>
      <c r="E272" s="145"/>
      <c r="F272" s="146">
        <v>837</v>
      </c>
      <c r="G272" s="147" t="s">
        <v>1906</v>
      </c>
      <c r="H272" s="148">
        <v>2</v>
      </c>
      <c r="I272" s="149">
        <v>30</v>
      </c>
      <c r="J272" s="149"/>
      <c r="K272" s="149"/>
      <c r="L272" s="150">
        <v>0</v>
      </c>
      <c r="M272" s="184"/>
      <c r="N272" s="181"/>
      <c r="O272" s="181" t="s">
        <v>1628</v>
      </c>
      <c r="P272" s="151" t="s">
        <v>1601</v>
      </c>
      <c r="Q272" s="182" t="str">
        <f>MaBM</f>
        <v>CKOT</v>
      </c>
      <c r="R272" s="182" t="str">
        <f>MaKhoa</f>
        <v>KCK</v>
      </c>
      <c r="S272" s="144" t="str">
        <f t="shared" si="4"/>
        <v>KCK-CKOT</v>
      </c>
      <c r="T272" s="183"/>
      <c r="U272" s="183"/>
      <c r="V272" s="183"/>
      <c r="W272" s="183"/>
      <c r="X272" s="183"/>
      <c r="Y272" s="183"/>
      <c r="Z272" s="183"/>
      <c r="AA272" s="183"/>
      <c r="AB272" s="183"/>
      <c r="AC272" s="183"/>
      <c r="AD272" s="183"/>
      <c r="AE272" s="183"/>
      <c r="AF272" s="183"/>
      <c r="AG272" s="183"/>
      <c r="AH272" s="183"/>
      <c r="AI272" s="183"/>
      <c r="AJ272" s="183"/>
      <c r="AK272" s="183"/>
      <c r="AL272" s="183"/>
      <c r="AM272" s="183"/>
      <c r="AN272" s="183"/>
      <c r="AO272" s="183"/>
      <c r="AP272" s="183"/>
      <c r="AQ272" s="183"/>
      <c r="AR272" s="183"/>
      <c r="AS272" s="183"/>
      <c r="AT272" s="183"/>
      <c r="AU272" s="183"/>
      <c r="AV272" s="183"/>
      <c r="AW272" s="183"/>
      <c r="AX272" s="183"/>
      <c r="AY272" s="183"/>
      <c r="AZ272" s="183"/>
      <c r="BA272" s="183"/>
      <c r="BB272" s="183"/>
      <c r="BC272" s="183"/>
      <c r="BD272" s="183"/>
      <c r="BE272" s="183"/>
    </row>
    <row r="273" spans="1:57" ht="15" hidden="1" customHeight="1">
      <c r="A273" s="145" t="s">
        <v>1147</v>
      </c>
      <c r="B273" s="145"/>
      <c r="C273" s="145"/>
      <c r="D273" s="145" t="s">
        <v>1148</v>
      </c>
      <c r="E273" s="145"/>
      <c r="F273" s="146">
        <v>579</v>
      </c>
      <c r="G273" s="147" t="s">
        <v>1149</v>
      </c>
      <c r="H273" s="148">
        <v>2</v>
      </c>
      <c r="I273" s="149">
        <v>30</v>
      </c>
      <c r="J273" s="149"/>
      <c r="K273" s="149"/>
      <c r="L273" s="150">
        <v>0</v>
      </c>
      <c r="M273" s="184" t="s">
        <v>1484</v>
      </c>
      <c r="N273" s="181">
        <v>60</v>
      </c>
      <c r="O273" s="181" t="s">
        <v>1628</v>
      </c>
      <c r="P273" s="151" t="s">
        <v>1601</v>
      </c>
      <c r="Q273" s="182" t="str">
        <f>MaBM</f>
        <v>CKOT</v>
      </c>
      <c r="R273" s="182" t="str">
        <f>MaKhoa</f>
        <v>KCK</v>
      </c>
      <c r="S273" s="144" t="str">
        <f t="shared" si="4"/>
        <v>KCK-CKOT</v>
      </c>
      <c r="T273" s="183"/>
      <c r="U273" s="183"/>
      <c r="V273" s="183"/>
      <c r="W273" s="183"/>
      <c r="X273" s="183"/>
      <c r="Y273" s="183"/>
      <c r="Z273" s="183"/>
      <c r="AA273" s="183" t="s">
        <v>21</v>
      </c>
      <c r="AB273" s="183"/>
      <c r="AC273" s="183"/>
      <c r="AD273" s="183"/>
      <c r="AE273" s="183"/>
      <c r="AF273" s="183"/>
      <c r="AG273" s="183"/>
      <c r="AH273" s="183"/>
      <c r="AI273" s="183"/>
      <c r="AJ273" s="183"/>
      <c r="AK273" s="183"/>
      <c r="AL273" s="183"/>
      <c r="AM273" s="183"/>
      <c r="AN273" s="183"/>
      <c r="AO273" s="183"/>
      <c r="AP273" s="183"/>
      <c r="AQ273" s="183"/>
      <c r="AR273" s="183"/>
      <c r="AS273" s="183"/>
      <c r="AT273" s="183" t="s">
        <v>21</v>
      </c>
      <c r="AU273" s="183"/>
      <c r="AV273" s="183"/>
      <c r="AW273" s="183"/>
      <c r="AX273" s="183"/>
      <c r="AY273" s="183"/>
      <c r="AZ273" s="183"/>
      <c r="BA273" s="183"/>
      <c r="BB273" s="183"/>
      <c r="BC273" s="183"/>
      <c r="BD273" s="183"/>
      <c r="BE273" s="183"/>
    </row>
    <row r="274" spans="1:57" ht="15" hidden="1" customHeight="1">
      <c r="A274" s="145" t="s">
        <v>1159</v>
      </c>
      <c r="B274" s="145"/>
      <c r="C274" s="145"/>
      <c r="D274" s="145" t="s">
        <v>1160</v>
      </c>
      <c r="E274" s="145"/>
      <c r="F274" s="146">
        <v>583</v>
      </c>
      <c r="G274" s="147" t="s">
        <v>1161</v>
      </c>
      <c r="H274" s="148">
        <v>2</v>
      </c>
      <c r="I274" s="149">
        <v>30</v>
      </c>
      <c r="J274" s="149"/>
      <c r="K274" s="149"/>
      <c r="L274" s="150">
        <v>0</v>
      </c>
      <c r="M274" s="184"/>
      <c r="N274" s="181"/>
      <c r="O274" s="181" t="s">
        <v>1628</v>
      </c>
      <c r="P274" s="151" t="s">
        <v>1601</v>
      </c>
      <c r="Q274" s="182" t="str">
        <f>MaBM</f>
        <v>CKOT</v>
      </c>
      <c r="R274" s="182" t="str">
        <f>MaKhoa</f>
        <v>KCK</v>
      </c>
      <c r="S274" s="144" t="str">
        <f t="shared" si="4"/>
        <v>KCK-CKOT</v>
      </c>
      <c r="T274" s="183"/>
      <c r="U274" s="183"/>
      <c r="V274" s="183"/>
      <c r="W274" s="183"/>
      <c r="X274" s="183"/>
      <c r="Y274" s="183"/>
      <c r="Z274" s="183"/>
      <c r="AA274" s="183" t="s">
        <v>21</v>
      </c>
      <c r="AB274" s="183"/>
      <c r="AC274" s="183"/>
      <c r="AD274" s="183"/>
      <c r="AE274" s="183"/>
      <c r="AF274" s="183"/>
      <c r="AG274" s="183"/>
      <c r="AH274" s="183"/>
      <c r="AI274" s="183"/>
      <c r="AJ274" s="183"/>
      <c r="AK274" s="183"/>
      <c r="AL274" s="183"/>
      <c r="AM274" s="183"/>
      <c r="AN274" s="183"/>
      <c r="AO274" s="183"/>
      <c r="AP274" s="183"/>
      <c r="AQ274" s="183"/>
      <c r="AR274" s="183"/>
      <c r="AS274" s="183"/>
      <c r="AT274" s="183" t="s">
        <v>21</v>
      </c>
      <c r="AU274" s="183"/>
      <c r="AV274" s="183"/>
      <c r="AW274" s="183"/>
      <c r="AX274" s="183"/>
      <c r="AY274" s="183"/>
      <c r="AZ274" s="183"/>
      <c r="BA274" s="183"/>
      <c r="BB274" s="183"/>
      <c r="BC274" s="183"/>
      <c r="BD274" s="183"/>
      <c r="BE274" s="183"/>
    </row>
    <row r="275" spans="1:57" ht="15" hidden="1" customHeight="1">
      <c r="A275" s="145" t="s">
        <v>1162</v>
      </c>
      <c r="B275" s="145"/>
      <c r="C275" s="145"/>
      <c r="D275" s="145" t="s">
        <v>1163</v>
      </c>
      <c r="E275" s="145"/>
      <c r="F275" s="146">
        <v>584</v>
      </c>
      <c r="G275" s="147" t="s">
        <v>1164</v>
      </c>
      <c r="H275" s="148">
        <v>2</v>
      </c>
      <c r="I275" s="149">
        <v>30</v>
      </c>
      <c r="J275" s="149"/>
      <c r="K275" s="149"/>
      <c r="L275" s="150">
        <v>0</v>
      </c>
      <c r="M275" s="184"/>
      <c r="N275" s="181"/>
      <c r="O275" s="181" t="s">
        <v>1628</v>
      </c>
      <c r="P275" s="151" t="s">
        <v>1601</v>
      </c>
      <c r="Q275" s="182" t="str">
        <f>MaBM</f>
        <v>CKOT</v>
      </c>
      <c r="R275" s="182" t="str">
        <f>MaKhoa</f>
        <v>KCK</v>
      </c>
      <c r="S275" s="144" t="str">
        <f t="shared" si="4"/>
        <v>KCK-CKOT</v>
      </c>
      <c r="T275" s="183"/>
      <c r="U275" s="183"/>
      <c r="V275" s="183"/>
      <c r="W275" s="183"/>
      <c r="X275" s="183"/>
      <c r="Y275" s="183"/>
      <c r="Z275" s="183"/>
      <c r="AA275" s="183" t="s">
        <v>21</v>
      </c>
      <c r="AB275" s="183"/>
      <c r="AC275" s="183"/>
      <c r="AD275" s="183"/>
      <c r="AE275" s="183"/>
      <c r="AF275" s="183"/>
      <c r="AG275" s="183"/>
      <c r="AH275" s="183"/>
      <c r="AI275" s="183"/>
      <c r="AJ275" s="183"/>
      <c r="AK275" s="183"/>
      <c r="AL275" s="183"/>
      <c r="AM275" s="183"/>
      <c r="AN275" s="183"/>
      <c r="AO275" s="183"/>
      <c r="AP275" s="183"/>
      <c r="AQ275" s="183"/>
      <c r="AR275" s="183"/>
      <c r="AS275" s="183"/>
      <c r="AT275" s="183" t="s">
        <v>21</v>
      </c>
      <c r="AU275" s="183"/>
      <c r="AV275" s="183"/>
      <c r="AW275" s="183"/>
      <c r="AX275" s="183"/>
      <c r="AY275" s="183"/>
      <c r="AZ275" s="183"/>
      <c r="BA275" s="183"/>
      <c r="BB275" s="183"/>
      <c r="BC275" s="183"/>
      <c r="BD275" s="183"/>
      <c r="BE275" s="183"/>
    </row>
    <row r="276" spans="1:57" ht="15" hidden="1" customHeight="1">
      <c r="A276" s="145" t="s">
        <v>1156</v>
      </c>
      <c r="B276" s="145"/>
      <c r="C276" s="145"/>
      <c r="D276" s="145" t="s">
        <v>1157</v>
      </c>
      <c r="E276" s="145"/>
      <c r="F276" s="146">
        <v>582</v>
      </c>
      <c r="G276" s="147" t="s">
        <v>1158</v>
      </c>
      <c r="H276" s="148">
        <v>2</v>
      </c>
      <c r="I276" s="149">
        <v>30</v>
      </c>
      <c r="J276" s="149"/>
      <c r="K276" s="149"/>
      <c r="L276" s="150">
        <v>0</v>
      </c>
      <c r="M276" s="184"/>
      <c r="N276" s="181"/>
      <c r="O276" s="181" t="s">
        <v>1628</v>
      </c>
      <c r="P276" s="151" t="s">
        <v>1601</v>
      </c>
      <c r="Q276" s="182" t="str">
        <f>MaBM</f>
        <v>CKOT</v>
      </c>
      <c r="R276" s="182" t="str">
        <f>MaKhoa</f>
        <v>KCK</v>
      </c>
      <c r="S276" s="144" t="str">
        <f t="shared" si="4"/>
        <v>KCK-CKOT</v>
      </c>
      <c r="T276" s="183"/>
      <c r="U276" s="183"/>
      <c r="V276" s="183"/>
      <c r="W276" s="183"/>
      <c r="X276" s="183"/>
      <c r="Y276" s="183"/>
      <c r="Z276" s="183"/>
      <c r="AA276" s="183" t="s">
        <v>21</v>
      </c>
      <c r="AB276" s="183"/>
      <c r="AC276" s="183"/>
      <c r="AD276" s="183"/>
      <c r="AE276" s="183"/>
      <c r="AF276" s="183"/>
      <c r="AG276" s="183"/>
      <c r="AH276" s="183"/>
      <c r="AI276" s="183"/>
      <c r="AJ276" s="183"/>
      <c r="AK276" s="183"/>
      <c r="AL276" s="183"/>
      <c r="AM276" s="183"/>
      <c r="AN276" s="183"/>
      <c r="AO276" s="183"/>
      <c r="AP276" s="183"/>
      <c r="AQ276" s="183"/>
      <c r="AR276" s="183"/>
      <c r="AS276" s="183"/>
      <c r="AT276" s="183" t="s">
        <v>21</v>
      </c>
      <c r="AU276" s="183"/>
      <c r="AV276" s="183"/>
      <c r="AW276" s="183"/>
      <c r="AX276" s="183"/>
      <c r="AY276" s="183"/>
      <c r="AZ276" s="183"/>
      <c r="BA276" s="183"/>
      <c r="BB276" s="183"/>
      <c r="BC276" s="183"/>
      <c r="BD276" s="183"/>
      <c r="BE276" s="183"/>
    </row>
    <row r="277" spans="1:57" ht="15" hidden="1" customHeight="1">
      <c r="A277" s="145" t="s">
        <v>1165</v>
      </c>
      <c r="B277" s="145"/>
      <c r="C277" s="145"/>
      <c r="D277" s="145" t="s">
        <v>1166</v>
      </c>
      <c r="E277" s="145"/>
      <c r="F277" s="146">
        <v>585</v>
      </c>
      <c r="G277" s="147" t="s">
        <v>1167</v>
      </c>
      <c r="H277" s="148">
        <v>2</v>
      </c>
      <c r="I277" s="149">
        <v>30</v>
      </c>
      <c r="J277" s="149"/>
      <c r="K277" s="149"/>
      <c r="L277" s="150">
        <v>0</v>
      </c>
      <c r="M277" s="184"/>
      <c r="N277" s="181"/>
      <c r="O277" s="181" t="s">
        <v>1628</v>
      </c>
      <c r="P277" s="151" t="s">
        <v>1601</v>
      </c>
      <c r="Q277" s="182" t="str">
        <f>MaBM</f>
        <v>CKOT</v>
      </c>
      <c r="R277" s="182" t="str">
        <f>MaKhoa</f>
        <v>KCK</v>
      </c>
      <c r="S277" s="144" t="str">
        <f t="shared" si="4"/>
        <v>KCK-CKOT</v>
      </c>
      <c r="T277" s="183"/>
      <c r="U277" s="183"/>
      <c r="V277" s="183"/>
      <c r="W277" s="183"/>
      <c r="X277" s="183"/>
      <c r="Y277" s="183"/>
      <c r="Z277" s="183"/>
      <c r="AA277" s="183" t="s">
        <v>21</v>
      </c>
      <c r="AB277" s="183"/>
      <c r="AC277" s="183"/>
      <c r="AD277" s="183"/>
      <c r="AE277" s="183"/>
      <c r="AF277" s="183"/>
      <c r="AG277" s="183"/>
      <c r="AH277" s="183"/>
      <c r="AI277" s="183"/>
      <c r="AJ277" s="183"/>
      <c r="AK277" s="183"/>
      <c r="AL277" s="183"/>
      <c r="AM277" s="183"/>
      <c r="AN277" s="183"/>
      <c r="AO277" s="183"/>
      <c r="AP277" s="183"/>
      <c r="AQ277" s="183"/>
      <c r="AR277" s="183"/>
      <c r="AS277" s="183"/>
      <c r="AT277" s="183" t="s">
        <v>21</v>
      </c>
      <c r="AU277" s="183"/>
      <c r="AV277" s="183"/>
      <c r="AW277" s="183"/>
      <c r="AX277" s="183"/>
      <c r="AY277" s="183"/>
      <c r="AZ277" s="183"/>
      <c r="BA277" s="183"/>
      <c r="BB277" s="183"/>
      <c r="BC277" s="183"/>
      <c r="BD277" s="183"/>
      <c r="BE277" s="183"/>
    </row>
    <row r="278" spans="1:57" ht="15" hidden="1" customHeight="1">
      <c r="A278" s="145" t="s">
        <v>719</v>
      </c>
      <c r="B278" s="145"/>
      <c r="C278" s="145"/>
      <c r="D278" s="145"/>
      <c r="E278" s="145"/>
      <c r="F278" s="146">
        <v>372</v>
      </c>
      <c r="G278" s="147" t="s">
        <v>720</v>
      </c>
      <c r="H278" s="148">
        <v>4</v>
      </c>
      <c r="I278" s="149">
        <v>60</v>
      </c>
      <c r="J278" s="149"/>
      <c r="K278" s="149"/>
      <c r="L278" s="150">
        <v>0</v>
      </c>
      <c r="M278" s="184" t="s">
        <v>1484</v>
      </c>
      <c r="N278" s="181">
        <v>90</v>
      </c>
      <c r="O278" s="181" t="s">
        <v>1628</v>
      </c>
      <c r="P278" s="151" t="s">
        <v>1601</v>
      </c>
      <c r="Q278" s="182" t="str">
        <f>MaBM</f>
        <v>CKOT</v>
      </c>
      <c r="R278" s="182" t="str">
        <f>MaKhoa</f>
        <v>KCK</v>
      </c>
      <c r="S278" s="144" t="str">
        <f t="shared" si="4"/>
        <v>KCK-CKOT</v>
      </c>
      <c r="T278" s="183"/>
      <c r="U278" s="183"/>
      <c r="V278" s="183"/>
      <c r="W278" s="183"/>
      <c r="X278" s="183"/>
      <c r="Y278" s="183"/>
      <c r="Z278" s="183"/>
      <c r="AA278" s="183" t="s">
        <v>20</v>
      </c>
      <c r="AB278" s="183"/>
      <c r="AC278" s="183"/>
      <c r="AD278" s="183"/>
      <c r="AE278" s="183"/>
      <c r="AF278" s="183"/>
      <c r="AG278" s="183"/>
      <c r="AH278" s="183"/>
      <c r="AI278" s="183"/>
      <c r="AJ278" s="183"/>
      <c r="AK278" s="183"/>
      <c r="AL278" s="183"/>
      <c r="AM278" s="183"/>
      <c r="AN278" s="183"/>
      <c r="AO278" s="183"/>
      <c r="AP278" s="183"/>
      <c r="AQ278" s="183"/>
      <c r="AR278" s="183"/>
      <c r="AS278" s="183"/>
      <c r="AT278" s="183"/>
      <c r="AU278" s="183"/>
      <c r="AV278" s="183"/>
      <c r="AW278" s="183"/>
      <c r="AX278" s="183"/>
      <c r="AY278" s="183"/>
      <c r="AZ278" s="183"/>
      <c r="BA278" s="183"/>
      <c r="BB278" s="183"/>
      <c r="BC278" s="183"/>
      <c r="BD278" s="183"/>
      <c r="BE278" s="183"/>
    </row>
    <row r="279" spans="1:57" ht="15" hidden="1" customHeight="1">
      <c r="A279" s="145"/>
      <c r="B279" s="145" t="s">
        <v>721</v>
      </c>
      <c r="C279" s="145" t="s">
        <v>1710</v>
      </c>
      <c r="D279" s="145"/>
      <c r="E279" s="145"/>
      <c r="F279" s="146">
        <v>373</v>
      </c>
      <c r="G279" s="147" t="s">
        <v>720</v>
      </c>
      <c r="H279" s="148">
        <v>2</v>
      </c>
      <c r="I279" s="149">
        <v>30</v>
      </c>
      <c r="J279" s="149"/>
      <c r="K279" s="149"/>
      <c r="L279" s="150">
        <v>0</v>
      </c>
      <c r="M279" s="184" t="s">
        <v>1484</v>
      </c>
      <c r="N279" s="181">
        <v>90</v>
      </c>
      <c r="O279" s="181" t="s">
        <v>1628</v>
      </c>
      <c r="P279" s="151" t="s">
        <v>1601</v>
      </c>
      <c r="Q279" s="182" t="str">
        <f>MaBM</f>
        <v>CKOT</v>
      </c>
      <c r="R279" s="182" t="str">
        <f>MaKhoa</f>
        <v>KCK</v>
      </c>
      <c r="S279" s="144" t="str">
        <f t="shared" si="4"/>
        <v>KCK-CKOT</v>
      </c>
      <c r="T279" s="183"/>
      <c r="U279" s="183"/>
      <c r="V279" s="183"/>
      <c r="W279" s="183"/>
      <c r="X279" s="183"/>
      <c r="Y279" s="183"/>
      <c r="Z279" s="183"/>
      <c r="AA279" s="183"/>
      <c r="AB279" s="183"/>
      <c r="AC279" s="183"/>
      <c r="AD279" s="183"/>
      <c r="AE279" s="183"/>
      <c r="AF279" s="183"/>
      <c r="AG279" s="183"/>
      <c r="AH279" s="183"/>
      <c r="AI279" s="183"/>
      <c r="AJ279" s="183"/>
      <c r="AK279" s="183"/>
      <c r="AL279" s="183"/>
      <c r="AM279" s="183"/>
      <c r="AN279" s="183"/>
      <c r="AO279" s="183"/>
      <c r="AP279" s="183"/>
      <c r="AQ279" s="183"/>
      <c r="AR279" s="183"/>
      <c r="AS279" s="183"/>
      <c r="AT279" s="183"/>
      <c r="AU279" s="183"/>
      <c r="AV279" s="183"/>
      <c r="AW279" s="183"/>
      <c r="AX279" s="183"/>
      <c r="AY279" s="183"/>
      <c r="AZ279" s="183"/>
      <c r="BA279" s="183"/>
      <c r="BB279" s="183"/>
      <c r="BC279" s="183"/>
      <c r="BD279" s="183"/>
      <c r="BE279" s="183"/>
    </row>
    <row r="280" spans="1:57" ht="15" hidden="1" customHeight="1">
      <c r="A280" s="145"/>
      <c r="B280" s="145"/>
      <c r="C280" s="145"/>
      <c r="D280" s="145" t="s">
        <v>722</v>
      </c>
      <c r="E280" s="145"/>
      <c r="F280" s="146">
        <v>374</v>
      </c>
      <c r="G280" s="147" t="s">
        <v>720</v>
      </c>
      <c r="H280" s="148">
        <v>3</v>
      </c>
      <c r="I280" s="149">
        <v>30</v>
      </c>
      <c r="J280" s="149">
        <v>30</v>
      </c>
      <c r="K280" s="149"/>
      <c r="L280" s="150">
        <v>0</v>
      </c>
      <c r="M280" s="184" t="s">
        <v>1484</v>
      </c>
      <c r="N280" s="181">
        <v>90</v>
      </c>
      <c r="O280" s="181" t="s">
        <v>1628</v>
      </c>
      <c r="P280" s="151" t="s">
        <v>1601</v>
      </c>
      <c r="Q280" s="182" t="str">
        <f>MaBM</f>
        <v>CKOT</v>
      </c>
      <c r="R280" s="182" t="str">
        <f>MaKhoa</f>
        <v>KCK</v>
      </c>
      <c r="S280" s="144" t="str">
        <f t="shared" si="4"/>
        <v>KCK-CKOT</v>
      </c>
      <c r="T280" s="183"/>
      <c r="U280" s="183"/>
      <c r="V280" s="183"/>
      <c r="W280" s="183"/>
      <c r="X280" s="183"/>
      <c r="Y280" s="183"/>
      <c r="Z280" s="183"/>
      <c r="AA280" s="183"/>
      <c r="AB280" s="183"/>
      <c r="AC280" s="183"/>
      <c r="AD280" s="183"/>
      <c r="AE280" s="183"/>
      <c r="AF280" s="183"/>
      <c r="AG280" s="183"/>
      <c r="AH280" s="183"/>
      <c r="AI280" s="183"/>
      <c r="AJ280" s="183"/>
      <c r="AK280" s="183"/>
      <c r="AL280" s="183"/>
      <c r="AM280" s="183"/>
      <c r="AN280" s="183"/>
      <c r="AO280" s="183"/>
      <c r="AP280" s="183"/>
      <c r="AQ280" s="183"/>
      <c r="AR280" s="183"/>
      <c r="AS280" s="183"/>
      <c r="AT280" s="183" t="s">
        <v>20</v>
      </c>
      <c r="AU280" s="183"/>
      <c r="AV280" s="183"/>
      <c r="AW280" s="183"/>
      <c r="AX280" s="183"/>
      <c r="AY280" s="183"/>
      <c r="AZ280" s="183"/>
      <c r="BA280" s="183"/>
      <c r="BB280" s="183"/>
      <c r="BC280" s="183"/>
      <c r="BD280" s="183"/>
      <c r="BE280" s="183"/>
    </row>
    <row r="281" spans="1:57" ht="15" hidden="1" customHeight="1">
      <c r="A281" s="145" t="s">
        <v>1824</v>
      </c>
      <c r="B281" s="145"/>
      <c r="C281" s="145"/>
      <c r="D281" s="145" t="s">
        <v>1825</v>
      </c>
      <c r="E281" s="145"/>
      <c r="F281" s="146">
        <v>787</v>
      </c>
      <c r="G281" s="147" t="s">
        <v>1826</v>
      </c>
      <c r="H281" s="148">
        <v>2</v>
      </c>
      <c r="I281" s="149">
        <v>30</v>
      </c>
      <c r="J281" s="149"/>
      <c r="K281" s="149"/>
      <c r="L281" s="150">
        <v>0</v>
      </c>
      <c r="M281" s="184"/>
      <c r="N281" s="181"/>
      <c r="O281" s="181" t="s">
        <v>1628</v>
      </c>
      <c r="P281" s="151" t="s">
        <v>1601</v>
      </c>
      <c r="Q281" s="182" t="str">
        <f>MaBM</f>
        <v>CKOT</v>
      </c>
      <c r="R281" s="182" t="str">
        <f>MaKhoa</f>
        <v>KCK</v>
      </c>
      <c r="S281" s="144" t="str">
        <f t="shared" si="4"/>
        <v>KCK-CKOT</v>
      </c>
      <c r="T281" s="183"/>
      <c r="U281" s="183"/>
      <c r="V281" s="183"/>
      <c r="W281" s="183"/>
      <c r="X281" s="183"/>
      <c r="Y281" s="183"/>
      <c r="Z281" s="183"/>
      <c r="AA281" s="183"/>
      <c r="AB281" s="183"/>
      <c r="AC281" s="183"/>
      <c r="AD281" s="183"/>
      <c r="AE281" s="183"/>
      <c r="AF281" s="183"/>
      <c r="AG281" s="183"/>
      <c r="AH281" s="183"/>
      <c r="AI281" s="183"/>
      <c r="AJ281" s="183" t="s">
        <v>20</v>
      </c>
      <c r="AK281" s="183"/>
      <c r="AL281" s="183"/>
      <c r="AM281" s="183"/>
      <c r="AN281" s="183"/>
      <c r="AO281" s="183"/>
      <c r="AP281" s="183"/>
      <c r="AQ281" s="183"/>
      <c r="AR281" s="183"/>
      <c r="AS281" s="183"/>
      <c r="AT281" s="183"/>
      <c r="AU281" s="183"/>
      <c r="AV281" s="183"/>
      <c r="AW281" s="183"/>
      <c r="AX281" s="183"/>
      <c r="AY281" s="183"/>
      <c r="AZ281" s="183"/>
      <c r="BA281" s="183"/>
      <c r="BB281" s="183"/>
      <c r="BC281" s="183" t="s">
        <v>20</v>
      </c>
      <c r="BD281" s="183"/>
      <c r="BE281" s="183"/>
    </row>
    <row r="282" spans="1:57" ht="15" hidden="1" customHeight="1">
      <c r="A282" s="145" t="s">
        <v>252</v>
      </c>
      <c r="B282" s="145"/>
      <c r="C282" s="145"/>
      <c r="D282" s="145"/>
      <c r="E282" s="145"/>
      <c r="F282" s="146">
        <v>116</v>
      </c>
      <c r="G282" s="147" t="s">
        <v>254</v>
      </c>
      <c r="H282" s="148">
        <v>3</v>
      </c>
      <c r="I282" s="149">
        <v>45</v>
      </c>
      <c r="J282" s="149"/>
      <c r="K282" s="149"/>
      <c r="L282" s="150">
        <v>0</v>
      </c>
      <c r="M282" s="184"/>
      <c r="N282" s="181"/>
      <c r="O282" s="181" t="s">
        <v>1628</v>
      </c>
      <c r="P282" s="151" t="s">
        <v>1601</v>
      </c>
      <c r="Q282" s="182" t="str">
        <f>MaBM</f>
        <v>CKOT</v>
      </c>
      <c r="R282" s="182" t="str">
        <f>MaKhoa</f>
        <v>KCK</v>
      </c>
      <c r="S282" s="144" t="str">
        <f t="shared" si="4"/>
        <v>KCK-CKOT</v>
      </c>
      <c r="T282" s="183"/>
      <c r="U282" s="183"/>
      <c r="V282" s="183"/>
      <c r="W282" s="183"/>
      <c r="X282" s="183"/>
      <c r="Y282" s="183"/>
      <c r="Z282" s="183"/>
      <c r="AA282" s="183" t="s">
        <v>20</v>
      </c>
      <c r="AB282" s="183"/>
      <c r="AC282" s="183"/>
      <c r="AD282" s="183"/>
      <c r="AE282" s="183"/>
      <c r="AF282" s="183"/>
      <c r="AG282" s="183"/>
      <c r="AH282" s="183"/>
      <c r="AI282" s="183"/>
      <c r="AJ282" s="183"/>
      <c r="AK282" s="183"/>
      <c r="AL282" s="183"/>
      <c r="AM282" s="183"/>
      <c r="AN282" s="183"/>
      <c r="AO282" s="183"/>
      <c r="AP282" s="183"/>
      <c r="AQ282" s="183"/>
      <c r="AR282" s="183"/>
      <c r="AS282" s="183"/>
      <c r="AT282" s="183"/>
      <c r="AU282" s="183"/>
      <c r="AV282" s="183"/>
      <c r="AW282" s="183"/>
      <c r="AX282" s="183"/>
      <c r="AY282" s="183"/>
      <c r="AZ282" s="183"/>
      <c r="BA282" s="183"/>
      <c r="BB282" s="183"/>
      <c r="BC282" s="183"/>
      <c r="BD282" s="183"/>
      <c r="BE282" s="183"/>
    </row>
    <row r="283" spans="1:57" ht="15" hidden="1" customHeight="1">
      <c r="A283" s="145"/>
      <c r="B283" s="145" t="s">
        <v>253</v>
      </c>
      <c r="C283" s="145" t="s">
        <v>1629</v>
      </c>
      <c r="D283" s="145"/>
      <c r="E283" s="145"/>
      <c r="F283" s="146">
        <v>117</v>
      </c>
      <c r="G283" s="147" t="s">
        <v>254</v>
      </c>
      <c r="H283" s="148">
        <v>2</v>
      </c>
      <c r="I283" s="149">
        <v>30</v>
      </c>
      <c r="J283" s="149"/>
      <c r="K283" s="149"/>
      <c r="L283" s="150">
        <v>0</v>
      </c>
      <c r="M283" s="184" t="s">
        <v>1484</v>
      </c>
      <c r="N283" s="181">
        <v>60</v>
      </c>
      <c r="O283" s="181" t="s">
        <v>1628</v>
      </c>
      <c r="P283" s="151" t="s">
        <v>1601</v>
      </c>
      <c r="Q283" s="182" t="str">
        <f>MaBM</f>
        <v>CKOT</v>
      </c>
      <c r="R283" s="182" t="str">
        <f>MaKhoa</f>
        <v>KCK</v>
      </c>
      <c r="S283" s="144" t="str">
        <f t="shared" si="4"/>
        <v>KCK-CKOT</v>
      </c>
      <c r="T283" s="183"/>
      <c r="U283" s="183"/>
      <c r="V283" s="183"/>
      <c r="W283" s="183"/>
      <c r="X283" s="183"/>
      <c r="Y283" s="183"/>
      <c r="Z283" s="183"/>
      <c r="AA283" s="183"/>
      <c r="AB283" s="183"/>
      <c r="AC283" s="183"/>
      <c r="AD283" s="183"/>
      <c r="AE283" s="183"/>
      <c r="AF283" s="183"/>
      <c r="AG283" s="183"/>
      <c r="AH283" s="183"/>
      <c r="AI283" s="183"/>
      <c r="AJ283" s="183"/>
      <c r="AK283" s="183"/>
      <c r="AL283" s="183"/>
      <c r="AM283" s="183"/>
      <c r="AN283" s="183"/>
      <c r="AO283" s="183"/>
      <c r="AP283" s="183"/>
      <c r="AQ283" s="183"/>
      <c r="AR283" s="183"/>
      <c r="AS283" s="183"/>
      <c r="AT283" s="183"/>
      <c r="AU283" s="183"/>
      <c r="AV283" s="183"/>
      <c r="AW283" s="183"/>
      <c r="AX283" s="183"/>
      <c r="AY283" s="183"/>
      <c r="AZ283" s="183"/>
      <c r="BA283" s="183"/>
      <c r="BB283" s="183"/>
      <c r="BC283" s="183"/>
      <c r="BD283" s="183"/>
      <c r="BE283" s="183"/>
    </row>
    <row r="284" spans="1:57" ht="15" hidden="1" customHeight="1">
      <c r="A284" s="145"/>
      <c r="B284" s="145"/>
      <c r="C284" s="145"/>
      <c r="D284" s="145" t="s">
        <v>255</v>
      </c>
      <c r="E284" s="145"/>
      <c r="F284" s="146">
        <v>118</v>
      </c>
      <c r="G284" s="147" t="s">
        <v>254</v>
      </c>
      <c r="H284" s="148">
        <v>3</v>
      </c>
      <c r="I284" s="149">
        <v>45</v>
      </c>
      <c r="J284" s="149"/>
      <c r="K284" s="149"/>
      <c r="L284" s="150">
        <v>0</v>
      </c>
      <c r="M284" s="184"/>
      <c r="N284" s="181"/>
      <c r="O284" s="181" t="s">
        <v>1628</v>
      </c>
      <c r="P284" s="151" t="s">
        <v>1601</v>
      </c>
      <c r="Q284" s="182" t="str">
        <f>MaBM</f>
        <v>CKOT</v>
      </c>
      <c r="R284" s="182" t="str">
        <f>MaKhoa</f>
        <v>KCK</v>
      </c>
      <c r="S284" s="144" t="str">
        <f t="shared" si="4"/>
        <v>KCK-CKOT</v>
      </c>
      <c r="T284" s="183"/>
      <c r="U284" s="183"/>
      <c r="V284" s="183"/>
      <c r="W284" s="183"/>
      <c r="X284" s="183"/>
      <c r="Y284" s="183"/>
      <c r="Z284" s="183"/>
      <c r="AA284" s="183"/>
      <c r="AB284" s="183"/>
      <c r="AC284" s="183"/>
      <c r="AD284" s="183"/>
      <c r="AE284" s="183"/>
      <c r="AF284" s="183"/>
      <c r="AG284" s="183"/>
      <c r="AH284" s="183"/>
      <c r="AI284" s="183"/>
      <c r="AJ284" s="183"/>
      <c r="AK284" s="183"/>
      <c r="AL284" s="183"/>
      <c r="AM284" s="183"/>
      <c r="AN284" s="183"/>
      <c r="AO284" s="183"/>
      <c r="AP284" s="183"/>
      <c r="AQ284" s="183"/>
      <c r="AR284" s="183"/>
      <c r="AS284" s="183"/>
      <c r="AT284" s="183" t="s">
        <v>20</v>
      </c>
      <c r="AU284" s="183"/>
      <c r="AV284" s="183"/>
      <c r="AW284" s="183"/>
      <c r="AX284" s="183"/>
      <c r="AY284" s="183"/>
      <c r="AZ284" s="183"/>
      <c r="BA284" s="183"/>
      <c r="BB284" s="183"/>
      <c r="BC284" s="183"/>
      <c r="BD284" s="183"/>
      <c r="BE284" s="183"/>
    </row>
    <row r="285" spans="1:57" ht="15" hidden="1" customHeight="1">
      <c r="A285" s="145" t="s">
        <v>742</v>
      </c>
      <c r="B285" s="145" t="s">
        <v>742</v>
      </c>
      <c r="C285" s="145" t="s">
        <v>742</v>
      </c>
      <c r="D285" s="145"/>
      <c r="E285" s="145"/>
      <c r="F285" s="146">
        <v>386</v>
      </c>
      <c r="G285" s="147" t="s">
        <v>743</v>
      </c>
      <c r="H285" s="148">
        <v>2</v>
      </c>
      <c r="I285" s="149">
        <v>15</v>
      </c>
      <c r="J285" s="149">
        <v>30</v>
      </c>
      <c r="K285" s="149"/>
      <c r="L285" s="150">
        <v>0</v>
      </c>
      <c r="M285" s="184" t="s">
        <v>1484</v>
      </c>
      <c r="N285" s="181">
        <v>60</v>
      </c>
      <c r="O285" s="181" t="s">
        <v>1628</v>
      </c>
      <c r="P285" s="151" t="s">
        <v>1601</v>
      </c>
      <c r="Q285" s="182" t="str">
        <f>MaBM</f>
        <v>CKOT</v>
      </c>
      <c r="R285" s="182" t="str">
        <f>MaKhoa</f>
        <v>KCK</v>
      </c>
      <c r="S285" s="144" t="str">
        <f t="shared" si="4"/>
        <v>KCK-CKOT</v>
      </c>
      <c r="T285" s="183"/>
      <c r="U285" s="183"/>
      <c r="V285" s="183"/>
      <c r="W285" s="183"/>
      <c r="X285" s="183"/>
      <c r="Y285" s="183"/>
      <c r="Z285" s="183"/>
      <c r="AA285" s="183" t="s">
        <v>20</v>
      </c>
      <c r="AB285" s="183"/>
      <c r="AC285" s="183"/>
      <c r="AD285" s="183"/>
      <c r="AE285" s="183"/>
      <c r="AF285" s="183"/>
      <c r="AG285" s="183"/>
      <c r="AH285" s="183"/>
      <c r="AI285" s="183"/>
      <c r="AJ285" s="183"/>
      <c r="AK285" s="183"/>
      <c r="AL285" s="183"/>
      <c r="AM285" s="183"/>
      <c r="AN285" s="183"/>
      <c r="AO285" s="183"/>
      <c r="AP285" s="183"/>
      <c r="AQ285" s="183"/>
      <c r="AR285" s="183"/>
      <c r="AS285" s="183"/>
      <c r="AT285" s="183"/>
      <c r="AU285" s="183"/>
      <c r="AV285" s="183"/>
      <c r="AW285" s="183"/>
      <c r="AX285" s="183"/>
      <c r="AY285" s="183"/>
      <c r="AZ285" s="183"/>
      <c r="BA285" s="183"/>
      <c r="BB285" s="183"/>
      <c r="BC285" s="183"/>
      <c r="BD285" s="183"/>
      <c r="BE285" s="183"/>
    </row>
    <row r="286" spans="1:57" ht="15" hidden="1" customHeight="1">
      <c r="A286" s="145" t="s">
        <v>1380</v>
      </c>
      <c r="B286" s="145"/>
      <c r="C286" s="145"/>
      <c r="D286" s="145" t="s">
        <v>1381</v>
      </c>
      <c r="E286" s="145"/>
      <c r="F286" s="146">
        <v>674</v>
      </c>
      <c r="G286" s="147" t="s">
        <v>1382</v>
      </c>
      <c r="H286" s="148">
        <v>2</v>
      </c>
      <c r="I286" s="149"/>
      <c r="J286" s="149">
        <v>60</v>
      </c>
      <c r="K286" s="149"/>
      <c r="L286" s="150">
        <v>0</v>
      </c>
      <c r="M286" s="180" t="s">
        <v>2</v>
      </c>
      <c r="N286" s="181"/>
      <c r="O286" s="181" t="s">
        <v>1628</v>
      </c>
      <c r="P286" s="151" t="s">
        <v>1601</v>
      </c>
      <c r="Q286" s="182" t="str">
        <f>MaBM</f>
        <v>CKOT</v>
      </c>
      <c r="R286" s="182" t="str">
        <f>MaKhoa</f>
        <v>KCK</v>
      </c>
      <c r="S286" s="144" t="str">
        <f t="shared" si="4"/>
        <v>KCK-CKOT</v>
      </c>
      <c r="T286" s="183"/>
      <c r="U286" s="183"/>
      <c r="V286" s="183"/>
      <c r="W286" s="183"/>
      <c r="X286" s="183"/>
      <c r="Y286" s="183"/>
      <c r="Z286" s="183"/>
      <c r="AA286" s="183"/>
      <c r="AB286" s="183"/>
      <c r="AC286" s="183"/>
      <c r="AD286" s="183"/>
      <c r="AE286" s="183"/>
      <c r="AF286" s="183"/>
      <c r="AG286" s="183"/>
      <c r="AH286" s="183"/>
      <c r="AI286" s="183"/>
      <c r="AJ286" s="183" t="s">
        <v>20</v>
      </c>
      <c r="AK286" s="183"/>
      <c r="AL286" s="183"/>
      <c r="AM286" s="183"/>
      <c r="AN286" s="183"/>
      <c r="AO286" s="183"/>
      <c r="AP286" s="183"/>
      <c r="AQ286" s="183"/>
      <c r="AR286" s="183"/>
      <c r="AS286" s="183"/>
      <c r="AT286" s="183"/>
      <c r="AU286" s="183"/>
      <c r="AV286" s="183"/>
      <c r="AW286" s="183"/>
      <c r="AX286" s="183"/>
      <c r="AY286" s="183"/>
      <c r="AZ286" s="183"/>
      <c r="BA286" s="183"/>
      <c r="BB286" s="183"/>
      <c r="BC286" s="183" t="s">
        <v>20</v>
      </c>
      <c r="BD286" s="183"/>
      <c r="BE286" s="183"/>
    </row>
    <row r="287" spans="1:57" ht="15" hidden="1" customHeight="1">
      <c r="A287" s="145"/>
      <c r="B287" s="145"/>
      <c r="C287" s="145" t="s">
        <v>1771</v>
      </c>
      <c r="D287" s="145" t="s">
        <v>1314</v>
      </c>
      <c r="E287" s="145"/>
      <c r="F287" s="146">
        <v>634</v>
      </c>
      <c r="G287" s="147" t="s">
        <v>1315</v>
      </c>
      <c r="H287" s="148">
        <v>2</v>
      </c>
      <c r="I287" s="149"/>
      <c r="J287" s="149"/>
      <c r="K287" s="149">
        <v>90</v>
      </c>
      <c r="L287" s="150">
        <v>0</v>
      </c>
      <c r="M287" s="180" t="s">
        <v>2</v>
      </c>
      <c r="N287" s="181"/>
      <c r="O287" s="181" t="s">
        <v>1628</v>
      </c>
      <c r="P287" s="151" t="s">
        <v>1601</v>
      </c>
      <c r="Q287" s="182" t="str">
        <f>MaBM</f>
        <v>CKOT</v>
      </c>
      <c r="R287" s="182" t="str">
        <f>MaKhoa</f>
        <v>KCK</v>
      </c>
      <c r="S287" s="144" t="str">
        <f t="shared" si="4"/>
        <v>KCK-CKOT</v>
      </c>
      <c r="T287" s="183"/>
      <c r="U287" s="183"/>
      <c r="V287" s="183"/>
      <c r="W287" s="183"/>
      <c r="X287" s="183"/>
      <c r="Y287" s="183"/>
      <c r="Z287" s="183"/>
      <c r="AA287" s="183"/>
      <c r="AB287" s="183"/>
      <c r="AC287" s="183"/>
      <c r="AD287" s="183"/>
      <c r="AE287" s="183"/>
      <c r="AF287" s="183"/>
      <c r="AG287" s="183"/>
      <c r="AH287" s="183"/>
      <c r="AI287" s="183"/>
      <c r="AJ287" s="183"/>
      <c r="AK287" s="183"/>
      <c r="AL287" s="183"/>
      <c r="AM287" s="183"/>
      <c r="AN287" s="183"/>
      <c r="AO287" s="183"/>
      <c r="AP287" s="183"/>
      <c r="AQ287" s="183"/>
      <c r="AR287" s="183"/>
      <c r="AS287" s="183"/>
      <c r="AT287" s="183"/>
      <c r="AU287" s="183"/>
      <c r="AV287" s="183"/>
      <c r="AW287" s="183"/>
      <c r="AX287" s="183"/>
      <c r="AY287" s="183"/>
      <c r="AZ287" s="183"/>
      <c r="BA287" s="183"/>
      <c r="BB287" s="183"/>
      <c r="BC287" s="183"/>
      <c r="BD287" s="183"/>
      <c r="BE287" s="183"/>
    </row>
    <row r="288" spans="1:57" ht="15" hidden="1" customHeight="1">
      <c r="A288" s="145" t="s">
        <v>1421</v>
      </c>
      <c r="B288" s="145" t="s">
        <v>1421</v>
      </c>
      <c r="C288" s="145" t="s">
        <v>1421</v>
      </c>
      <c r="D288" s="145" t="s">
        <v>1422</v>
      </c>
      <c r="E288" s="145"/>
      <c r="F288" s="146">
        <v>696</v>
      </c>
      <c r="G288" s="147" t="s">
        <v>1415</v>
      </c>
      <c r="H288" s="148">
        <v>4</v>
      </c>
      <c r="I288" s="149"/>
      <c r="J288" s="149"/>
      <c r="K288" s="149">
        <v>180</v>
      </c>
      <c r="L288" s="150">
        <v>0</v>
      </c>
      <c r="M288" s="180" t="s">
        <v>1511</v>
      </c>
      <c r="N288" s="181"/>
      <c r="O288" s="181" t="s">
        <v>1628</v>
      </c>
      <c r="P288" s="151" t="s">
        <v>1601</v>
      </c>
      <c r="Q288" s="182" t="str">
        <f>MaBM</f>
        <v>CKOT</v>
      </c>
      <c r="R288" s="182" t="str">
        <f>MaKhoa</f>
        <v>KCK</v>
      </c>
      <c r="S288" s="144" t="str">
        <f t="shared" si="4"/>
        <v>KCK-CKOT</v>
      </c>
      <c r="T288" s="183"/>
      <c r="U288" s="183"/>
      <c r="V288" s="183"/>
      <c r="W288" s="183"/>
      <c r="X288" s="183"/>
      <c r="Y288" s="183"/>
      <c r="Z288" s="183"/>
      <c r="AA288" s="183" t="s">
        <v>20</v>
      </c>
      <c r="AB288" s="183"/>
      <c r="AC288" s="183"/>
      <c r="AD288" s="183"/>
      <c r="AE288" s="183"/>
      <c r="AF288" s="183"/>
      <c r="AG288" s="183"/>
      <c r="AH288" s="183"/>
      <c r="AI288" s="183"/>
      <c r="AJ288" s="183"/>
      <c r="AK288" s="183"/>
      <c r="AL288" s="183"/>
      <c r="AM288" s="183"/>
      <c r="AN288" s="183"/>
      <c r="AO288" s="183"/>
      <c r="AP288" s="183"/>
      <c r="AQ288" s="183"/>
      <c r="AR288" s="183"/>
      <c r="AS288" s="183"/>
      <c r="AT288" s="183" t="s">
        <v>20</v>
      </c>
      <c r="AU288" s="183"/>
      <c r="AV288" s="183"/>
      <c r="AW288" s="183"/>
      <c r="AX288" s="183"/>
      <c r="AY288" s="183"/>
      <c r="AZ288" s="183"/>
      <c r="BA288" s="183"/>
      <c r="BB288" s="183"/>
      <c r="BC288" s="183"/>
      <c r="BD288" s="183"/>
      <c r="BE288" s="183"/>
    </row>
    <row r="289" spans="1:57" ht="25.5" hidden="1" customHeight="1">
      <c r="A289" s="145" t="s">
        <v>725</v>
      </c>
      <c r="B289" s="145"/>
      <c r="C289" s="145"/>
      <c r="D289" s="145"/>
      <c r="E289" s="145"/>
      <c r="F289" s="146">
        <v>376</v>
      </c>
      <c r="G289" s="147" t="s">
        <v>726</v>
      </c>
      <c r="H289" s="148">
        <v>4</v>
      </c>
      <c r="I289" s="149">
        <v>45</v>
      </c>
      <c r="J289" s="149">
        <v>30</v>
      </c>
      <c r="K289" s="149"/>
      <c r="L289" s="150">
        <v>0</v>
      </c>
      <c r="M289" s="184" t="s">
        <v>1484</v>
      </c>
      <c r="N289" s="181">
        <v>90</v>
      </c>
      <c r="O289" s="181" t="s">
        <v>1628</v>
      </c>
      <c r="P289" s="151" t="s">
        <v>1601</v>
      </c>
      <c r="Q289" s="182" t="str">
        <f>MaBM</f>
        <v>CKOT</v>
      </c>
      <c r="R289" s="182" t="str">
        <f>MaKhoa</f>
        <v>KCK</v>
      </c>
      <c r="S289" s="144" t="str">
        <f t="shared" si="4"/>
        <v>KCK-CKOT</v>
      </c>
      <c r="T289" s="183"/>
      <c r="U289" s="183"/>
      <c r="V289" s="183"/>
      <c r="W289" s="183"/>
      <c r="X289" s="183"/>
      <c r="Y289" s="183"/>
      <c r="Z289" s="183"/>
      <c r="AA289" s="183" t="s">
        <v>20</v>
      </c>
      <c r="AB289" s="183"/>
      <c r="AC289" s="183"/>
      <c r="AD289" s="183"/>
      <c r="AE289" s="183"/>
      <c r="AF289" s="183"/>
      <c r="AG289" s="183"/>
      <c r="AH289" s="183"/>
      <c r="AI289" s="183"/>
      <c r="AJ289" s="183"/>
      <c r="AK289" s="183"/>
      <c r="AL289" s="183"/>
      <c r="AM289" s="183"/>
      <c r="AN289" s="183"/>
      <c r="AO289" s="183"/>
      <c r="AP289" s="183"/>
      <c r="AQ289" s="183"/>
      <c r="AR289" s="183"/>
      <c r="AS289" s="183"/>
      <c r="AT289" s="183"/>
      <c r="AU289" s="183"/>
      <c r="AV289" s="183"/>
      <c r="AW289" s="183"/>
      <c r="AX289" s="183"/>
      <c r="AY289" s="183"/>
      <c r="AZ289" s="183"/>
      <c r="BA289" s="183"/>
      <c r="BB289" s="183"/>
      <c r="BC289" s="183"/>
      <c r="BD289" s="183"/>
      <c r="BE289" s="183"/>
    </row>
    <row r="290" spans="1:57" ht="25.5" hidden="1" customHeight="1">
      <c r="A290" s="145"/>
      <c r="B290" s="145" t="s">
        <v>727</v>
      </c>
      <c r="C290" s="145" t="s">
        <v>1711</v>
      </c>
      <c r="D290" s="145"/>
      <c r="E290" s="145"/>
      <c r="F290" s="146">
        <v>377</v>
      </c>
      <c r="G290" s="147" t="s">
        <v>726</v>
      </c>
      <c r="H290" s="148">
        <v>2</v>
      </c>
      <c r="I290" s="149">
        <v>30</v>
      </c>
      <c r="J290" s="149"/>
      <c r="K290" s="149"/>
      <c r="L290" s="150">
        <v>0</v>
      </c>
      <c r="M290" s="184" t="s">
        <v>1484</v>
      </c>
      <c r="N290" s="181">
        <v>90</v>
      </c>
      <c r="O290" s="181" t="s">
        <v>1628</v>
      </c>
      <c r="P290" s="151" t="s">
        <v>1601</v>
      </c>
      <c r="Q290" s="182" t="str">
        <f>MaBM</f>
        <v>CKOT</v>
      </c>
      <c r="R290" s="182" t="str">
        <f>MaKhoa</f>
        <v>KCK</v>
      </c>
      <c r="S290" s="144" t="str">
        <f t="shared" si="4"/>
        <v>KCK-CKOT</v>
      </c>
      <c r="T290" s="183"/>
      <c r="U290" s="183"/>
      <c r="V290" s="183"/>
      <c r="W290" s="183"/>
      <c r="X290" s="183"/>
      <c r="Y290" s="183"/>
      <c r="Z290" s="183"/>
      <c r="AA290" s="183"/>
      <c r="AB290" s="183"/>
      <c r="AC290" s="183"/>
      <c r="AD290" s="183"/>
      <c r="AE290" s="183"/>
      <c r="AF290" s="183"/>
      <c r="AG290" s="183"/>
      <c r="AH290" s="183"/>
      <c r="AI290" s="183"/>
      <c r="AJ290" s="183"/>
      <c r="AK290" s="183"/>
      <c r="AL290" s="183"/>
      <c r="AM290" s="183"/>
      <c r="AN290" s="183"/>
      <c r="AO290" s="183"/>
      <c r="AP290" s="183"/>
      <c r="AQ290" s="183"/>
      <c r="AR290" s="183"/>
      <c r="AS290" s="183"/>
      <c r="AT290" s="183"/>
      <c r="AU290" s="183"/>
      <c r="AV290" s="183"/>
      <c r="AW290" s="183"/>
      <c r="AX290" s="183"/>
      <c r="AY290" s="183"/>
      <c r="AZ290" s="183"/>
      <c r="BA290" s="183"/>
      <c r="BB290" s="183"/>
      <c r="BC290" s="183"/>
      <c r="BD290" s="183"/>
      <c r="BE290" s="183"/>
    </row>
    <row r="291" spans="1:57" ht="25.5" hidden="1" customHeight="1">
      <c r="A291" s="145"/>
      <c r="B291" s="145"/>
      <c r="C291" s="145"/>
      <c r="D291" s="145" t="s">
        <v>728</v>
      </c>
      <c r="E291" s="145"/>
      <c r="F291" s="146">
        <v>378</v>
      </c>
      <c r="G291" s="147" t="s">
        <v>726</v>
      </c>
      <c r="H291" s="148">
        <v>3</v>
      </c>
      <c r="I291" s="149">
        <v>30</v>
      </c>
      <c r="J291" s="149">
        <v>30</v>
      </c>
      <c r="K291" s="149"/>
      <c r="L291" s="150">
        <v>0</v>
      </c>
      <c r="M291" s="184" t="s">
        <v>1484</v>
      </c>
      <c r="N291" s="181">
        <v>90</v>
      </c>
      <c r="O291" s="181" t="s">
        <v>1628</v>
      </c>
      <c r="P291" s="151" t="s">
        <v>1601</v>
      </c>
      <c r="Q291" s="182" t="str">
        <f>MaBM</f>
        <v>CKOT</v>
      </c>
      <c r="R291" s="182" t="str">
        <f>MaKhoa</f>
        <v>KCK</v>
      </c>
      <c r="S291" s="144" t="str">
        <f t="shared" si="4"/>
        <v>KCK-CKOT</v>
      </c>
      <c r="T291" s="183"/>
      <c r="U291" s="183"/>
      <c r="V291" s="183"/>
      <c r="W291" s="183"/>
      <c r="X291" s="183"/>
      <c r="Y291" s="183"/>
      <c r="Z291" s="183"/>
      <c r="AA291" s="183"/>
      <c r="AB291" s="183"/>
      <c r="AC291" s="183"/>
      <c r="AD291" s="183"/>
      <c r="AE291" s="183"/>
      <c r="AF291" s="183"/>
      <c r="AG291" s="183"/>
      <c r="AH291" s="183"/>
      <c r="AI291" s="183"/>
      <c r="AJ291" s="183"/>
      <c r="AK291" s="183"/>
      <c r="AL291" s="183"/>
      <c r="AM291" s="183"/>
      <c r="AN291" s="183"/>
      <c r="AO291" s="183"/>
      <c r="AP291" s="183"/>
      <c r="AQ291" s="183"/>
      <c r="AR291" s="183"/>
      <c r="AS291" s="183"/>
      <c r="AT291" s="183" t="s">
        <v>20</v>
      </c>
      <c r="AU291" s="183"/>
      <c r="AV291" s="183"/>
      <c r="AW291" s="183"/>
      <c r="AX291" s="183"/>
      <c r="AY291" s="183"/>
      <c r="AZ291" s="183"/>
      <c r="BA291" s="183"/>
      <c r="BB291" s="183"/>
      <c r="BC291" s="183"/>
      <c r="BD291" s="183"/>
      <c r="BE291" s="183"/>
    </row>
    <row r="292" spans="1:57" ht="15" hidden="1" customHeight="1">
      <c r="A292" s="145" t="s">
        <v>1918</v>
      </c>
      <c r="B292" s="145"/>
      <c r="C292" s="145"/>
      <c r="D292" s="145"/>
      <c r="E292" s="145"/>
      <c r="F292" s="146">
        <v>845</v>
      </c>
      <c r="G292" s="147" t="s">
        <v>1919</v>
      </c>
      <c r="H292" s="148">
        <v>2</v>
      </c>
      <c r="I292" s="149"/>
      <c r="J292" s="149"/>
      <c r="K292" s="149"/>
      <c r="L292" s="150">
        <v>0</v>
      </c>
      <c r="M292" s="184"/>
      <c r="N292" s="181"/>
      <c r="O292" s="181" t="s">
        <v>1628</v>
      </c>
      <c r="P292" s="151" t="s">
        <v>1601</v>
      </c>
      <c r="Q292" s="182" t="str">
        <f>MaBM</f>
        <v>CKOT</v>
      </c>
      <c r="R292" s="182" t="str">
        <f>MaKhoa</f>
        <v>KCK</v>
      </c>
      <c r="S292" s="144" t="str">
        <f t="shared" si="4"/>
        <v>KCK-CKOT</v>
      </c>
      <c r="T292" s="183"/>
      <c r="U292" s="183"/>
      <c r="V292" s="183"/>
      <c r="W292" s="183"/>
      <c r="X292" s="183"/>
      <c r="Y292" s="183"/>
      <c r="Z292" s="183"/>
      <c r="AA292" s="183"/>
      <c r="AB292" s="183"/>
      <c r="AC292" s="183"/>
      <c r="AD292" s="183"/>
      <c r="AE292" s="183"/>
      <c r="AF292" s="183"/>
      <c r="AG292" s="183"/>
      <c r="AH292" s="183"/>
      <c r="AI292" s="183"/>
      <c r="AJ292" s="183"/>
      <c r="AK292" s="183"/>
      <c r="AL292" s="183"/>
      <c r="AM292" s="183"/>
      <c r="AN292" s="183"/>
      <c r="AO292" s="183"/>
      <c r="AP292" s="183"/>
      <c r="AQ292" s="183"/>
      <c r="AR292" s="183"/>
      <c r="AS292" s="183"/>
      <c r="AT292" s="183"/>
      <c r="AU292" s="183"/>
      <c r="AV292" s="183"/>
      <c r="AW292" s="183"/>
      <c r="AX292" s="183"/>
      <c r="AY292" s="183"/>
      <c r="AZ292" s="183"/>
      <c r="BA292" s="183"/>
      <c r="BB292" s="183"/>
      <c r="BC292" s="183"/>
      <c r="BD292" s="183"/>
      <c r="BE292" s="183"/>
    </row>
    <row r="293" spans="1:57" ht="15" hidden="1" customHeight="1">
      <c r="A293" s="145" t="s">
        <v>1168</v>
      </c>
      <c r="B293" s="145"/>
      <c r="C293" s="145"/>
      <c r="D293" s="145" t="s">
        <v>1169</v>
      </c>
      <c r="E293" s="145"/>
      <c r="F293" s="146">
        <v>586</v>
      </c>
      <c r="G293" s="147" t="s">
        <v>1170</v>
      </c>
      <c r="H293" s="148">
        <v>2</v>
      </c>
      <c r="I293" s="149">
        <v>30</v>
      </c>
      <c r="J293" s="149"/>
      <c r="K293" s="149"/>
      <c r="L293" s="150">
        <v>0</v>
      </c>
      <c r="M293" s="184"/>
      <c r="N293" s="181"/>
      <c r="O293" s="181" t="s">
        <v>1628</v>
      </c>
      <c r="P293" s="151" t="s">
        <v>1601</v>
      </c>
      <c r="Q293" s="182" t="str">
        <f>MaBM</f>
        <v>CKOT</v>
      </c>
      <c r="R293" s="182" t="str">
        <f>MaKhoa</f>
        <v>KCK</v>
      </c>
      <c r="S293" s="144" t="str">
        <f t="shared" si="4"/>
        <v>KCK-CKOT</v>
      </c>
      <c r="T293" s="183"/>
      <c r="U293" s="183"/>
      <c r="V293" s="183"/>
      <c r="W293" s="183"/>
      <c r="X293" s="183"/>
      <c r="Y293" s="183"/>
      <c r="Z293" s="183"/>
      <c r="AA293" s="183" t="s">
        <v>21</v>
      </c>
      <c r="AB293" s="183"/>
      <c r="AC293" s="183"/>
      <c r="AD293" s="183"/>
      <c r="AE293" s="183"/>
      <c r="AF293" s="183"/>
      <c r="AG293" s="183"/>
      <c r="AH293" s="183"/>
      <c r="AI293" s="183"/>
      <c r="AJ293" s="183"/>
      <c r="AK293" s="183"/>
      <c r="AL293" s="183"/>
      <c r="AM293" s="183"/>
      <c r="AN293" s="183"/>
      <c r="AO293" s="183"/>
      <c r="AP293" s="183"/>
      <c r="AQ293" s="183"/>
      <c r="AR293" s="183"/>
      <c r="AS293" s="183"/>
      <c r="AT293" s="183" t="s">
        <v>21</v>
      </c>
      <c r="AU293" s="183"/>
      <c r="AV293" s="183"/>
      <c r="AW293" s="183"/>
      <c r="AX293" s="183"/>
      <c r="AY293" s="183"/>
      <c r="AZ293" s="183"/>
      <c r="BA293" s="183"/>
      <c r="BB293" s="183"/>
      <c r="BC293" s="183"/>
      <c r="BD293" s="183"/>
      <c r="BE293" s="183"/>
    </row>
    <row r="294" spans="1:57" ht="15" hidden="1" customHeight="1">
      <c r="A294" s="145" t="s">
        <v>1316</v>
      </c>
      <c r="B294" s="145"/>
      <c r="C294" s="145"/>
      <c r="D294" s="145" t="s">
        <v>1317</v>
      </c>
      <c r="E294" s="145"/>
      <c r="F294" s="146">
        <v>651</v>
      </c>
      <c r="G294" s="147" t="s">
        <v>1318</v>
      </c>
      <c r="H294" s="148">
        <v>3</v>
      </c>
      <c r="I294" s="149"/>
      <c r="J294" s="149"/>
      <c r="K294" s="149">
        <v>135</v>
      </c>
      <c r="L294" s="150">
        <v>0</v>
      </c>
      <c r="M294" s="180" t="s">
        <v>2</v>
      </c>
      <c r="N294" s="181"/>
      <c r="O294" s="181" t="s">
        <v>1776</v>
      </c>
      <c r="P294" s="151" t="s">
        <v>1601</v>
      </c>
      <c r="Q294" s="182" t="str">
        <f>MaBM</f>
        <v>CNCK</v>
      </c>
      <c r="R294" s="182" t="str">
        <f>MaKhoa</f>
        <v>KCK</v>
      </c>
      <c r="S294" s="144" t="str">
        <f t="shared" si="4"/>
        <v>KCK-CNCK</v>
      </c>
      <c r="T294" s="183"/>
      <c r="U294" s="183"/>
      <c r="V294" s="183"/>
      <c r="W294" s="183"/>
      <c r="X294" s="183"/>
      <c r="Y294" s="183"/>
      <c r="Z294" s="183"/>
      <c r="AA294" s="183" t="s">
        <v>20</v>
      </c>
      <c r="AB294" s="183"/>
      <c r="AC294" s="183"/>
      <c r="AD294" s="183"/>
      <c r="AE294" s="183"/>
      <c r="AF294" s="183"/>
      <c r="AG294" s="183"/>
      <c r="AH294" s="183"/>
      <c r="AI294" s="183"/>
      <c r="AJ294" s="183"/>
      <c r="AK294" s="183"/>
      <c r="AL294" s="183"/>
      <c r="AM294" s="183"/>
      <c r="AN294" s="183"/>
      <c r="AO294" s="183"/>
      <c r="AP294" s="183"/>
      <c r="AQ294" s="183"/>
      <c r="AR294" s="183"/>
      <c r="AS294" s="183"/>
      <c r="AT294" s="183" t="s">
        <v>20</v>
      </c>
      <c r="AU294" s="183"/>
      <c r="AV294" s="183"/>
      <c r="AW294" s="183"/>
      <c r="AX294" s="183"/>
      <c r="AY294" s="183"/>
      <c r="AZ294" s="183"/>
      <c r="BA294" s="183"/>
      <c r="BB294" s="183"/>
      <c r="BC294" s="183"/>
      <c r="BD294" s="183"/>
      <c r="BE294" s="183"/>
    </row>
    <row r="295" spans="1:57" ht="15" hidden="1" customHeight="1">
      <c r="A295" s="145" t="s">
        <v>1319</v>
      </c>
      <c r="B295" s="145"/>
      <c r="C295" s="145" t="s">
        <v>1319</v>
      </c>
      <c r="D295" s="145" t="s">
        <v>1320</v>
      </c>
      <c r="E295" s="145"/>
      <c r="F295" s="146">
        <v>652</v>
      </c>
      <c r="G295" s="147" t="s">
        <v>1321</v>
      </c>
      <c r="H295" s="148">
        <v>3</v>
      </c>
      <c r="I295" s="149"/>
      <c r="J295" s="149"/>
      <c r="K295" s="149">
        <v>135</v>
      </c>
      <c r="L295" s="150">
        <v>0</v>
      </c>
      <c r="M295" s="180" t="s">
        <v>2</v>
      </c>
      <c r="N295" s="181"/>
      <c r="O295" s="181" t="s">
        <v>1776</v>
      </c>
      <c r="P295" s="151" t="s">
        <v>1601</v>
      </c>
      <c r="Q295" s="182" t="str">
        <f>MaBM</f>
        <v>CNCK</v>
      </c>
      <c r="R295" s="182" t="str">
        <f>MaKhoa</f>
        <v>KCK</v>
      </c>
      <c r="S295" s="144" t="str">
        <f t="shared" si="4"/>
        <v>KCK-CNCK</v>
      </c>
      <c r="T295" s="183"/>
      <c r="U295" s="183"/>
      <c r="V295" s="183"/>
      <c r="W295" s="183"/>
      <c r="X295" s="183"/>
      <c r="Y295" s="183"/>
      <c r="Z295" s="183"/>
      <c r="AA295" s="183" t="s">
        <v>20</v>
      </c>
      <c r="AB295" s="183"/>
      <c r="AC295" s="183"/>
      <c r="AD295" s="183"/>
      <c r="AE295" s="183"/>
      <c r="AF295" s="183"/>
      <c r="AG295" s="183"/>
      <c r="AH295" s="183"/>
      <c r="AI295" s="183"/>
      <c r="AJ295" s="183"/>
      <c r="AK295" s="183"/>
      <c r="AL295" s="183"/>
      <c r="AM295" s="183"/>
      <c r="AN295" s="183"/>
      <c r="AO295" s="183"/>
      <c r="AP295" s="183"/>
      <c r="AQ295" s="183"/>
      <c r="AR295" s="183"/>
      <c r="AS295" s="183"/>
      <c r="AT295" s="183" t="s">
        <v>20</v>
      </c>
      <c r="AU295" s="183"/>
      <c r="AV295" s="183"/>
      <c r="AW295" s="183"/>
      <c r="AX295" s="183"/>
      <c r="AY295" s="183"/>
      <c r="AZ295" s="183"/>
      <c r="BA295" s="183"/>
      <c r="BB295" s="183"/>
      <c r="BC295" s="183"/>
      <c r="BD295" s="183"/>
      <c r="BE295" s="183"/>
    </row>
    <row r="296" spans="1:57" ht="15" hidden="1" customHeight="1">
      <c r="A296" s="145" t="s">
        <v>1325</v>
      </c>
      <c r="B296" s="145"/>
      <c r="C296" s="145"/>
      <c r="D296" s="145" t="s">
        <v>1326</v>
      </c>
      <c r="E296" s="145"/>
      <c r="F296" s="146">
        <v>654</v>
      </c>
      <c r="G296" s="147" t="s">
        <v>1327</v>
      </c>
      <c r="H296" s="148">
        <v>4</v>
      </c>
      <c r="I296" s="149"/>
      <c r="J296" s="149"/>
      <c r="K296" s="149">
        <v>180</v>
      </c>
      <c r="L296" s="150">
        <v>0</v>
      </c>
      <c r="M296" s="180" t="s">
        <v>2</v>
      </c>
      <c r="N296" s="181"/>
      <c r="O296" s="181" t="s">
        <v>1776</v>
      </c>
      <c r="P296" s="151" t="s">
        <v>1601</v>
      </c>
      <c r="Q296" s="182" t="str">
        <f>MaBM</f>
        <v>CNCK</v>
      </c>
      <c r="R296" s="182" t="str">
        <f>MaKhoa</f>
        <v>KCK</v>
      </c>
      <c r="S296" s="144" t="str">
        <f t="shared" si="4"/>
        <v>KCK-CNCK</v>
      </c>
      <c r="T296" s="183"/>
      <c r="U296" s="183"/>
      <c r="V296" s="183"/>
      <c r="W296" s="183"/>
      <c r="X296" s="183"/>
      <c r="Y296" s="183"/>
      <c r="Z296" s="183"/>
      <c r="AA296" s="183"/>
      <c r="AB296" s="183" t="s">
        <v>20</v>
      </c>
      <c r="AC296" s="183"/>
      <c r="AD296" s="183"/>
      <c r="AE296" s="183"/>
      <c r="AF296" s="183"/>
      <c r="AG296" s="183"/>
      <c r="AH296" s="183"/>
      <c r="AI296" s="183"/>
      <c r="AJ296" s="183"/>
      <c r="AK296" s="183"/>
      <c r="AL296" s="183"/>
      <c r="AM296" s="183"/>
      <c r="AN296" s="183"/>
      <c r="AO296" s="183"/>
      <c r="AP296" s="183"/>
      <c r="AQ296" s="183"/>
      <c r="AR296" s="183"/>
      <c r="AS296" s="183"/>
      <c r="AT296" s="183"/>
      <c r="AU296" s="183" t="s">
        <v>20</v>
      </c>
      <c r="AV296" s="183"/>
      <c r="AW296" s="183"/>
      <c r="AX296" s="183"/>
      <c r="AY296" s="183"/>
      <c r="AZ296" s="183"/>
      <c r="BA296" s="183"/>
      <c r="BB296" s="183"/>
      <c r="BC296" s="183"/>
      <c r="BD296" s="183"/>
      <c r="BE296" s="183"/>
    </row>
    <row r="297" spans="1:57" ht="15" hidden="1" customHeight="1">
      <c r="A297" s="145" t="s">
        <v>1307</v>
      </c>
      <c r="B297" s="145"/>
      <c r="C297" s="145"/>
      <c r="D297" s="145" t="s">
        <v>1308</v>
      </c>
      <c r="E297" s="145"/>
      <c r="F297" s="146">
        <v>648</v>
      </c>
      <c r="G297" s="147" t="s">
        <v>1309</v>
      </c>
      <c r="H297" s="148">
        <v>3</v>
      </c>
      <c r="I297" s="149"/>
      <c r="J297" s="149"/>
      <c r="K297" s="149">
        <v>135</v>
      </c>
      <c r="L297" s="150">
        <v>0</v>
      </c>
      <c r="M297" s="180" t="s">
        <v>2</v>
      </c>
      <c r="N297" s="181"/>
      <c r="O297" s="181" t="s">
        <v>1776</v>
      </c>
      <c r="P297" s="151" t="s">
        <v>1601</v>
      </c>
      <c r="Q297" s="182" t="str">
        <f>MaBM</f>
        <v>CNCK</v>
      </c>
      <c r="R297" s="182" t="str">
        <f>MaKhoa</f>
        <v>KCK</v>
      </c>
      <c r="S297" s="144" t="str">
        <f t="shared" si="4"/>
        <v>KCK-CNCK</v>
      </c>
      <c r="T297" s="183"/>
      <c r="U297" s="183"/>
      <c r="V297" s="183"/>
      <c r="W297" s="183"/>
      <c r="X297" s="183"/>
      <c r="Y297" s="183"/>
      <c r="Z297" s="183"/>
      <c r="AA297" s="183" t="s">
        <v>20</v>
      </c>
      <c r="AB297" s="183"/>
      <c r="AC297" s="183"/>
      <c r="AD297" s="183"/>
      <c r="AE297" s="183"/>
      <c r="AF297" s="183"/>
      <c r="AG297" s="183"/>
      <c r="AH297" s="183"/>
      <c r="AI297" s="183"/>
      <c r="AJ297" s="183"/>
      <c r="AK297" s="183"/>
      <c r="AL297" s="183"/>
      <c r="AM297" s="183"/>
      <c r="AN297" s="183"/>
      <c r="AO297" s="183"/>
      <c r="AP297" s="183"/>
      <c r="AQ297" s="183"/>
      <c r="AR297" s="183"/>
      <c r="AS297" s="183"/>
      <c r="AT297" s="183" t="s">
        <v>20</v>
      </c>
      <c r="AU297" s="183"/>
      <c r="AV297" s="183"/>
      <c r="AW297" s="183"/>
      <c r="AX297" s="183"/>
      <c r="AY297" s="183"/>
      <c r="AZ297" s="183"/>
      <c r="BA297" s="183"/>
      <c r="BB297" s="183"/>
      <c r="BC297" s="183"/>
      <c r="BD297" s="183"/>
      <c r="BE297" s="183"/>
    </row>
    <row r="298" spans="1:57" ht="15" hidden="1" customHeight="1">
      <c r="A298" s="145" t="s">
        <v>1310</v>
      </c>
      <c r="B298" s="145"/>
      <c r="C298" s="145" t="s">
        <v>1310</v>
      </c>
      <c r="D298" s="145" t="s">
        <v>1311</v>
      </c>
      <c r="E298" s="145"/>
      <c r="F298" s="146">
        <v>649</v>
      </c>
      <c r="G298" s="147" t="s">
        <v>1312</v>
      </c>
      <c r="H298" s="148">
        <v>3</v>
      </c>
      <c r="I298" s="149"/>
      <c r="J298" s="149"/>
      <c r="K298" s="149">
        <v>135</v>
      </c>
      <c r="L298" s="150">
        <v>0</v>
      </c>
      <c r="M298" s="180" t="s">
        <v>2</v>
      </c>
      <c r="N298" s="181"/>
      <c r="O298" s="181" t="s">
        <v>1776</v>
      </c>
      <c r="P298" s="151" t="s">
        <v>1601</v>
      </c>
      <c r="Q298" s="182" t="str">
        <f>MaBM</f>
        <v>CNCK</v>
      </c>
      <c r="R298" s="182" t="str">
        <f>MaKhoa</f>
        <v>KCK</v>
      </c>
      <c r="S298" s="144" t="str">
        <f t="shared" si="4"/>
        <v>KCK-CNCK</v>
      </c>
      <c r="T298" s="183"/>
      <c r="U298" s="183"/>
      <c r="V298" s="183"/>
      <c r="W298" s="183"/>
      <c r="X298" s="183"/>
      <c r="Y298" s="183"/>
      <c r="Z298" s="183"/>
      <c r="AA298" s="183" t="s">
        <v>20</v>
      </c>
      <c r="AB298" s="183"/>
      <c r="AC298" s="183"/>
      <c r="AD298" s="183"/>
      <c r="AE298" s="183"/>
      <c r="AF298" s="183"/>
      <c r="AG298" s="183"/>
      <c r="AH298" s="183"/>
      <c r="AI298" s="183"/>
      <c r="AJ298" s="183"/>
      <c r="AK298" s="183"/>
      <c r="AL298" s="183"/>
      <c r="AM298" s="183"/>
      <c r="AN298" s="183"/>
      <c r="AO298" s="183"/>
      <c r="AP298" s="183"/>
      <c r="AQ298" s="183"/>
      <c r="AR298" s="183"/>
      <c r="AS298" s="183"/>
      <c r="AT298" s="183" t="s">
        <v>20</v>
      </c>
      <c r="AU298" s="183"/>
      <c r="AV298" s="183"/>
      <c r="AW298" s="183"/>
      <c r="AX298" s="183"/>
      <c r="AY298" s="183"/>
      <c r="AZ298" s="183"/>
      <c r="BA298" s="183"/>
      <c r="BB298" s="183"/>
      <c r="BC298" s="183"/>
      <c r="BD298" s="183"/>
      <c r="BE298" s="183"/>
    </row>
    <row r="299" spans="1:57" ht="15" hidden="1" customHeight="1">
      <c r="A299" s="145" t="s">
        <v>1313</v>
      </c>
      <c r="B299" s="145"/>
      <c r="C299" s="145"/>
      <c r="D299" s="145" t="s">
        <v>1314</v>
      </c>
      <c r="E299" s="145"/>
      <c r="F299" s="146">
        <v>650</v>
      </c>
      <c r="G299" s="147" t="s">
        <v>1315</v>
      </c>
      <c r="H299" s="148">
        <v>4</v>
      </c>
      <c r="I299" s="149"/>
      <c r="J299" s="149"/>
      <c r="K299" s="149">
        <v>180</v>
      </c>
      <c r="L299" s="150">
        <v>0</v>
      </c>
      <c r="M299" s="180" t="s">
        <v>2</v>
      </c>
      <c r="N299" s="181"/>
      <c r="O299" s="181" t="s">
        <v>1776</v>
      </c>
      <c r="P299" s="151" t="s">
        <v>1601</v>
      </c>
      <c r="Q299" s="182" t="str">
        <f>MaBM</f>
        <v>CNCK</v>
      </c>
      <c r="R299" s="182" t="str">
        <f>MaKhoa</f>
        <v>KCK</v>
      </c>
      <c r="S299" s="144" t="str">
        <f t="shared" si="4"/>
        <v>KCK-CNCK</v>
      </c>
      <c r="T299" s="183"/>
      <c r="U299" s="183"/>
      <c r="V299" s="183"/>
      <c r="W299" s="183"/>
      <c r="X299" s="183"/>
      <c r="Y299" s="183"/>
      <c r="Z299" s="183"/>
      <c r="AA299" s="183" t="s">
        <v>20</v>
      </c>
      <c r="AB299" s="183"/>
      <c r="AC299" s="183"/>
      <c r="AD299" s="183"/>
      <c r="AE299" s="183"/>
      <c r="AF299" s="183"/>
      <c r="AG299" s="183"/>
      <c r="AH299" s="183"/>
      <c r="AI299" s="183"/>
      <c r="AJ299" s="183"/>
      <c r="AK299" s="183"/>
      <c r="AL299" s="183"/>
      <c r="AM299" s="183"/>
      <c r="AN299" s="183"/>
      <c r="AO299" s="183"/>
      <c r="AP299" s="183"/>
      <c r="AQ299" s="183"/>
      <c r="AR299" s="183"/>
      <c r="AS299" s="183"/>
      <c r="AT299" s="183" t="s">
        <v>20</v>
      </c>
      <c r="AU299" s="183"/>
      <c r="AV299" s="183"/>
      <c r="AW299" s="183"/>
      <c r="AX299" s="183"/>
      <c r="AY299" s="183"/>
      <c r="AZ299" s="183"/>
      <c r="BA299" s="183"/>
      <c r="BB299" s="183"/>
      <c r="BC299" s="183"/>
      <c r="BD299" s="183"/>
      <c r="BE299" s="183"/>
    </row>
    <row r="300" spans="1:57" ht="15" hidden="1" customHeight="1">
      <c r="A300" s="145" t="s">
        <v>1322</v>
      </c>
      <c r="B300" s="145"/>
      <c r="C300" s="145"/>
      <c r="D300" s="145" t="s">
        <v>1323</v>
      </c>
      <c r="E300" s="145"/>
      <c r="F300" s="146">
        <v>653</v>
      </c>
      <c r="G300" s="147" t="s">
        <v>1324</v>
      </c>
      <c r="H300" s="148">
        <v>3</v>
      </c>
      <c r="I300" s="149"/>
      <c r="J300" s="149"/>
      <c r="K300" s="149">
        <v>135</v>
      </c>
      <c r="L300" s="150">
        <v>0</v>
      </c>
      <c r="M300" s="180" t="s">
        <v>2</v>
      </c>
      <c r="N300" s="181"/>
      <c r="O300" s="181" t="s">
        <v>1776</v>
      </c>
      <c r="P300" s="151" t="s">
        <v>1601</v>
      </c>
      <c r="Q300" s="182" t="str">
        <f>MaBM</f>
        <v>CNCK</v>
      </c>
      <c r="R300" s="182" t="str">
        <f>MaKhoa</f>
        <v>KCK</v>
      </c>
      <c r="S300" s="144" t="str">
        <f t="shared" si="4"/>
        <v>KCK-CNCK</v>
      </c>
      <c r="T300" s="183"/>
      <c r="U300" s="183"/>
      <c r="V300" s="183"/>
      <c r="W300" s="183"/>
      <c r="X300" s="183"/>
      <c r="Y300" s="183"/>
      <c r="Z300" s="183"/>
      <c r="AA300" s="183"/>
      <c r="AB300" s="183" t="s">
        <v>20</v>
      </c>
      <c r="AC300" s="183"/>
      <c r="AD300" s="183"/>
      <c r="AE300" s="183"/>
      <c r="AF300" s="183"/>
      <c r="AG300" s="183"/>
      <c r="AH300" s="183"/>
      <c r="AI300" s="183"/>
      <c r="AJ300" s="183"/>
      <c r="AK300" s="183"/>
      <c r="AL300" s="183"/>
      <c r="AM300" s="183"/>
      <c r="AN300" s="183"/>
      <c r="AO300" s="183"/>
      <c r="AP300" s="183"/>
      <c r="AQ300" s="183"/>
      <c r="AR300" s="183"/>
      <c r="AS300" s="183"/>
      <c r="AT300" s="183"/>
      <c r="AU300" s="183" t="s">
        <v>20</v>
      </c>
      <c r="AV300" s="183"/>
      <c r="AW300" s="183" t="s">
        <v>20</v>
      </c>
      <c r="AX300" s="183"/>
      <c r="AY300" s="183"/>
      <c r="AZ300" s="183"/>
      <c r="BA300" s="183"/>
      <c r="BB300" s="183"/>
      <c r="BC300" s="183"/>
      <c r="BD300" s="183"/>
      <c r="BE300" s="183"/>
    </row>
    <row r="301" spans="1:57" ht="15" hidden="1" customHeight="1">
      <c r="A301" s="145" t="s">
        <v>1337</v>
      </c>
      <c r="B301" s="145"/>
      <c r="C301" s="145"/>
      <c r="D301" s="145" t="s">
        <v>1338</v>
      </c>
      <c r="E301" s="145"/>
      <c r="F301" s="146">
        <v>658</v>
      </c>
      <c r="G301" s="147" t="s">
        <v>1339</v>
      </c>
      <c r="H301" s="148">
        <v>2</v>
      </c>
      <c r="I301" s="149"/>
      <c r="J301" s="149"/>
      <c r="K301" s="149">
        <v>90</v>
      </c>
      <c r="L301" s="150">
        <v>0</v>
      </c>
      <c r="M301" s="180" t="s">
        <v>2</v>
      </c>
      <c r="N301" s="181"/>
      <c r="O301" s="181" t="s">
        <v>1776</v>
      </c>
      <c r="P301" s="151" t="s">
        <v>1601</v>
      </c>
      <c r="Q301" s="182" t="str">
        <f>MaBM</f>
        <v>CNCK</v>
      </c>
      <c r="R301" s="182" t="str">
        <f>MaKhoa</f>
        <v>KCK</v>
      </c>
      <c r="S301" s="144" t="str">
        <f t="shared" si="4"/>
        <v>KCK-CNCK</v>
      </c>
      <c r="T301" s="183"/>
      <c r="U301" s="183"/>
      <c r="V301" s="183"/>
      <c r="W301" s="183"/>
      <c r="X301" s="183"/>
      <c r="Y301" s="183"/>
      <c r="Z301" s="183"/>
      <c r="AA301" s="183"/>
      <c r="AB301" s="183"/>
      <c r="AC301" s="183" t="s">
        <v>20</v>
      </c>
      <c r="AD301" s="183"/>
      <c r="AE301" s="183"/>
      <c r="AF301" s="183"/>
      <c r="AG301" s="183"/>
      <c r="AH301" s="183"/>
      <c r="AI301" s="183"/>
      <c r="AJ301" s="183"/>
      <c r="AK301" s="183"/>
      <c r="AL301" s="183"/>
      <c r="AM301" s="183"/>
      <c r="AN301" s="183"/>
      <c r="AO301" s="183"/>
      <c r="AP301" s="183"/>
      <c r="AQ301" s="183"/>
      <c r="AR301" s="183"/>
      <c r="AS301" s="183"/>
      <c r="AT301" s="183"/>
      <c r="AU301" s="183"/>
      <c r="AV301" s="183" t="s">
        <v>20</v>
      </c>
      <c r="AW301" s="183"/>
      <c r="AX301" s="183"/>
      <c r="AY301" s="183"/>
      <c r="AZ301" s="183"/>
      <c r="BA301" s="183"/>
      <c r="BB301" s="183"/>
      <c r="BC301" s="183"/>
      <c r="BD301" s="183"/>
      <c r="BE301" s="183"/>
    </row>
    <row r="302" spans="1:57" ht="15" hidden="1" customHeight="1">
      <c r="A302" s="145" t="s">
        <v>1304</v>
      </c>
      <c r="B302" s="145"/>
      <c r="C302" s="145"/>
      <c r="D302" s="145" t="s">
        <v>1305</v>
      </c>
      <c r="E302" s="145"/>
      <c r="F302" s="146">
        <v>647</v>
      </c>
      <c r="G302" s="147" t="s">
        <v>1306</v>
      </c>
      <c r="H302" s="148">
        <v>4</v>
      </c>
      <c r="I302" s="149"/>
      <c r="J302" s="149"/>
      <c r="K302" s="149">
        <v>180</v>
      </c>
      <c r="L302" s="150">
        <v>0</v>
      </c>
      <c r="M302" s="180" t="s">
        <v>2</v>
      </c>
      <c r="N302" s="181"/>
      <c r="O302" s="181" t="s">
        <v>1776</v>
      </c>
      <c r="P302" s="151" t="s">
        <v>1601</v>
      </c>
      <c r="Q302" s="182" t="str">
        <f>MaBM</f>
        <v>CNCK</v>
      </c>
      <c r="R302" s="182" t="str">
        <f>MaKhoa</f>
        <v>KCK</v>
      </c>
      <c r="S302" s="144" t="str">
        <f t="shared" si="4"/>
        <v>KCK-CNCK</v>
      </c>
      <c r="T302" s="183"/>
      <c r="U302" s="183"/>
      <c r="V302" s="183"/>
      <c r="W302" s="183"/>
      <c r="X302" s="183"/>
      <c r="Y302" s="183"/>
      <c r="Z302" s="183"/>
      <c r="AA302" s="183" t="s">
        <v>20</v>
      </c>
      <c r="AB302" s="183" t="s">
        <v>20</v>
      </c>
      <c r="AC302" s="183" t="s">
        <v>20</v>
      </c>
      <c r="AD302" s="183"/>
      <c r="AE302" s="183"/>
      <c r="AF302" s="183"/>
      <c r="AG302" s="183"/>
      <c r="AH302" s="183"/>
      <c r="AI302" s="183"/>
      <c r="AJ302" s="183"/>
      <c r="AK302" s="183"/>
      <c r="AL302" s="183"/>
      <c r="AM302" s="183"/>
      <c r="AN302" s="183"/>
      <c r="AO302" s="183"/>
      <c r="AP302" s="183"/>
      <c r="AQ302" s="183"/>
      <c r="AR302" s="183"/>
      <c r="AS302" s="183"/>
      <c r="AT302" s="183" t="s">
        <v>20</v>
      </c>
      <c r="AU302" s="183" t="s">
        <v>20</v>
      </c>
      <c r="AV302" s="183" t="s">
        <v>20</v>
      </c>
      <c r="AW302" s="183" t="s">
        <v>20</v>
      </c>
      <c r="AX302" s="183"/>
      <c r="AY302" s="183"/>
      <c r="AZ302" s="183"/>
      <c r="BA302" s="183"/>
      <c r="BB302" s="183"/>
      <c r="BC302" s="183"/>
      <c r="BD302" s="183"/>
      <c r="BE302" s="183"/>
    </row>
    <row r="303" spans="1:57" ht="15" hidden="1" customHeight="1">
      <c r="A303" s="145" t="s">
        <v>116</v>
      </c>
      <c r="B303" s="145" t="s">
        <v>116</v>
      </c>
      <c r="C303" s="145" t="s">
        <v>116</v>
      </c>
      <c r="D303" s="145" t="s">
        <v>117</v>
      </c>
      <c r="E303" s="145"/>
      <c r="F303" s="146">
        <v>43</v>
      </c>
      <c r="G303" s="147" t="s">
        <v>118</v>
      </c>
      <c r="H303" s="148">
        <v>2</v>
      </c>
      <c r="I303" s="149">
        <v>30</v>
      </c>
      <c r="J303" s="149"/>
      <c r="K303" s="149"/>
      <c r="L303" s="150">
        <v>0</v>
      </c>
      <c r="M303" s="184" t="s">
        <v>1484</v>
      </c>
      <c r="N303" s="181">
        <v>60</v>
      </c>
      <c r="O303" s="181" t="s">
        <v>1600</v>
      </c>
      <c r="P303" s="151" t="s">
        <v>1601</v>
      </c>
      <c r="Q303" s="182" t="str">
        <f>MaBM</f>
        <v>KCK</v>
      </c>
      <c r="R303" s="182" t="str">
        <f>MaKhoa</f>
        <v>KCK</v>
      </c>
      <c r="S303" s="144" t="str">
        <f t="shared" si="4"/>
        <v>KCK-KCK</v>
      </c>
      <c r="T303" s="183"/>
      <c r="U303" s="183"/>
      <c r="V303" s="183"/>
      <c r="W303" s="183"/>
      <c r="X303" s="183"/>
      <c r="Y303" s="183"/>
      <c r="Z303" s="183"/>
      <c r="AA303" s="183" t="s">
        <v>21</v>
      </c>
      <c r="AB303" s="183" t="s">
        <v>21</v>
      </c>
      <c r="AC303" s="183" t="s">
        <v>21</v>
      </c>
      <c r="AD303" s="183" t="s">
        <v>21</v>
      </c>
      <c r="AE303" s="183"/>
      <c r="AF303" s="183"/>
      <c r="AG303" s="183"/>
      <c r="AH303" s="183"/>
      <c r="AI303" s="183"/>
      <c r="AJ303" s="183" t="s">
        <v>21</v>
      </c>
      <c r="AK303" s="183" t="s">
        <v>21</v>
      </c>
      <c r="AL303" s="183" t="s">
        <v>21</v>
      </c>
      <c r="AM303" s="183"/>
      <c r="AN303" s="183"/>
      <c r="AO303" s="183"/>
      <c r="AP303" s="183"/>
      <c r="AQ303" s="183"/>
      <c r="AR303" s="183"/>
      <c r="AS303" s="183"/>
      <c r="AT303" s="183" t="s">
        <v>21</v>
      </c>
      <c r="AU303" s="183" t="s">
        <v>21</v>
      </c>
      <c r="AV303" s="183" t="s">
        <v>21</v>
      </c>
      <c r="AW303" s="183" t="s">
        <v>21</v>
      </c>
      <c r="AX303" s="183"/>
      <c r="AY303" s="183"/>
      <c r="AZ303" s="183"/>
      <c r="BA303" s="183"/>
      <c r="BB303" s="183"/>
      <c r="BC303" s="183" t="s">
        <v>21</v>
      </c>
      <c r="BD303" s="183" t="s">
        <v>21</v>
      </c>
      <c r="BE303" s="183"/>
    </row>
    <row r="304" spans="1:57" ht="15" hidden="1" customHeight="1">
      <c r="A304" s="145" t="s">
        <v>246</v>
      </c>
      <c r="B304" s="145"/>
      <c r="C304" s="145" t="s">
        <v>246</v>
      </c>
      <c r="D304" s="145" t="s">
        <v>247</v>
      </c>
      <c r="E304" s="145"/>
      <c r="F304" s="146">
        <v>114</v>
      </c>
      <c r="G304" s="147" t="s">
        <v>248</v>
      </c>
      <c r="H304" s="148">
        <v>3</v>
      </c>
      <c r="I304" s="149">
        <v>45</v>
      </c>
      <c r="J304" s="149"/>
      <c r="K304" s="149"/>
      <c r="L304" s="150">
        <v>0</v>
      </c>
      <c r="M304" s="184" t="s">
        <v>1484</v>
      </c>
      <c r="N304" s="181">
        <v>90</v>
      </c>
      <c r="O304" s="181" t="s">
        <v>1600</v>
      </c>
      <c r="P304" s="151" t="s">
        <v>1601</v>
      </c>
      <c r="Q304" s="182" t="str">
        <f>MaBM</f>
        <v>KCK</v>
      </c>
      <c r="R304" s="182" t="str">
        <f>MaKhoa</f>
        <v>KCK</v>
      </c>
      <c r="S304" s="144" t="str">
        <f t="shared" si="4"/>
        <v>KCK-KCK</v>
      </c>
      <c r="T304" s="183"/>
      <c r="U304" s="183"/>
      <c r="V304" s="183"/>
      <c r="W304" s="183"/>
      <c r="X304" s="183"/>
      <c r="Y304" s="183"/>
      <c r="Z304" s="183"/>
      <c r="AA304" s="183" t="s">
        <v>20</v>
      </c>
      <c r="AB304" s="183" t="s">
        <v>20</v>
      </c>
      <c r="AC304" s="183" t="s">
        <v>20</v>
      </c>
      <c r="AD304" s="183" t="s">
        <v>20</v>
      </c>
      <c r="AE304" s="183"/>
      <c r="AF304" s="183"/>
      <c r="AG304" s="183"/>
      <c r="AH304" s="183"/>
      <c r="AI304" s="183"/>
      <c r="AJ304" s="183"/>
      <c r="AK304" s="183"/>
      <c r="AL304" s="183"/>
      <c r="AM304" s="183"/>
      <c r="AN304" s="183"/>
      <c r="AO304" s="183"/>
      <c r="AP304" s="183"/>
      <c r="AQ304" s="183"/>
      <c r="AR304" s="183"/>
      <c r="AS304" s="183"/>
      <c r="AT304" s="183" t="s">
        <v>20</v>
      </c>
      <c r="AU304" s="183" t="s">
        <v>20</v>
      </c>
      <c r="AV304" s="183" t="s">
        <v>20</v>
      </c>
      <c r="AW304" s="183" t="s">
        <v>20</v>
      </c>
      <c r="AX304" s="183"/>
      <c r="AY304" s="183"/>
      <c r="AZ304" s="183"/>
      <c r="BA304" s="183"/>
      <c r="BB304" s="183"/>
      <c r="BC304" s="183"/>
      <c r="BD304" s="183"/>
      <c r="BE304" s="183"/>
    </row>
    <row r="305" spans="1:57" ht="15" hidden="1" customHeight="1">
      <c r="A305" s="145" t="s">
        <v>468</v>
      </c>
      <c r="B305" s="145" t="s">
        <v>468</v>
      </c>
      <c r="C305" s="145" t="s">
        <v>468</v>
      </c>
      <c r="D305" s="145" t="s">
        <v>469</v>
      </c>
      <c r="E305" s="145"/>
      <c r="F305" s="146">
        <v>221</v>
      </c>
      <c r="G305" s="147" t="s">
        <v>470</v>
      </c>
      <c r="H305" s="148">
        <v>2</v>
      </c>
      <c r="I305" s="149">
        <v>15</v>
      </c>
      <c r="J305" s="149">
        <v>30</v>
      </c>
      <c r="K305" s="149"/>
      <c r="L305" s="150">
        <v>0</v>
      </c>
      <c r="M305" s="298" t="s">
        <v>2</v>
      </c>
      <c r="N305" s="181"/>
      <c r="O305" s="181" t="s">
        <v>1600</v>
      </c>
      <c r="P305" s="151" t="s">
        <v>1601</v>
      </c>
      <c r="Q305" s="182" t="str">
        <f>MaBM</f>
        <v>KCK</v>
      </c>
      <c r="R305" s="182" t="str">
        <f>MaKhoa</f>
        <v>KCK</v>
      </c>
      <c r="S305" s="144" t="str">
        <f t="shared" si="4"/>
        <v>KCK-KCK</v>
      </c>
      <c r="T305" s="183"/>
      <c r="U305" s="183"/>
      <c r="V305" s="183"/>
      <c r="W305" s="183"/>
      <c r="X305" s="183"/>
      <c r="Y305" s="183"/>
      <c r="Z305" s="183"/>
      <c r="AA305" s="183" t="s">
        <v>21</v>
      </c>
      <c r="AB305" s="183" t="s">
        <v>21</v>
      </c>
      <c r="AC305" s="183" t="s">
        <v>21</v>
      </c>
      <c r="AD305" s="183" t="s">
        <v>21</v>
      </c>
      <c r="AE305" s="183"/>
      <c r="AF305" s="183"/>
      <c r="AG305" s="183"/>
      <c r="AH305" s="183"/>
      <c r="AI305" s="183"/>
      <c r="AJ305" s="183"/>
      <c r="AK305" s="183"/>
      <c r="AL305" s="183"/>
      <c r="AM305" s="183"/>
      <c r="AN305" s="183"/>
      <c r="AO305" s="183"/>
      <c r="AP305" s="183"/>
      <c r="AQ305" s="183"/>
      <c r="AR305" s="183"/>
      <c r="AS305" s="183"/>
      <c r="AT305" s="183" t="s">
        <v>21</v>
      </c>
      <c r="AU305" s="183" t="s">
        <v>21</v>
      </c>
      <c r="AV305" s="183" t="s">
        <v>21</v>
      </c>
      <c r="AW305" s="183" t="s">
        <v>21</v>
      </c>
      <c r="AX305" s="183"/>
      <c r="AY305" s="183"/>
      <c r="AZ305" s="183"/>
      <c r="BA305" s="183"/>
      <c r="BB305" s="183"/>
      <c r="BC305" s="183"/>
      <c r="BD305" s="183"/>
      <c r="BE305" s="183"/>
    </row>
    <row r="306" spans="1:57" ht="15" hidden="1" customHeight="1">
      <c r="A306" s="145" t="s">
        <v>239</v>
      </c>
      <c r="B306" s="145"/>
      <c r="C306" s="145"/>
      <c r="D306" s="145"/>
      <c r="E306" s="145"/>
      <c r="F306" s="146">
        <v>111</v>
      </c>
      <c r="G306" s="147" t="s">
        <v>240</v>
      </c>
      <c r="H306" s="148">
        <v>2</v>
      </c>
      <c r="I306" s="149">
        <v>30</v>
      </c>
      <c r="J306" s="149"/>
      <c r="K306" s="149"/>
      <c r="L306" s="150">
        <v>0</v>
      </c>
      <c r="M306" s="184" t="s">
        <v>1484</v>
      </c>
      <c r="N306" s="181">
        <v>90</v>
      </c>
      <c r="O306" s="181" t="s">
        <v>1600</v>
      </c>
      <c r="P306" s="151" t="s">
        <v>1601</v>
      </c>
      <c r="Q306" s="182" t="str">
        <f>MaBM</f>
        <v>KCK</v>
      </c>
      <c r="R306" s="182" t="str">
        <f>MaKhoa</f>
        <v>KCK</v>
      </c>
      <c r="S306" s="144" t="str">
        <f t="shared" si="4"/>
        <v>KCK-KCK</v>
      </c>
      <c r="T306" s="183"/>
      <c r="U306" s="183"/>
      <c r="V306" s="183"/>
      <c r="W306" s="183"/>
      <c r="X306" s="183"/>
      <c r="Y306" s="183"/>
      <c r="Z306" s="183"/>
      <c r="AA306" s="183" t="s">
        <v>20</v>
      </c>
      <c r="AB306" s="183" t="s">
        <v>20</v>
      </c>
      <c r="AC306" s="183" t="s">
        <v>20</v>
      </c>
      <c r="AD306" s="183" t="s">
        <v>20</v>
      </c>
      <c r="AE306" s="183"/>
      <c r="AF306" s="183"/>
      <c r="AG306" s="183"/>
      <c r="AH306" s="183"/>
      <c r="AI306" s="183"/>
      <c r="AJ306" s="183"/>
      <c r="AK306" s="183"/>
      <c r="AL306" s="183"/>
      <c r="AM306" s="183"/>
      <c r="AN306" s="183"/>
      <c r="AO306" s="183"/>
      <c r="AP306" s="183"/>
      <c r="AQ306" s="183"/>
      <c r="AR306" s="183"/>
      <c r="AS306" s="183"/>
      <c r="AT306" s="183"/>
      <c r="AU306" s="183"/>
      <c r="AV306" s="183"/>
      <c r="AW306" s="183"/>
      <c r="AX306" s="183"/>
      <c r="AY306" s="183"/>
      <c r="AZ306" s="183"/>
      <c r="BA306" s="183"/>
      <c r="BB306" s="183"/>
      <c r="BC306" s="183"/>
      <c r="BD306" s="183"/>
      <c r="BE306" s="183"/>
    </row>
    <row r="307" spans="1:57" ht="15" hidden="1" customHeight="1">
      <c r="A307" s="145" t="s">
        <v>241</v>
      </c>
      <c r="B307" s="145" t="s">
        <v>241</v>
      </c>
      <c r="C307" s="145" t="s">
        <v>241</v>
      </c>
      <c r="D307" s="145"/>
      <c r="E307" s="145"/>
      <c r="F307" s="146">
        <v>112</v>
      </c>
      <c r="G307" s="147" t="s">
        <v>242</v>
      </c>
      <c r="H307" s="148">
        <v>2</v>
      </c>
      <c r="I307" s="149">
        <v>30</v>
      </c>
      <c r="J307" s="149"/>
      <c r="K307" s="149"/>
      <c r="L307" s="150">
        <v>0</v>
      </c>
      <c r="M307" s="184" t="s">
        <v>1484</v>
      </c>
      <c r="N307" s="181">
        <v>90</v>
      </c>
      <c r="O307" s="181" t="s">
        <v>1600</v>
      </c>
      <c r="P307" s="151" t="s">
        <v>1601</v>
      </c>
      <c r="Q307" s="182" t="str">
        <f>MaBM</f>
        <v>KCK</v>
      </c>
      <c r="R307" s="182" t="str">
        <f>MaKhoa</f>
        <v>KCK</v>
      </c>
      <c r="S307" s="144" t="str">
        <f t="shared" si="4"/>
        <v>KCK-KCK</v>
      </c>
      <c r="T307" s="183"/>
      <c r="U307" s="183"/>
      <c r="V307" s="183"/>
      <c r="W307" s="183"/>
      <c r="X307" s="183"/>
      <c r="Y307" s="183"/>
      <c r="Z307" s="183"/>
      <c r="AA307" s="183" t="s">
        <v>20</v>
      </c>
      <c r="AB307" s="183" t="s">
        <v>20</v>
      </c>
      <c r="AC307" s="183" t="s">
        <v>20</v>
      </c>
      <c r="AD307" s="183" t="s">
        <v>20</v>
      </c>
      <c r="AE307" s="183"/>
      <c r="AF307" s="183"/>
      <c r="AG307" s="183"/>
      <c r="AH307" s="183"/>
      <c r="AI307" s="183"/>
      <c r="AJ307" s="183"/>
      <c r="AK307" s="183"/>
      <c r="AL307" s="183"/>
      <c r="AM307" s="183"/>
      <c r="AN307" s="183"/>
      <c r="AO307" s="183"/>
      <c r="AP307" s="183"/>
      <c r="AQ307" s="183"/>
      <c r="AR307" s="183"/>
      <c r="AS307" s="183"/>
      <c r="AT307" s="183"/>
      <c r="AU307" s="183"/>
      <c r="AV307" s="183"/>
      <c r="AW307" s="183"/>
      <c r="AX307" s="183"/>
      <c r="AY307" s="183"/>
      <c r="AZ307" s="183"/>
      <c r="BA307" s="183"/>
      <c r="BB307" s="183"/>
      <c r="BC307" s="183"/>
      <c r="BD307" s="183"/>
      <c r="BE307" s="183"/>
    </row>
    <row r="308" spans="1:57" ht="15" hidden="1" customHeight="1">
      <c r="A308" s="145" t="s">
        <v>479</v>
      </c>
      <c r="B308" s="145" t="s">
        <v>479</v>
      </c>
      <c r="C308" s="145" t="s">
        <v>479</v>
      </c>
      <c r="D308" s="145"/>
      <c r="E308" s="145"/>
      <c r="F308" s="146">
        <v>225</v>
      </c>
      <c r="G308" s="147" t="s">
        <v>480</v>
      </c>
      <c r="H308" s="148">
        <v>2</v>
      </c>
      <c r="I308" s="149">
        <v>30</v>
      </c>
      <c r="J308" s="149"/>
      <c r="K308" s="149"/>
      <c r="L308" s="150">
        <v>0</v>
      </c>
      <c r="M308" s="184"/>
      <c r="N308" s="181"/>
      <c r="O308" s="181" t="s">
        <v>1600</v>
      </c>
      <c r="P308" s="151" t="s">
        <v>1601</v>
      </c>
      <c r="Q308" s="182" t="str">
        <f>MaBM</f>
        <v>KCK</v>
      </c>
      <c r="R308" s="182" t="str">
        <f>MaKhoa</f>
        <v>KCK</v>
      </c>
      <c r="S308" s="144" t="str">
        <f t="shared" si="4"/>
        <v>KCK-KCK</v>
      </c>
      <c r="T308" s="183"/>
      <c r="U308" s="183"/>
      <c r="V308" s="183"/>
      <c r="W308" s="183"/>
      <c r="X308" s="183"/>
      <c r="Y308" s="183"/>
      <c r="Z308" s="183"/>
      <c r="AA308" s="183" t="s">
        <v>21</v>
      </c>
      <c r="AB308" s="183" t="s">
        <v>21</v>
      </c>
      <c r="AC308" s="183" t="s">
        <v>21</v>
      </c>
      <c r="AD308" s="183" t="s">
        <v>21</v>
      </c>
      <c r="AE308" s="183"/>
      <c r="AF308" s="183"/>
      <c r="AG308" s="183"/>
      <c r="AH308" s="183"/>
      <c r="AI308" s="183"/>
      <c r="AJ308" s="183"/>
      <c r="AK308" s="183"/>
      <c r="AL308" s="183"/>
      <c r="AM308" s="183"/>
      <c r="AN308" s="183"/>
      <c r="AO308" s="183"/>
      <c r="AP308" s="183"/>
      <c r="AQ308" s="183"/>
      <c r="AR308" s="183"/>
      <c r="AS308" s="183"/>
      <c r="AT308" s="183"/>
      <c r="AU308" s="183"/>
      <c r="AV308" s="183"/>
      <c r="AW308" s="183"/>
      <c r="AX308" s="183"/>
      <c r="AY308" s="183"/>
      <c r="AZ308" s="183"/>
      <c r="BA308" s="183"/>
      <c r="BB308" s="183"/>
      <c r="BC308" s="183"/>
      <c r="BD308" s="183"/>
      <c r="BE308" s="183"/>
    </row>
    <row r="309" spans="1:57" ht="15" hidden="1" customHeight="1">
      <c r="A309" s="145" t="s">
        <v>243</v>
      </c>
      <c r="B309" s="145"/>
      <c r="C309" s="145"/>
      <c r="D309" s="145" t="s">
        <v>244</v>
      </c>
      <c r="E309" s="145"/>
      <c r="F309" s="146">
        <v>113</v>
      </c>
      <c r="G309" s="147" t="s">
        <v>245</v>
      </c>
      <c r="H309" s="148">
        <v>2</v>
      </c>
      <c r="I309" s="149">
        <v>30</v>
      </c>
      <c r="J309" s="149"/>
      <c r="K309" s="149"/>
      <c r="L309" s="150">
        <v>0</v>
      </c>
      <c r="M309" s="184" t="s">
        <v>1484</v>
      </c>
      <c r="N309" s="181"/>
      <c r="O309" s="181" t="s">
        <v>1600</v>
      </c>
      <c r="P309" s="151" t="s">
        <v>1601</v>
      </c>
      <c r="Q309" s="182" t="str">
        <f>MaBM</f>
        <v>KCK</v>
      </c>
      <c r="R309" s="182" t="str">
        <f>MaKhoa</f>
        <v>KCK</v>
      </c>
      <c r="S309" s="144" t="str">
        <f t="shared" si="4"/>
        <v>KCK-KCK</v>
      </c>
      <c r="T309" s="183"/>
      <c r="U309" s="183"/>
      <c r="V309" s="183"/>
      <c r="W309" s="183"/>
      <c r="X309" s="183"/>
      <c r="Y309" s="183"/>
      <c r="Z309" s="183"/>
      <c r="AA309" s="183" t="s">
        <v>20</v>
      </c>
      <c r="AB309" s="183" t="s">
        <v>20</v>
      </c>
      <c r="AC309" s="183" t="s">
        <v>20</v>
      </c>
      <c r="AD309" s="183" t="s">
        <v>20</v>
      </c>
      <c r="AE309" s="183"/>
      <c r="AF309" s="183"/>
      <c r="AG309" s="183"/>
      <c r="AH309" s="183"/>
      <c r="AI309" s="183"/>
      <c r="AJ309" s="183"/>
      <c r="AK309" s="183"/>
      <c r="AL309" s="183"/>
      <c r="AM309" s="183"/>
      <c r="AN309" s="183"/>
      <c r="AO309" s="183"/>
      <c r="AP309" s="183"/>
      <c r="AQ309" s="183"/>
      <c r="AR309" s="183"/>
      <c r="AS309" s="183"/>
      <c r="AT309" s="183" t="s">
        <v>20</v>
      </c>
      <c r="AU309" s="183" t="s">
        <v>20</v>
      </c>
      <c r="AV309" s="183"/>
      <c r="AW309" s="183" t="s">
        <v>20</v>
      </c>
      <c r="AX309" s="183"/>
      <c r="AY309" s="183"/>
      <c r="AZ309" s="183"/>
      <c r="BA309" s="183"/>
      <c r="BB309" s="183"/>
      <c r="BC309" s="183"/>
      <c r="BD309" s="183"/>
      <c r="BE309" s="183"/>
    </row>
    <row r="310" spans="1:57" ht="15" hidden="1" customHeight="1">
      <c r="A310" s="145" t="s">
        <v>1534</v>
      </c>
      <c r="B310" s="145" t="s">
        <v>1534</v>
      </c>
      <c r="C310" s="145" t="s">
        <v>1534</v>
      </c>
      <c r="D310" s="145"/>
      <c r="E310" s="145"/>
      <c r="F310" s="146">
        <v>810</v>
      </c>
      <c r="G310" s="147" t="s">
        <v>1533</v>
      </c>
      <c r="H310" s="148">
        <v>1</v>
      </c>
      <c r="I310" s="149"/>
      <c r="J310" s="149"/>
      <c r="K310" s="149">
        <v>45</v>
      </c>
      <c r="L310" s="150">
        <v>0</v>
      </c>
      <c r="M310" s="180" t="s">
        <v>1511</v>
      </c>
      <c r="N310" s="181"/>
      <c r="O310" s="181" t="s">
        <v>1600</v>
      </c>
      <c r="P310" s="151" t="s">
        <v>1601</v>
      </c>
      <c r="Q310" s="182" t="str">
        <f>MaBM</f>
        <v>KCK</v>
      </c>
      <c r="R310" s="182" t="str">
        <f>MaKhoa</f>
        <v>KCK</v>
      </c>
      <c r="S310" s="144" t="str">
        <f t="shared" si="4"/>
        <v>KCK-KCK</v>
      </c>
      <c r="T310" s="183"/>
      <c r="U310" s="183"/>
      <c r="V310" s="183"/>
      <c r="W310" s="183"/>
      <c r="X310" s="183"/>
      <c r="Y310" s="183"/>
      <c r="Z310" s="183"/>
      <c r="AA310" s="183" t="s">
        <v>20</v>
      </c>
      <c r="AB310" s="183" t="s">
        <v>20</v>
      </c>
      <c r="AC310" s="183" t="s">
        <v>20</v>
      </c>
      <c r="AD310" s="183" t="s">
        <v>20</v>
      </c>
      <c r="AE310" s="183"/>
      <c r="AF310" s="183"/>
      <c r="AG310" s="183"/>
      <c r="AH310" s="183"/>
      <c r="AI310" s="183"/>
      <c r="AJ310" s="183"/>
      <c r="AK310" s="183"/>
      <c r="AL310" s="183"/>
      <c r="AM310" s="183"/>
      <c r="AN310" s="183"/>
      <c r="AO310" s="183"/>
      <c r="AP310" s="183"/>
      <c r="AQ310" s="183"/>
      <c r="AR310" s="183"/>
      <c r="AS310" s="183"/>
      <c r="AT310" s="183"/>
      <c r="AU310" s="183"/>
      <c r="AV310" s="183"/>
      <c r="AW310" s="183"/>
      <c r="AX310" s="183"/>
      <c r="AY310" s="183"/>
      <c r="AZ310" s="183"/>
      <c r="BA310" s="183"/>
      <c r="BB310" s="183"/>
      <c r="BC310" s="183"/>
      <c r="BD310" s="183"/>
      <c r="BE310" s="183"/>
    </row>
    <row r="311" spans="1:57" ht="15" hidden="1" customHeight="1">
      <c r="A311" s="145" t="s">
        <v>717</v>
      </c>
      <c r="B311" s="145" t="s">
        <v>717</v>
      </c>
      <c r="C311" s="145" t="s">
        <v>717</v>
      </c>
      <c r="D311" s="145"/>
      <c r="E311" s="145"/>
      <c r="F311" s="146">
        <v>371</v>
      </c>
      <c r="G311" s="147" t="s">
        <v>718</v>
      </c>
      <c r="H311" s="148">
        <v>2</v>
      </c>
      <c r="I311" s="149"/>
      <c r="J311" s="149"/>
      <c r="K311" s="149">
        <v>90</v>
      </c>
      <c r="L311" s="150">
        <v>0</v>
      </c>
      <c r="M311" s="180" t="s">
        <v>1511</v>
      </c>
      <c r="N311" s="181"/>
      <c r="O311" s="181" t="s">
        <v>1600</v>
      </c>
      <c r="P311" s="151" t="s">
        <v>1601</v>
      </c>
      <c r="Q311" s="182" t="str">
        <f>MaBM</f>
        <v>KCK</v>
      </c>
      <c r="R311" s="182" t="str">
        <f>MaKhoa</f>
        <v>KCK</v>
      </c>
      <c r="S311" s="144" t="str">
        <f t="shared" si="4"/>
        <v>KCK-KCK</v>
      </c>
      <c r="T311" s="183"/>
      <c r="U311" s="183"/>
      <c r="V311" s="183"/>
      <c r="W311" s="183"/>
      <c r="X311" s="183"/>
      <c r="Y311" s="183"/>
      <c r="Z311" s="183"/>
      <c r="AA311" s="183" t="s">
        <v>20</v>
      </c>
      <c r="AB311" s="183" t="s">
        <v>20</v>
      </c>
      <c r="AC311" s="183"/>
      <c r="AD311" s="183"/>
      <c r="AE311" s="183"/>
      <c r="AF311" s="183"/>
      <c r="AG311" s="183"/>
      <c r="AH311" s="183"/>
      <c r="AI311" s="183"/>
      <c r="AJ311" s="183"/>
      <c r="AK311" s="183"/>
      <c r="AL311" s="183"/>
      <c r="AM311" s="183"/>
      <c r="AN311" s="183"/>
      <c r="AO311" s="183"/>
      <c r="AP311" s="183"/>
      <c r="AQ311" s="183"/>
      <c r="AR311" s="183"/>
      <c r="AS311" s="183"/>
      <c r="AT311" s="183"/>
      <c r="AU311" s="183"/>
      <c r="AV311" s="183"/>
      <c r="AW311" s="183"/>
      <c r="AX311" s="183"/>
      <c r="AY311" s="183"/>
      <c r="AZ311" s="183"/>
      <c r="BA311" s="183"/>
      <c r="BB311" s="183"/>
      <c r="BC311" s="183"/>
      <c r="BD311" s="183"/>
      <c r="BE311" s="183"/>
    </row>
    <row r="312" spans="1:57" ht="15" hidden="1" customHeight="1">
      <c r="A312" s="145" t="s">
        <v>1536</v>
      </c>
      <c r="B312" s="145"/>
      <c r="C312" s="145" t="s">
        <v>1536</v>
      </c>
      <c r="D312" s="145" t="s">
        <v>1860</v>
      </c>
      <c r="E312" s="145"/>
      <c r="F312" s="146">
        <v>811</v>
      </c>
      <c r="G312" s="147" t="s">
        <v>1535</v>
      </c>
      <c r="H312" s="148">
        <v>1</v>
      </c>
      <c r="I312" s="149"/>
      <c r="J312" s="149"/>
      <c r="K312" s="149">
        <v>45</v>
      </c>
      <c r="L312" s="150">
        <v>0</v>
      </c>
      <c r="M312" s="180" t="s">
        <v>1511</v>
      </c>
      <c r="N312" s="181"/>
      <c r="O312" s="181" t="s">
        <v>1600</v>
      </c>
      <c r="P312" s="151" t="s">
        <v>1601</v>
      </c>
      <c r="Q312" s="182" t="str">
        <f>MaBM</f>
        <v>KCK</v>
      </c>
      <c r="R312" s="182" t="str">
        <f>MaKhoa</f>
        <v>KCK</v>
      </c>
      <c r="S312" s="144" t="str">
        <f t="shared" si="4"/>
        <v>KCK-KCK</v>
      </c>
      <c r="T312" s="183"/>
      <c r="U312" s="183"/>
      <c r="V312" s="183"/>
      <c r="W312" s="183"/>
      <c r="X312" s="183"/>
      <c r="Y312" s="183"/>
      <c r="Z312" s="183"/>
      <c r="AA312" s="183" t="s">
        <v>20</v>
      </c>
      <c r="AB312" s="183" t="s">
        <v>20</v>
      </c>
      <c r="AC312" s="183" t="s">
        <v>20</v>
      </c>
      <c r="AD312" s="183" t="s">
        <v>20</v>
      </c>
      <c r="AE312" s="183"/>
      <c r="AF312" s="183"/>
      <c r="AG312" s="183"/>
      <c r="AH312" s="183"/>
      <c r="AI312" s="183"/>
      <c r="AJ312" s="183"/>
      <c r="AK312" s="183"/>
      <c r="AL312" s="183"/>
      <c r="AM312" s="183"/>
      <c r="AN312" s="183"/>
      <c r="AO312" s="183"/>
      <c r="AP312" s="183"/>
      <c r="AQ312" s="183"/>
      <c r="AR312" s="183"/>
      <c r="AS312" s="183"/>
      <c r="AT312" s="183" t="s">
        <v>20</v>
      </c>
      <c r="AU312" s="183" t="s">
        <v>20</v>
      </c>
      <c r="AV312" s="183" t="s">
        <v>20</v>
      </c>
      <c r="AW312" s="183" t="s">
        <v>20</v>
      </c>
      <c r="AX312" s="183"/>
      <c r="AY312" s="183"/>
      <c r="AZ312" s="183"/>
      <c r="BA312" s="183"/>
      <c r="BB312" s="183"/>
      <c r="BC312" s="183"/>
      <c r="BD312" s="183"/>
      <c r="BE312" s="183"/>
    </row>
    <row r="313" spans="1:57" ht="15" hidden="1" customHeight="1">
      <c r="A313" s="145" t="s">
        <v>1915</v>
      </c>
      <c r="B313" s="145"/>
      <c r="C313" s="145"/>
      <c r="D313" s="145"/>
      <c r="E313" s="145"/>
      <c r="F313" s="146">
        <v>843</v>
      </c>
      <c r="G313" s="147" t="s">
        <v>1916</v>
      </c>
      <c r="H313" s="148">
        <v>2</v>
      </c>
      <c r="I313" s="149"/>
      <c r="J313" s="149"/>
      <c r="K313" s="149"/>
      <c r="L313" s="150">
        <v>0</v>
      </c>
      <c r="M313" s="184" t="s">
        <v>1484</v>
      </c>
      <c r="N313" s="181">
        <v>90</v>
      </c>
      <c r="O313" s="181" t="s">
        <v>1600</v>
      </c>
      <c r="P313" s="151" t="s">
        <v>1601</v>
      </c>
      <c r="Q313" s="182" t="str">
        <f>MaBM</f>
        <v>KCK</v>
      </c>
      <c r="R313" s="182" t="str">
        <f>MaKhoa</f>
        <v>KCK</v>
      </c>
      <c r="S313" s="144" t="str">
        <f t="shared" si="4"/>
        <v>KCK-KCK</v>
      </c>
      <c r="T313" s="183"/>
      <c r="U313" s="183"/>
      <c r="V313" s="183"/>
      <c r="W313" s="183"/>
      <c r="X313" s="183"/>
      <c r="Y313" s="183"/>
      <c r="Z313" s="183"/>
      <c r="AA313" s="183"/>
      <c r="AB313" s="183"/>
      <c r="AC313" s="183"/>
      <c r="AD313" s="183"/>
      <c r="AE313" s="183"/>
      <c r="AF313" s="183"/>
      <c r="AG313" s="183"/>
      <c r="AH313" s="183"/>
      <c r="AI313" s="183"/>
      <c r="AJ313" s="183"/>
      <c r="AK313" s="183"/>
      <c r="AL313" s="183"/>
      <c r="AM313" s="183"/>
      <c r="AN313" s="183"/>
      <c r="AO313" s="183"/>
      <c r="AP313" s="183"/>
      <c r="AQ313" s="183"/>
      <c r="AR313" s="183"/>
      <c r="AS313" s="183"/>
      <c r="AT313" s="183"/>
      <c r="AU313" s="183"/>
      <c r="AV313" s="183"/>
      <c r="AW313" s="183"/>
      <c r="AX313" s="183"/>
      <c r="AY313" s="183"/>
      <c r="AZ313" s="183"/>
      <c r="BA313" s="183"/>
      <c r="BB313" s="183"/>
      <c r="BC313" s="183"/>
      <c r="BD313" s="183"/>
      <c r="BE313" s="183"/>
    </row>
    <row r="314" spans="1:57" ht="15" hidden="1" customHeight="1">
      <c r="A314" s="145" t="s">
        <v>713</v>
      </c>
      <c r="B314" s="145"/>
      <c r="C314" s="145"/>
      <c r="D314" s="145" t="s">
        <v>714</v>
      </c>
      <c r="E314" s="145"/>
      <c r="F314" s="146">
        <v>369</v>
      </c>
      <c r="G314" s="147" t="s">
        <v>715</v>
      </c>
      <c r="H314" s="148">
        <v>4</v>
      </c>
      <c r="I314" s="149">
        <v>60</v>
      </c>
      <c r="J314" s="149"/>
      <c r="K314" s="149"/>
      <c r="L314" s="150">
        <v>0</v>
      </c>
      <c r="M314" s="184" t="s">
        <v>1484</v>
      </c>
      <c r="N314" s="181">
        <v>90</v>
      </c>
      <c r="O314" s="181" t="s">
        <v>1600</v>
      </c>
      <c r="P314" s="151" t="s">
        <v>1601</v>
      </c>
      <c r="Q314" s="182" t="str">
        <f>MaBM</f>
        <v>KCK</v>
      </c>
      <c r="R314" s="182" t="str">
        <f>MaKhoa</f>
        <v>KCK</v>
      </c>
      <c r="S314" s="144" t="str">
        <f t="shared" si="4"/>
        <v>KCK-KCK</v>
      </c>
      <c r="T314" s="183"/>
      <c r="U314" s="183"/>
      <c r="V314" s="183"/>
      <c r="W314" s="183"/>
      <c r="X314" s="183"/>
      <c r="Y314" s="183"/>
      <c r="Z314" s="183"/>
      <c r="AA314" s="183" t="s">
        <v>20</v>
      </c>
      <c r="AB314" s="183" t="s">
        <v>20</v>
      </c>
      <c r="AC314" s="183" t="s">
        <v>20</v>
      </c>
      <c r="AD314" s="183"/>
      <c r="AE314" s="183"/>
      <c r="AF314" s="183"/>
      <c r="AG314" s="183"/>
      <c r="AH314" s="183"/>
      <c r="AI314" s="183"/>
      <c r="AJ314" s="183"/>
      <c r="AK314" s="183"/>
      <c r="AL314" s="183"/>
      <c r="AM314" s="183"/>
      <c r="AN314" s="183"/>
      <c r="AO314" s="183"/>
      <c r="AP314" s="183"/>
      <c r="AQ314" s="183"/>
      <c r="AR314" s="183"/>
      <c r="AS314" s="183"/>
      <c r="AT314" s="183" t="s">
        <v>20</v>
      </c>
      <c r="AU314" s="183" t="s">
        <v>20</v>
      </c>
      <c r="AV314" s="183" t="s">
        <v>20</v>
      </c>
      <c r="AW314" s="183" t="s">
        <v>20</v>
      </c>
      <c r="AX314" s="183"/>
      <c r="AY314" s="183"/>
      <c r="AZ314" s="183"/>
      <c r="BA314" s="183"/>
      <c r="BB314" s="183"/>
      <c r="BC314" s="183"/>
      <c r="BD314" s="183"/>
      <c r="BE314" s="183"/>
    </row>
    <row r="315" spans="1:57" ht="15" hidden="1" customHeight="1">
      <c r="A315" s="145"/>
      <c r="B315" s="145" t="s">
        <v>716</v>
      </c>
      <c r="C315" s="145" t="s">
        <v>1709</v>
      </c>
      <c r="D315" s="145"/>
      <c r="E315" s="145"/>
      <c r="F315" s="146">
        <v>370</v>
      </c>
      <c r="G315" s="147" t="s">
        <v>715</v>
      </c>
      <c r="H315" s="148">
        <v>2</v>
      </c>
      <c r="I315" s="149">
        <v>30</v>
      </c>
      <c r="J315" s="149"/>
      <c r="K315" s="149"/>
      <c r="L315" s="150">
        <v>0</v>
      </c>
      <c r="M315" s="184" t="s">
        <v>1484</v>
      </c>
      <c r="N315" s="181">
        <v>90</v>
      </c>
      <c r="O315" s="181" t="s">
        <v>1600</v>
      </c>
      <c r="P315" s="151" t="s">
        <v>1601</v>
      </c>
      <c r="Q315" s="182" t="str">
        <f>MaBM</f>
        <v>KCK</v>
      </c>
      <c r="R315" s="182" t="str">
        <f>MaKhoa</f>
        <v>KCK</v>
      </c>
      <c r="S315" s="144" t="str">
        <f t="shared" si="4"/>
        <v>KCK-KCK</v>
      </c>
      <c r="T315" s="183"/>
      <c r="U315" s="183"/>
      <c r="V315" s="183"/>
      <c r="W315" s="183"/>
      <c r="X315" s="183"/>
      <c r="Y315" s="183"/>
      <c r="Z315" s="183"/>
      <c r="AA315" s="183"/>
      <c r="AB315" s="183"/>
      <c r="AC315" s="183"/>
      <c r="AD315" s="183"/>
      <c r="AE315" s="183"/>
      <c r="AF315" s="183"/>
      <c r="AG315" s="183"/>
      <c r="AH315" s="183"/>
      <c r="AI315" s="183"/>
      <c r="AJ315" s="183"/>
      <c r="AK315" s="183"/>
      <c r="AL315" s="183"/>
      <c r="AM315" s="183"/>
      <c r="AN315" s="183"/>
      <c r="AO315" s="183"/>
      <c r="AP315" s="183"/>
      <c r="AQ315" s="183"/>
      <c r="AR315" s="183"/>
      <c r="AS315" s="183"/>
      <c r="AT315" s="183"/>
      <c r="AU315" s="183"/>
      <c r="AV315" s="183"/>
      <c r="AW315" s="183"/>
      <c r="AX315" s="183"/>
      <c r="AY315" s="183"/>
      <c r="AZ315" s="183"/>
      <c r="BA315" s="183"/>
      <c r="BB315" s="183"/>
      <c r="BC315" s="183"/>
      <c r="BD315" s="183"/>
      <c r="BE315" s="183"/>
    </row>
    <row r="316" spans="1:57" ht="15" hidden="1" customHeight="1">
      <c r="A316" s="145" t="s">
        <v>476</v>
      </c>
      <c r="B316" s="145" t="s">
        <v>476</v>
      </c>
      <c r="C316" s="145" t="s">
        <v>476</v>
      </c>
      <c r="D316" s="145" t="s">
        <v>477</v>
      </c>
      <c r="E316" s="145"/>
      <c r="F316" s="146">
        <v>224</v>
      </c>
      <c r="G316" s="147" t="s">
        <v>478</v>
      </c>
      <c r="H316" s="148">
        <v>2</v>
      </c>
      <c r="I316" s="149">
        <v>30</v>
      </c>
      <c r="J316" s="149"/>
      <c r="K316" s="149"/>
      <c r="L316" s="150">
        <v>0</v>
      </c>
      <c r="M316" s="184"/>
      <c r="N316" s="181"/>
      <c r="O316" s="181" t="s">
        <v>1600</v>
      </c>
      <c r="P316" s="151" t="s">
        <v>1601</v>
      </c>
      <c r="Q316" s="182" t="str">
        <f>MaBM</f>
        <v>KCK</v>
      </c>
      <c r="R316" s="182" t="str">
        <f>MaKhoa</f>
        <v>KCK</v>
      </c>
      <c r="S316" s="144" t="str">
        <f t="shared" si="4"/>
        <v>KCK-KCK</v>
      </c>
      <c r="T316" s="183"/>
      <c r="U316" s="183"/>
      <c r="V316" s="183"/>
      <c r="W316" s="183"/>
      <c r="X316" s="183"/>
      <c r="Y316" s="183"/>
      <c r="Z316" s="183"/>
      <c r="AA316" s="183" t="s">
        <v>21</v>
      </c>
      <c r="AB316" s="183" t="s">
        <v>21</v>
      </c>
      <c r="AC316" s="183" t="s">
        <v>21</v>
      </c>
      <c r="AD316" s="183" t="s">
        <v>21</v>
      </c>
      <c r="AE316" s="183"/>
      <c r="AF316" s="183"/>
      <c r="AG316" s="183"/>
      <c r="AH316" s="183"/>
      <c r="AI316" s="183"/>
      <c r="AJ316" s="183"/>
      <c r="AK316" s="183"/>
      <c r="AL316" s="183"/>
      <c r="AM316" s="183"/>
      <c r="AN316" s="183"/>
      <c r="AO316" s="183"/>
      <c r="AP316" s="183"/>
      <c r="AQ316" s="183"/>
      <c r="AR316" s="183"/>
      <c r="AS316" s="183"/>
      <c r="AT316" s="183" t="s">
        <v>21</v>
      </c>
      <c r="AU316" s="183" t="s">
        <v>21</v>
      </c>
      <c r="AV316" s="183" t="s">
        <v>21</v>
      </c>
      <c r="AW316" s="183" t="s">
        <v>21</v>
      </c>
      <c r="AX316" s="183"/>
      <c r="AY316" s="183"/>
      <c r="AZ316" s="183"/>
      <c r="BA316" s="183"/>
      <c r="BB316" s="183"/>
      <c r="BC316" s="183"/>
      <c r="BD316" s="183"/>
      <c r="BE316" s="183"/>
    </row>
    <row r="317" spans="1:57" ht="15" hidden="1" customHeight="1">
      <c r="A317" s="145"/>
      <c r="B317" s="145"/>
      <c r="C317" s="145"/>
      <c r="D317" s="145" t="s">
        <v>238</v>
      </c>
      <c r="E317" s="145"/>
      <c r="F317" s="146">
        <v>110</v>
      </c>
      <c r="G317" s="147" t="s">
        <v>1627</v>
      </c>
      <c r="H317" s="148">
        <v>3</v>
      </c>
      <c r="I317" s="149">
        <v>45</v>
      </c>
      <c r="J317" s="149"/>
      <c r="K317" s="149"/>
      <c r="L317" s="150">
        <v>0</v>
      </c>
      <c r="M317" s="184"/>
      <c r="N317" s="181"/>
      <c r="O317" s="181" t="s">
        <v>1600</v>
      </c>
      <c r="P317" s="151" t="s">
        <v>1601</v>
      </c>
      <c r="Q317" s="182" t="str">
        <f>MaBM</f>
        <v>KCK</v>
      </c>
      <c r="R317" s="182" t="str">
        <f>MaKhoa</f>
        <v>KCK</v>
      </c>
      <c r="S317" s="144" t="str">
        <f t="shared" si="4"/>
        <v>KCK-KCK</v>
      </c>
      <c r="T317" s="183"/>
      <c r="U317" s="183"/>
      <c r="V317" s="183"/>
      <c r="W317" s="183"/>
      <c r="X317" s="183"/>
      <c r="Y317" s="183"/>
      <c r="Z317" s="183"/>
      <c r="AA317" s="183"/>
      <c r="AB317" s="183"/>
      <c r="AC317" s="183"/>
      <c r="AD317" s="183"/>
      <c r="AE317" s="183"/>
      <c r="AF317" s="183"/>
      <c r="AG317" s="183"/>
      <c r="AH317" s="183"/>
      <c r="AI317" s="183"/>
      <c r="AJ317" s="183"/>
      <c r="AK317" s="183"/>
      <c r="AL317" s="183"/>
      <c r="AM317" s="183"/>
      <c r="AN317" s="183"/>
      <c r="AO317" s="183"/>
      <c r="AP317" s="183"/>
      <c r="AQ317" s="183"/>
      <c r="AR317" s="183"/>
      <c r="AS317" s="183"/>
      <c r="AT317" s="183" t="s">
        <v>20</v>
      </c>
      <c r="AU317" s="183" t="s">
        <v>20</v>
      </c>
      <c r="AV317" s="183" t="s">
        <v>20</v>
      </c>
      <c r="AW317" s="183" t="s">
        <v>20</v>
      </c>
      <c r="AX317" s="183"/>
      <c r="AY317" s="183"/>
      <c r="AZ317" s="183"/>
      <c r="BA317" s="183"/>
      <c r="BB317" s="183"/>
      <c r="BC317" s="183"/>
      <c r="BD317" s="183"/>
      <c r="BE317" s="183"/>
    </row>
    <row r="318" spans="1:57" ht="15" hidden="1" customHeight="1">
      <c r="A318" s="145" t="s">
        <v>235</v>
      </c>
      <c r="B318" s="145"/>
      <c r="C318" s="145" t="s">
        <v>1626</v>
      </c>
      <c r="D318" s="145"/>
      <c r="E318" s="145"/>
      <c r="F318" s="146">
        <v>108</v>
      </c>
      <c r="G318" s="147" t="s">
        <v>236</v>
      </c>
      <c r="H318" s="148">
        <v>2</v>
      </c>
      <c r="I318" s="149">
        <v>30</v>
      </c>
      <c r="J318" s="149"/>
      <c r="K318" s="149"/>
      <c r="L318" s="150">
        <v>0</v>
      </c>
      <c r="M318" s="184" t="s">
        <v>1484</v>
      </c>
      <c r="N318" s="181">
        <v>60</v>
      </c>
      <c r="O318" s="181" t="s">
        <v>1600</v>
      </c>
      <c r="P318" s="151" t="s">
        <v>1601</v>
      </c>
      <c r="Q318" s="182" t="str">
        <f>MaBM</f>
        <v>KCK</v>
      </c>
      <c r="R318" s="182" t="str">
        <f>MaKhoa</f>
        <v>KCK</v>
      </c>
      <c r="S318" s="144" t="str">
        <f t="shared" si="4"/>
        <v>KCK-KCK</v>
      </c>
      <c r="T318" s="183"/>
      <c r="U318" s="183"/>
      <c r="V318" s="183"/>
      <c r="W318" s="183"/>
      <c r="X318" s="183"/>
      <c r="Y318" s="183"/>
      <c r="Z318" s="183"/>
      <c r="AA318" s="183" t="s">
        <v>20</v>
      </c>
      <c r="AB318" s="183" t="s">
        <v>20</v>
      </c>
      <c r="AC318" s="183" t="s">
        <v>20</v>
      </c>
      <c r="AD318" s="183" t="s">
        <v>20</v>
      </c>
      <c r="AE318" s="183"/>
      <c r="AF318" s="183"/>
      <c r="AG318" s="183"/>
      <c r="AH318" s="183"/>
      <c r="AI318" s="183"/>
      <c r="AJ318" s="183"/>
      <c r="AK318" s="183"/>
      <c r="AL318" s="183"/>
      <c r="AM318" s="183"/>
      <c r="AN318" s="183"/>
      <c r="AO318" s="183"/>
      <c r="AP318" s="183"/>
      <c r="AQ318" s="183"/>
      <c r="AR318" s="183"/>
      <c r="AS318" s="183"/>
      <c r="AT318" s="183"/>
      <c r="AU318" s="183"/>
      <c r="AV318" s="183"/>
      <c r="AW318" s="183"/>
      <c r="AX318" s="183"/>
      <c r="AY318" s="183"/>
      <c r="AZ318" s="183"/>
      <c r="BA318" s="183"/>
      <c r="BB318" s="183"/>
      <c r="BC318" s="183"/>
      <c r="BD318" s="183"/>
      <c r="BE318" s="183"/>
    </row>
    <row r="319" spans="1:57" ht="15" hidden="1" customHeight="1">
      <c r="A319" s="145"/>
      <c r="B319" s="145" t="s">
        <v>237</v>
      </c>
      <c r="C319" s="145"/>
      <c r="D319" s="145"/>
      <c r="E319" s="145"/>
      <c r="F319" s="146">
        <v>109</v>
      </c>
      <c r="G319" s="147" t="s">
        <v>236</v>
      </c>
      <c r="H319" s="148">
        <v>2</v>
      </c>
      <c r="I319" s="149">
        <v>30</v>
      </c>
      <c r="J319" s="149"/>
      <c r="K319" s="149"/>
      <c r="L319" s="150">
        <v>0</v>
      </c>
      <c r="M319" s="184" t="s">
        <v>1484</v>
      </c>
      <c r="N319" s="181">
        <v>60</v>
      </c>
      <c r="O319" s="181" t="s">
        <v>1600</v>
      </c>
      <c r="P319" s="151" t="s">
        <v>1601</v>
      </c>
      <c r="Q319" s="182" t="str">
        <f>MaBM</f>
        <v>KCK</v>
      </c>
      <c r="R319" s="182" t="str">
        <f>MaKhoa</f>
        <v>KCK</v>
      </c>
      <c r="S319" s="144" t="str">
        <f t="shared" si="4"/>
        <v>KCK-KCK</v>
      </c>
      <c r="T319" s="183"/>
      <c r="U319" s="183"/>
      <c r="V319" s="183"/>
      <c r="W319" s="183"/>
      <c r="X319" s="183"/>
      <c r="Y319" s="183"/>
      <c r="Z319" s="183"/>
      <c r="AA319" s="183"/>
      <c r="AB319" s="183"/>
      <c r="AC319" s="183"/>
      <c r="AD319" s="183"/>
      <c r="AE319" s="183"/>
      <c r="AF319" s="183"/>
      <c r="AG319" s="183"/>
      <c r="AH319" s="183"/>
      <c r="AI319" s="183"/>
      <c r="AJ319" s="183"/>
      <c r="AK319" s="183"/>
      <c r="AL319" s="183"/>
      <c r="AM319" s="183"/>
      <c r="AN319" s="183"/>
      <c r="AO319" s="183"/>
      <c r="AP319" s="183"/>
      <c r="AQ319" s="183"/>
      <c r="AR319" s="183"/>
      <c r="AS319" s="183"/>
      <c r="AT319" s="183"/>
      <c r="AU319" s="183"/>
      <c r="AV319" s="183"/>
      <c r="AW319" s="183"/>
      <c r="AX319" s="183"/>
      <c r="AY319" s="183"/>
      <c r="AZ319" s="183"/>
      <c r="BA319" s="183"/>
      <c r="BB319" s="183"/>
      <c r="BC319" s="183"/>
      <c r="BD319" s="183"/>
      <c r="BE319" s="183"/>
    </row>
    <row r="320" spans="1:57" ht="15" hidden="1" customHeight="1">
      <c r="A320" s="145" t="s">
        <v>1150</v>
      </c>
      <c r="B320" s="145"/>
      <c r="C320" s="145"/>
      <c r="D320" s="145" t="s">
        <v>1151</v>
      </c>
      <c r="E320" s="145"/>
      <c r="F320" s="146">
        <v>580</v>
      </c>
      <c r="G320" s="147" t="s">
        <v>1152</v>
      </c>
      <c r="H320" s="148">
        <v>2</v>
      </c>
      <c r="I320" s="149">
        <v>30</v>
      </c>
      <c r="J320" s="149"/>
      <c r="K320" s="149"/>
      <c r="L320" s="150">
        <v>0</v>
      </c>
      <c r="M320" s="184" t="s">
        <v>1484</v>
      </c>
      <c r="N320" s="181">
        <v>90</v>
      </c>
      <c r="O320" s="181" t="s">
        <v>1600</v>
      </c>
      <c r="P320" s="151" t="s">
        <v>1601</v>
      </c>
      <c r="Q320" s="182" t="str">
        <f>MaBM</f>
        <v>KCK</v>
      </c>
      <c r="R320" s="182" t="str">
        <f>MaKhoa</f>
        <v>KCK</v>
      </c>
      <c r="S320" s="144" t="str">
        <f t="shared" si="4"/>
        <v>KCK-KCK</v>
      </c>
      <c r="T320" s="183"/>
      <c r="U320" s="183"/>
      <c r="V320" s="183"/>
      <c r="W320" s="183"/>
      <c r="X320" s="183"/>
      <c r="Y320" s="183"/>
      <c r="Z320" s="183"/>
      <c r="AA320" s="183" t="s">
        <v>21</v>
      </c>
      <c r="AB320" s="183" t="s">
        <v>21</v>
      </c>
      <c r="AC320" s="183" t="s">
        <v>21</v>
      </c>
      <c r="AD320" s="183"/>
      <c r="AE320" s="183"/>
      <c r="AF320" s="183"/>
      <c r="AG320" s="183"/>
      <c r="AH320" s="183"/>
      <c r="AI320" s="183"/>
      <c r="AJ320" s="183"/>
      <c r="AK320" s="183"/>
      <c r="AL320" s="183"/>
      <c r="AM320" s="183"/>
      <c r="AN320" s="183"/>
      <c r="AO320" s="183"/>
      <c r="AP320" s="183"/>
      <c r="AQ320" s="183"/>
      <c r="AR320" s="183"/>
      <c r="AS320" s="183"/>
      <c r="AT320" s="183" t="s">
        <v>21</v>
      </c>
      <c r="AU320" s="183" t="s">
        <v>21</v>
      </c>
      <c r="AV320" s="183" t="s">
        <v>21</v>
      </c>
      <c r="AW320" s="183" t="s">
        <v>21</v>
      </c>
      <c r="AX320" s="183"/>
      <c r="AY320" s="183"/>
      <c r="AZ320" s="183"/>
      <c r="BA320" s="183"/>
      <c r="BB320" s="183"/>
      <c r="BC320" s="183"/>
      <c r="BD320" s="183"/>
      <c r="BE320" s="183"/>
    </row>
    <row r="321" spans="1:57" ht="15" hidden="1" customHeight="1">
      <c r="A321" s="145" t="s">
        <v>227</v>
      </c>
      <c r="B321" s="145"/>
      <c r="C321" s="145"/>
      <c r="D321" s="145"/>
      <c r="E321" s="145"/>
      <c r="F321" s="146">
        <v>105</v>
      </c>
      <c r="G321" s="147" t="s">
        <v>228</v>
      </c>
      <c r="H321" s="148">
        <v>3</v>
      </c>
      <c r="I321" s="149">
        <v>45</v>
      </c>
      <c r="J321" s="149"/>
      <c r="K321" s="149"/>
      <c r="L321" s="150">
        <v>0</v>
      </c>
      <c r="M321" s="184" t="s">
        <v>1484</v>
      </c>
      <c r="N321" s="181">
        <v>90</v>
      </c>
      <c r="O321" s="181" t="s">
        <v>1600</v>
      </c>
      <c r="P321" s="151" t="s">
        <v>1601</v>
      </c>
      <c r="Q321" s="182" t="str">
        <f>MaBM</f>
        <v>KCK</v>
      </c>
      <c r="R321" s="182" t="str">
        <f>MaKhoa</f>
        <v>KCK</v>
      </c>
      <c r="S321" s="144" t="str">
        <f t="shared" si="4"/>
        <v>KCK-KCK</v>
      </c>
      <c r="T321" s="183"/>
      <c r="U321" s="183"/>
      <c r="V321" s="183"/>
      <c r="W321" s="183"/>
      <c r="X321" s="183"/>
      <c r="Y321" s="183"/>
      <c r="Z321" s="183"/>
      <c r="AA321" s="183" t="s">
        <v>20</v>
      </c>
      <c r="AB321" s="183" t="s">
        <v>20</v>
      </c>
      <c r="AC321" s="183" t="s">
        <v>20</v>
      </c>
      <c r="AD321" s="183" t="s">
        <v>20</v>
      </c>
      <c r="AE321" s="183"/>
      <c r="AF321" s="183"/>
      <c r="AG321" s="183"/>
      <c r="AH321" s="183"/>
      <c r="AI321" s="183"/>
      <c r="AJ321" s="183"/>
      <c r="AK321" s="183"/>
      <c r="AL321" s="183"/>
      <c r="AM321" s="183"/>
      <c r="AN321" s="183"/>
      <c r="AO321" s="183"/>
      <c r="AP321" s="183"/>
      <c r="AQ321" s="183"/>
      <c r="AR321" s="183"/>
      <c r="AS321" s="183"/>
      <c r="AT321" s="183"/>
      <c r="AU321" s="183"/>
      <c r="AV321" s="183"/>
      <c r="AW321" s="183"/>
      <c r="AX321" s="183"/>
      <c r="AY321" s="183"/>
      <c r="AZ321" s="183"/>
      <c r="BA321" s="183"/>
      <c r="BB321" s="183"/>
      <c r="BC321" s="183"/>
      <c r="BD321" s="183"/>
      <c r="BE321" s="183"/>
    </row>
    <row r="322" spans="1:57" ht="15" hidden="1" customHeight="1">
      <c r="A322" s="145"/>
      <c r="B322" s="145" t="s">
        <v>230</v>
      </c>
      <c r="C322" s="145" t="s">
        <v>1625</v>
      </c>
      <c r="D322" s="145" t="s">
        <v>231</v>
      </c>
      <c r="E322" s="145"/>
      <c r="F322" s="146">
        <v>106</v>
      </c>
      <c r="G322" s="147" t="s">
        <v>228</v>
      </c>
      <c r="H322" s="148">
        <v>2</v>
      </c>
      <c r="I322" s="149">
        <v>30</v>
      </c>
      <c r="J322" s="149"/>
      <c r="K322" s="149"/>
      <c r="L322" s="150">
        <v>0</v>
      </c>
      <c r="M322" s="184" t="s">
        <v>1484</v>
      </c>
      <c r="N322" s="181">
        <v>90</v>
      </c>
      <c r="O322" s="181" t="s">
        <v>1600</v>
      </c>
      <c r="P322" s="151" t="s">
        <v>1601</v>
      </c>
      <c r="Q322" s="182" t="str">
        <f>MaBM</f>
        <v>KCK</v>
      </c>
      <c r="R322" s="182" t="str">
        <f>MaKhoa</f>
        <v>KCK</v>
      </c>
      <c r="S322" s="144" t="str">
        <f t="shared" si="4"/>
        <v>KCK-KCK</v>
      </c>
      <c r="T322" s="183"/>
      <c r="U322" s="183"/>
      <c r="V322" s="183"/>
      <c r="W322" s="183"/>
      <c r="X322" s="183"/>
      <c r="Y322" s="183"/>
      <c r="Z322" s="183"/>
      <c r="AA322" s="183"/>
      <c r="AB322" s="183"/>
      <c r="AC322" s="183"/>
      <c r="AD322" s="183"/>
      <c r="AE322" s="183"/>
      <c r="AF322" s="183"/>
      <c r="AG322" s="183"/>
      <c r="AH322" s="183"/>
      <c r="AI322" s="183"/>
      <c r="AJ322" s="183"/>
      <c r="AK322" s="183"/>
      <c r="AL322" s="183"/>
      <c r="AM322" s="183"/>
      <c r="AN322" s="183"/>
      <c r="AO322" s="183"/>
      <c r="AP322" s="183"/>
      <c r="AQ322" s="183"/>
      <c r="AR322" s="183"/>
      <c r="AS322" s="183"/>
      <c r="AT322" s="183" t="s">
        <v>20</v>
      </c>
      <c r="AU322" s="183" t="s">
        <v>20</v>
      </c>
      <c r="AV322" s="183" t="s">
        <v>20</v>
      </c>
      <c r="AW322" s="183" t="s">
        <v>20</v>
      </c>
      <c r="AX322" s="183"/>
      <c r="AY322" s="183"/>
      <c r="AZ322" s="183"/>
      <c r="BA322" s="183"/>
      <c r="BB322" s="183"/>
      <c r="BC322" s="183"/>
      <c r="BD322" s="183"/>
      <c r="BE322" s="183"/>
    </row>
    <row r="323" spans="1:57" ht="15" hidden="1" customHeight="1">
      <c r="A323" s="145" t="s">
        <v>474</v>
      </c>
      <c r="B323" s="145" t="s">
        <v>474</v>
      </c>
      <c r="C323" s="145" t="s">
        <v>474</v>
      </c>
      <c r="D323" s="145"/>
      <c r="E323" s="145"/>
      <c r="F323" s="146">
        <v>223</v>
      </c>
      <c r="G323" s="147" t="s">
        <v>1676</v>
      </c>
      <c r="H323" s="148">
        <v>2</v>
      </c>
      <c r="I323" s="149">
        <v>30</v>
      </c>
      <c r="J323" s="149"/>
      <c r="K323" s="149"/>
      <c r="L323" s="150">
        <v>0</v>
      </c>
      <c r="M323" s="184"/>
      <c r="N323" s="181"/>
      <c r="O323" s="181" t="s">
        <v>1600</v>
      </c>
      <c r="P323" s="151" t="s">
        <v>1601</v>
      </c>
      <c r="Q323" s="182" t="str">
        <f>MaBM</f>
        <v>KCK</v>
      </c>
      <c r="R323" s="182" t="str">
        <f>MaKhoa</f>
        <v>KCK</v>
      </c>
      <c r="S323" s="144" t="str">
        <f t="shared" si="4"/>
        <v>KCK-KCK</v>
      </c>
      <c r="T323" s="183"/>
      <c r="U323" s="183"/>
      <c r="V323" s="183"/>
      <c r="W323" s="183"/>
      <c r="X323" s="183"/>
      <c r="Y323" s="183"/>
      <c r="Z323" s="183"/>
      <c r="AA323" s="183" t="s">
        <v>21</v>
      </c>
      <c r="AB323" s="183" t="s">
        <v>21</v>
      </c>
      <c r="AC323" s="183" t="s">
        <v>21</v>
      </c>
      <c r="AD323" s="183" t="s">
        <v>21</v>
      </c>
      <c r="AE323" s="183"/>
      <c r="AF323" s="183"/>
      <c r="AG323" s="183"/>
      <c r="AH323" s="183"/>
      <c r="AI323" s="183"/>
      <c r="AJ323" s="183"/>
      <c r="AK323" s="183"/>
      <c r="AL323" s="183"/>
      <c r="AM323" s="183"/>
      <c r="AN323" s="183"/>
      <c r="AO323" s="183"/>
      <c r="AP323" s="183"/>
      <c r="AQ323" s="183"/>
      <c r="AR323" s="183"/>
      <c r="AS323" s="183"/>
      <c r="AT323" s="183"/>
      <c r="AU323" s="183"/>
      <c r="AV323" s="183"/>
      <c r="AW323" s="183"/>
      <c r="AX323" s="183"/>
      <c r="AY323" s="183"/>
      <c r="AZ323" s="183"/>
      <c r="BA323" s="183"/>
      <c r="BB323" s="183"/>
      <c r="BC323" s="183"/>
      <c r="BD323" s="183"/>
      <c r="BE323" s="183"/>
    </row>
    <row r="324" spans="1:57" ht="15" hidden="1" customHeight="1">
      <c r="A324" s="145" t="s">
        <v>465</v>
      </c>
      <c r="B324" s="145" t="s">
        <v>465</v>
      </c>
      <c r="C324" s="145" t="s">
        <v>465</v>
      </c>
      <c r="D324" s="145" t="s">
        <v>466</v>
      </c>
      <c r="E324" s="145"/>
      <c r="F324" s="146">
        <v>220</v>
      </c>
      <c r="G324" s="147" t="s">
        <v>467</v>
      </c>
      <c r="H324" s="148">
        <v>2</v>
      </c>
      <c r="I324" s="149">
        <v>15</v>
      </c>
      <c r="J324" s="149">
        <v>30</v>
      </c>
      <c r="K324" s="149"/>
      <c r="L324" s="150">
        <v>0</v>
      </c>
      <c r="M324" s="184" t="s">
        <v>1511</v>
      </c>
      <c r="N324" s="181"/>
      <c r="O324" s="181" t="s">
        <v>1600</v>
      </c>
      <c r="P324" s="151" t="s">
        <v>1601</v>
      </c>
      <c r="Q324" s="182" t="str">
        <f>MaBM</f>
        <v>KCK</v>
      </c>
      <c r="R324" s="182" t="str">
        <f>MaKhoa</f>
        <v>KCK</v>
      </c>
      <c r="S324" s="144" t="str">
        <f t="shared" ref="S324:S387" si="5">+R324&amp;"-"&amp;Q324</f>
        <v>KCK-KCK</v>
      </c>
      <c r="T324" s="183"/>
      <c r="U324" s="183"/>
      <c r="V324" s="183"/>
      <c r="W324" s="183"/>
      <c r="X324" s="183"/>
      <c r="Y324" s="183"/>
      <c r="Z324" s="183"/>
      <c r="AA324" s="183" t="s">
        <v>21</v>
      </c>
      <c r="AB324" s="183" t="s">
        <v>21</v>
      </c>
      <c r="AC324" s="183" t="s">
        <v>21</v>
      </c>
      <c r="AD324" s="183" t="s">
        <v>21</v>
      </c>
      <c r="AE324" s="183"/>
      <c r="AF324" s="183"/>
      <c r="AG324" s="183"/>
      <c r="AH324" s="183"/>
      <c r="AI324" s="183"/>
      <c r="AJ324" s="183"/>
      <c r="AK324" s="183"/>
      <c r="AL324" s="183"/>
      <c r="AM324" s="183"/>
      <c r="AN324" s="183"/>
      <c r="AO324" s="183"/>
      <c r="AP324" s="183"/>
      <c r="AQ324" s="183"/>
      <c r="AR324" s="183"/>
      <c r="AS324" s="183"/>
      <c r="AT324" s="183" t="s">
        <v>21</v>
      </c>
      <c r="AU324" s="183" t="s">
        <v>21</v>
      </c>
      <c r="AV324" s="183" t="s">
        <v>21</v>
      </c>
      <c r="AW324" s="183" t="s">
        <v>21</v>
      </c>
      <c r="AX324" s="183"/>
      <c r="AY324" s="183"/>
      <c r="AZ324" s="183"/>
      <c r="BA324" s="183"/>
      <c r="BB324" s="183"/>
      <c r="BC324" s="183"/>
      <c r="BD324" s="183"/>
      <c r="BE324" s="183"/>
    </row>
    <row r="325" spans="1:57" ht="15" hidden="1" customHeight="1">
      <c r="A325" s="145" t="s">
        <v>249</v>
      </c>
      <c r="B325" s="145"/>
      <c r="C325" s="145" t="s">
        <v>249</v>
      </c>
      <c r="D325" s="145" t="s">
        <v>250</v>
      </c>
      <c r="E325" s="145"/>
      <c r="F325" s="146">
        <v>115</v>
      </c>
      <c r="G325" s="147" t="s">
        <v>251</v>
      </c>
      <c r="H325" s="148">
        <v>2</v>
      </c>
      <c r="I325" s="149">
        <v>30</v>
      </c>
      <c r="J325" s="149"/>
      <c r="K325" s="149"/>
      <c r="L325" s="150">
        <v>0</v>
      </c>
      <c r="M325" s="184" t="s">
        <v>1484</v>
      </c>
      <c r="N325" s="181">
        <v>90</v>
      </c>
      <c r="O325" s="181" t="s">
        <v>1600</v>
      </c>
      <c r="P325" s="151" t="s">
        <v>1601</v>
      </c>
      <c r="Q325" s="182" t="str">
        <f>MaBM</f>
        <v>KCK</v>
      </c>
      <c r="R325" s="182" t="str">
        <f>MaKhoa</f>
        <v>KCK</v>
      </c>
      <c r="S325" s="144" t="str">
        <f t="shared" si="5"/>
        <v>KCK-KCK</v>
      </c>
      <c r="T325" s="183"/>
      <c r="U325" s="183"/>
      <c r="V325" s="183"/>
      <c r="W325" s="183"/>
      <c r="X325" s="183"/>
      <c r="Y325" s="183"/>
      <c r="Z325" s="183"/>
      <c r="AA325" s="183" t="s">
        <v>20</v>
      </c>
      <c r="AB325" s="183" t="s">
        <v>20</v>
      </c>
      <c r="AC325" s="183" t="s">
        <v>20</v>
      </c>
      <c r="AD325" s="183" t="s">
        <v>20</v>
      </c>
      <c r="AE325" s="183"/>
      <c r="AF325" s="183"/>
      <c r="AG325" s="183"/>
      <c r="AH325" s="183"/>
      <c r="AI325" s="183"/>
      <c r="AJ325" s="183"/>
      <c r="AK325" s="183"/>
      <c r="AL325" s="183"/>
      <c r="AM325" s="183"/>
      <c r="AN325" s="183"/>
      <c r="AO325" s="183"/>
      <c r="AP325" s="183"/>
      <c r="AQ325" s="183"/>
      <c r="AR325" s="183"/>
      <c r="AS325" s="183"/>
      <c r="AT325" s="183" t="s">
        <v>20</v>
      </c>
      <c r="AU325" s="183" t="s">
        <v>20</v>
      </c>
      <c r="AV325" s="183" t="s">
        <v>20</v>
      </c>
      <c r="AW325" s="183" t="s">
        <v>20</v>
      </c>
      <c r="AX325" s="183"/>
      <c r="AY325" s="183"/>
      <c r="AZ325" s="183"/>
      <c r="BA325" s="183"/>
      <c r="BB325" s="183"/>
      <c r="BC325" s="183"/>
      <c r="BD325" s="183"/>
      <c r="BE325" s="183"/>
    </row>
    <row r="326" spans="1:57" ht="15" hidden="1" customHeight="1">
      <c r="A326" s="145" t="s">
        <v>481</v>
      </c>
      <c r="B326" s="145" t="s">
        <v>481</v>
      </c>
      <c r="C326" s="145"/>
      <c r="D326" s="145" t="s">
        <v>482</v>
      </c>
      <c r="E326" s="145"/>
      <c r="F326" s="146">
        <v>226</v>
      </c>
      <c r="G326" s="147" t="s">
        <v>483</v>
      </c>
      <c r="H326" s="148">
        <v>2</v>
      </c>
      <c r="I326" s="149">
        <v>30</v>
      </c>
      <c r="J326" s="149"/>
      <c r="K326" s="149"/>
      <c r="L326" s="150">
        <v>0</v>
      </c>
      <c r="M326" s="184"/>
      <c r="N326" s="181"/>
      <c r="O326" s="181" t="s">
        <v>1600</v>
      </c>
      <c r="P326" s="151" t="s">
        <v>1601</v>
      </c>
      <c r="Q326" s="182" t="str">
        <f>MaBM</f>
        <v>KCK</v>
      </c>
      <c r="R326" s="182" t="str">
        <f>MaKhoa</f>
        <v>KCK</v>
      </c>
      <c r="S326" s="144" t="str">
        <f t="shared" si="5"/>
        <v>KCK-KCK</v>
      </c>
      <c r="T326" s="183"/>
      <c r="U326" s="183"/>
      <c r="V326" s="183"/>
      <c r="W326" s="183"/>
      <c r="X326" s="183"/>
      <c r="Y326" s="183"/>
      <c r="Z326" s="183"/>
      <c r="AA326" s="183"/>
      <c r="AB326" s="183" t="s">
        <v>21</v>
      </c>
      <c r="AC326" s="183"/>
      <c r="AD326" s="183"/>
      <c r="AE326" s="183"/>
      <c r="AF326" s="183"/>
      <c r="AG326" s="183"/>
      <c r="AH326" s="183"/>
      <c r="AI326" s="183"/>
      <c r="AJ326" s="183"/>
      <c r="AK326" s="183"/>
      <c r="AL326" s="183"/>
      <c r="AM326" s="183"/>
      <c r="AN326" s="183"/>
      <c r="AO326" s="183"/>
      <c r="AP326" s="183"/>
      <c r="AQ326" s="183"/>
      <c r="AR326" s="183"/>
      <c r="AS326" s="183"/>
      <c r="AT326" s="183"/>
      <c r="AU326" s="183" t="s">
        <v>21</v>
      </c>
      <c r="AV326" s="183"/>
      <c r="AW326" s="183"/>
      <c r="AX326" s="183"/>
      <c r="AY326" s="183"/>
      <c r="AZ326" s="183"/>
      <c r="BA326" s="183"/>
      <c r="BB326" s="183"/>
      <c r="BC326" s="183"/>
      <c r="BD326" s="183"/>
      <c r="BE326" s="183"/>
    </row>
    <row r="327" spans="1:57" ht="15" hidden="1" customHeight="1">
      <c r="A327" s="145" t="s">
        <v>471</v>
      </c>
      <c r="B327" s="145" t="s">
        <v>471</v>
      </c>
      <c r="C327" s="145" t="s">
        <v>471</v>
      </c>
      <c r="D327" s="145" t="s">
        <v>472</v>
      </c>
      <c r="E327" s="145"/>
      <c r="F327" s="146">
        <v>222</v>
      </c>
      <c r="G327" s="147" t="s">
        <v>473</v>
      </c>
      <c r="H327" s="148">
        <v>2</v>
      </c>
      <c r="I327" s="149">
        <v>30</v>
      </c>
      <c r="J327" s="149"/>
      <c r="K327" s="149"/>
      <c r="L327" s="150">
        <v>0</v>
      </c>
      <c r="M327" s="184" t="s">
        <v>1484</v>
      </c>
      <c r="N327" s="181">
        <v>90</v>
      </c>
      <c r="O327" s="181" t="s">
        <v>1600</v>
      </c>
      <c r="P327" s="151" t="s">
        <v>1601</v>
      </c>
      <c r="Q327" s="182" t="str">
        <f>MaBM</f>
        <v>KCK</v>
      </c>
      <c r="R327" s="182" t="str">
        <f>MaKhoa</f>
        <v>KCK</v>
      </c>
      <c r="S327" s="144" t="str">
        <f t="shared" si="5"/>
        <v>KCK-KCK</v>
      </c>
      <c r="T327" s="183"/>
      <c r="U327" s="183"/>
      <c r="V327" s="183"/>
      <c r="W327" s="183"/>
      <c r="X327" s="183"/>
      <c r="Y327" s="183"/>
      <c r="Z327" s="183"/>
      <c r="AA327" s="183" t="s">
        <v>21</v>
      </c>
      <c r="AB327" s="183" t="s">
        <v>21</v>
      </c>
      <c r="AC327" s="183" t="s">
        <v>21</v>
      </c>
      <c r="AD327" s="183" t="s">
        <v>21</v>
      </c>
      <c r="AE327" s="183"/>
      <c r="AF327" s="183"/>
      <c r="AG327" s="183"/>
      <c r="AH327" s="183"/>
      <c r="AI327" s="183"/>
      <c r="AJ327" s="183"/>
      <c r="AK327" s="183"/>
      <c r="AL327" s="183"/>
      <c r="AM327" s="183"/>
      <c r="AN327" s="183"/>
      <c r="AO327" s="183"/>
      <c r="AP327" s="183"/>
      <c r="AQ327" s="183"/>
      <c r="AR327" s="183"/>
      <c r="AS327" s="183"/>
      <c r="AT327" s="183" t="s">
        <v>21</v>
      </c>
      <c r="AU327" s="183" t="s">
        <v>21</v>
      </c>
      <c r="AV327" s="183" t="s">
        <v>21</v>
      </c>
      <c r="AW327" s="183" t="s">
        <v>21</v>
      </c>
      <c r="AX327" s="183"/>
      <c r="AY327" s="183"/>
      <c r="AZ327" s="183"/>
      <c r="BA327" s="183"/>
      <c r="BB327" s="183"/>
      <c r="BC327" s="183"/>
      <c r="BD327" s="183"/>
      <c r="BE327" s="183"/>
    </row>
    <row r="328" spans="1:57" ht="15" hidden="1" customHeight="1">
      <c r="A328" s="145" t="s">
        <v>232</v>
      </c>
      <c r="B328" s="145"/>
      <c r="C328" s="145"/>
      <c r="D328" s="145" t="s">
        <v>233</v>
      </c>
      <c r="E328" s="145"/>
      <c r="F328" s="146">
        <v>107</v>
      </c>
      <c r="G328" s="147" t="s">
        <v>234</v>
      </c>
      <c r="H328" s="148">
        <v>3</v>
      </c>
      <c r="I328" s="149">
        <v>45</v>
      </c>
      <c r="J328" s="149"/>
      <c r="K328" s="149"/>
      <c r="L328" s="150">
        <v>0</v>
      </c>
      <c r="M328" s="184"/>
      <c r="N328" s="181"/>
      <c r="O328" s="181" t="s">
        <v>1600</v>
      </c>
      <c r="P328" s="151" t="s">
        <v>1601</v>
      </c>
      <c r="Q328" s="182" t="str">
        <f>MaBM</f>
        <v>KCK</v>
      </c>
      <c r="R328" s="182" t="str">
        <f>MaKhoa</f>
        <v>KCK</v>
      </c>
      <c r="S328" s="144" t="str">
        <f t="shared" si="5"/>
        <v>KCK-KCK</v>
      </c>
      <c r="T328" s="183"/>
      <c r="U328" s="183"/>
      <c r="V328" s="183"/>
      <c r="W328" s="183"/>
      <c r="X328" s="183"/>
      <c r="Y328" s="183"/>
      <c r="Z328" s="183"/>
      <c r="AA328" s="183" t="s">
        <v>20</v>
      </c>
      <c r="AB328" s="183" t="s">
        <v>20</v>
      </c>
      <c r="AC328" s="183" t="s">
        <v>20</v>
      </c>
      <c r="AD328" s="183" t="s">
        <v>20</v>
      </c>
      <c r="AE328" s="183"/>
      <c r="AF328" s="183"/>
      <c r="AG328" s="183"/>
      <c r="AH328" s="183"/>
      <c r="AI328" s="183"/>
      <c r="AJ328" s="183"/>
      <c r="AK328" s="183"/>
      <c r="AL328" s="183"/>
      <c r="AM328" s="183"/>
      <c r="AN328" s="183"/>
      <c r="AO328" s="183"/>
      <c r="AP328" s="183"/>
      <c r="AQ328" s="183"/>
      <c r="AR328" s="183"/>
      <c r="AS328" s="183"/>
      <c r="AT328" s="183" t="s">
        <v>20</v>
      </c>
      <c r="AU328" s="183" t="s">
        <v>20</v>
      </c>
      <c r="AV328" s="183" t="s">
        <v>20</v>
      </c>
      <c r="AW328" s="183" t="s">
        <v>20</v>
      </c>
      <c r="AX328" s="183"/>
      <c r="AY328" s="183"/>
      <c r="AZ328" s="183"/>
      <c r="BA328" s="183"/>
      <c r="BB328" s="183"/>
      <c r="BC328" s="183"/>
      <c r="BD328" s="183"/>
      <c r="BE328" s="183"/>
    </row>
    <row r="329" spans="1:57" ht="15" customHeight="1">
      <c r="A329" s="145" t="s">
        <v>1759</v>
      </c>
      <c r="B329" s="145" t="s">
        <v>1759</v>
      </c>
      <c r="C329" s="145"/>
      <c r="D329" s="145" t="s">
        <v>1760</v>
      </c>
      <c r="E329" s="145"/>
      <c r="F329" s="146">
        <v>614</v>
      </c>
      <c r="G329" s="147" t="s">
        <v>1761</v>
      </c>
      <c r="H329" s="148">
        <v>3</v>
      </c>
      <c r="I329" s="149">
        <v>45</v>
      </c>
      <c r="J329" s="149"/>
      <c r="K329" s="149"/>
      <c r="L329" s="150"/>
      <c r="M329" s="184"/>
      <c r="N329" s="181"/>
      <c r="O329" s="181"/>
      <c r="P329" s="151" t="s">
        <v>1595</v>
      </c>
      <c r="Q329" s="182" t="str">
        <f>MaBM</f>
        <v/>
      </c>
      <c r="R329" s="182" t="str">
        <f>MaKhoa</f>
        <v>KCT</v>
      </c>
      <c r="S329" s="144" t="str">
        <f t="shared" si="5"/>
        <v>KCT-</v>
      </c>
      <c r="T329" s="183"/>
      <c r="U329" s="183"/>
      <c r="V329" s="183"/>
      <c r="W329" s="183"/>
      <c r="X329" s="183"/>
      <c r="Y329" s="183"/>
      <c r="Z329" s="183"/>
      <c r="AA329" s="183"/>
      <c r="AB329" s="183"/>
      <c r="AC329" s="183"/>
      <c r="AD329" s="183"/>
      <c r="AE329" s="183"/>
      <c r="AF329" s="183"/>
      <c r="AG329" s="183"/>
      <c r="AH329" s="183"/>
      <c r="AI329" s="183"/>
      <c r="AJ329" s="183"/>
      <c r="AK329" s="183"/>
      <c r="AL329" s="183"/>
      <c r="AM329" s="183"/>
      <c r="AN329" s="183"/>
      <c r="AO329" s="183"/>
      <c r="AP329" s="183"/>
      <c r="AQ329" s="183"/>
      <c r="AR329" s="183"/>
      <c r="AS329" s="183"/>
      <c r="AT329" s="183"/>
      <c r="AU329" s="183"/>
      <c r="AV329" s="183"/>
      <c r="AW329" s="183"/>
      <c r="AX329" s="183"/>
      <c r="AY329" s="183"/>
      <c r="AZ329" s="183"/>
      <c r="BA329" s="183"/>
      <c r="BB329" s="183"/>
      <c r="BC329" s="183"/>
      <c r="BD329" s="183"/>
      <c r="BE329" s="183"/>
    </row>
    <row r="330" spans="1:57" ht="15" customHeight="1">
      <c r="A330" s="145" t="s">
        <v>2113</v>
      </c>
      <c r="B330" s="145"/>
      <c r="C330" s="145"/>
      <c r="D330" s="145" t="s">
        <v>2114</v>
      </c>
      <c r="E330" s="145"/>
      <c r="F330" s="146">
        <v>958</v>
      </c>
      <c r="G330" s="147" t="s">
        <v>2115</v>
      </c>
      <c r="H330" s="148">
        <v>2</v>
      </c>
      <c r="I330" s="149">
        <v>30</v>
      </c>
      <c r="J330" s="149"/>
      <c r="K330" s="149"/>
      <c r="L330" s="150">
        <v>0</v>
      </c>
      <c r="M330" s="184" t="s">
        <v>5278</v>
      </c>
      <c r="N330" s="181"/>
      <c r="O330" s="181"/>
      <c r="P330" s="151" t="s">
        <v>1595</v>
      </c>
      <c r="Q330" s="182" t="str">
        <f>MaBM</f>
        <v/>
      </c>
      <c r="R330" s="182" t="str">
        <f>MaKhoa</f>
        <v>KCT</v>
      </c>
      <c r="S330" s="144" t="str">
        <f t="shared" si="5"/>
        <v>KCT-</v>
      </c>
      <c r="T330" s="183"/>
      <c r="U330" s="183"/>
      <c r="V330" s="183"/>
      <c r="W330" s="183"/>
      <c r="X330" s="183"/>
      <c r="Y330" s="183"/>
      <c r="Z330" s="183"/>
      <c r="AA330" s="183"/>
      <c r="AB330" s="183"/>
      <c r="AC330" s="183"/>
      <c r="AD330" s="183"/>
      <c r="AE330" s="183"/>
      <c r="AF330" s="183"/>
      <c r="AG330" s="183"/>
      <c r="AH330" s="183"/>
      <c r="AI330" s="183"/>
      <c r="AJ330" s="183"/>
      <c r="AK330" s="183"/>
      <c r="AL330" s="183"/>
      <c r="AM330" s="183"/>
      <c r="AN330" s="183"/>
      <c r="AO330" s="183"/>
      <c r="AP330" s="183"/>
      <c r="AQ330" s="183"/>
      <c r="AR330" s="183"/>
      <c r="AS330" s="183"/>
      <c r="AT330" s="183"/>
      <c r="AU330" s="183"/>
      <c r="AV330" s="183"/>
      <c r="AW330" s="183"/>
      <c r="AX330" s="183"/>
      <c r="AY330" s="183"/>
      <c r="AZ330" s="183"/>
      <c r="BA330" s="183"/>
      <c r="BB330" s="183"/>
      <c r="BC330" s="183"/>
      <c r="BD330" s="183"/>
      <c r="BE330" s="183"/>
    </row>
    <row r="331" spans="1:57" ht="15" customHeight="1">
      <c r="A331" s="145" t="s">
        <v>2139</v>
      </c>
      <c r="B331" s="145"/>
      <c r="C331" s="145"/>
      <c r="D331" s="145"/>
      <c r="E331" s="145"/>
      <c r="F331" s="146">
        <v>968</v>
      </c>
      <c r="G331" s="147" t="s">
        <v>1444</v>
      </c>
      <c r="H331" s="148">
        <v>8</v>
      </c>
      <c r="I331" s="149"/>
      <c r="J331" s="149"/>
      <c r="K331" s="149">
        <v>480</v>
      </c>
      <c r="L331" s="150">
        <v>0</v>
      </c>
      <c r="M331" s="180" t="s">
        <v>1511</v>
      </c>
      <c r="N331" s="181"/>
      <c r="O331" s="181"/>
      <c r="P331" s="151" t="s">
        <v>1595</v>
      </c>
      <c r="Q331" s="182" t="str">
        <f>MaBM</f>
        <v/>
      </c>
      <c r="R331" s="182" t="str">
        <f>MaKhoa</f>
        <v>KCT</v>
      </c>
      <c r="S331" s="144" t="str">
        <f t="shared" si="5"/>
        <v>KCT-</v>
      </c>
      <c r="T331" s="183"/>
      <c r="U331" s="183"/>
      <c r="V331" s="183"/>
      <c r="W331" s="183"/>
      <c r="X331" s="183"/>
      <c r="Y331" s="183"/>
      <c r="Z331" s="183"/>
      <c r="AA331" s="183"/>
      <c r="AB331" s="183"/>
      <c r="AC331" s="183"/>
      <c r="AD331" s="183"/>
      <c r="AE331" s="183"/>
      <c r="AF331" s="183"/>
      <c r="AG331" s="183"/>
      <c r="AH331" s="183"/>
      <c r="AI331" s="183"/>
      <c r="AJ331" s="183"/>
      <c r="AK331" s="183"/>
      <c r="AL331" s="183"/>
      <c r="AM331" s="183"/>
      <c r="AN331" s="183"/>
      <c r="AO331" s="183"/>
      <c r="AP331" s="183"/>
      <c r="AQ331" s="183"/>
      <c r="AR331" s="183"/>
      <c r="AS331" s="183"/>
      <c r="AT331" s="183"/>
      <c r="AU331" s="183"/>
      <c r="AV331" s="183"/>
      <c r="AW331" s="183"/>
      <c r="AX331" s="183"/>
      <c r="AY331" s="183"/>
      <c r="AZ331" s="183"/>
      <c r="BA331" s="183"/>
      <c r="BB331" s="183"/>
      <c r="BC331" s="183"/>
      <c r="BD331" s="183"/>
      <c r="BE331" s="183"/>
    </row>
    <row r="332" spans="1:57" ht="15" customHeight="1">
      <c r="A332" s="145"/>
      <c r="B332" s="145"/>
      <c r="C332" s="145"/>
      <c r="D332" s="145" t="s">
        <v>2146</v>
      </c>
      <c r="E332" s="145"/>
      <c r="F332" s="146">
        <v>972</v>
      </c>
      <c r="G332" s="147" t="s">
        <v>1444</v>
      </c>
      <c r="H332" s="148">
        <v>4</v>
      </c>
      <c r="I332" s="149"/>
      <c r="J332" s="149"/>
      <c r="K332" s="149">
        <v>180</v>
      </c>
      <c r="L332" s="150">
        <v>0</v>
      </c>
      <c r="M332" s="180" t="s">
        <v>1511</v>
      </c>
      <c r="N332" s="181"/>
      <c r="O332" s="181"/>
      <c r="P332" s="151" t="s">
        <v>1595</v>
      </c>
      <c r="Q332" s="182" t="str">
        <f>MaBM</f>
        <v/>
      </c>
      <c r="R332" s="182" t="str">
        <f>MaKhoa</f>
        <v>KCT</v>
      </c>
      <c r="S332" s="144" t="str">
        <f t="shared" si="5"/>
        <v>KCT-</v>
      </c>
      <c r="T332" s="183"/>
      <c r="U332" s="183"/>
      <c r="V332" s="183"/>
      <c r="W332" s="183"/>
      <c r="X332" s="183"/>
      <c r="Y332" s="183"/>
      <c r="Z332" s="183"/>
      <c r="AA332" s="183"/>
      <c r="AB332" s="183"/>
      <c r="AC332" s="183"/>
      <c r="AD332" s="183"/>
      <c r="AE332" s="183"/>
      <c r="AF332" s="183"/>
      <c r="AG332" s="183"/>
      <c r="AH332" s="183"/>
      <c r="AI332" s="183"/>
      <c r="AJ332" s="183"/>
      <c r="AK332" s="183"/>
      <c r="AL332" s="183"/>
      <c r="AM332" s="183"/>
      <c r="AN332" s="183"/>
      <c r="AO332" s="183"/>
      <c r="AP332" s="183"/>
      <c r="AQ332" s="183"/>
      <c r="AR332" s="183"/>
      <c r="AS332" s="183"/>
      <c r="AT332" s="183"/>
      <c r="AU332" s="183"/>
      <c r="AV332" s="183"/>
      <c r="AW332" s="183"/>
      <c r="AX332" s="183"/>
      <c r="AY332" s="183"/>
      <c r="AZ332" s="183"/>
      <c r="BA332" s="183"/>
      <c r="BB332" s="183"/>
      <c r="BC332" s="183"/>
      <c r="BD332" s="183"/>
      <c r="BE332" s="183"/>
    </row>
    <row r="333" spans="1:57" ht="15" customHeight="1">
      <c r="A333" s="145" t="s">
        <v>2105</v>
      </c>
      <c r="B333" s="145"/>
      <c r="C333" s="145"/>
      <c r="D333" s="145"/>
      <c r="E333" s="145"/>
      <c r="F333" s="146">
        <v>954</v>
      </c>
      <c r="G333" s="147" t="s">
        <v>2106</v>
      </c>
      <c r="H333" s="148">
        <v>2</v>
      </c>
      <c r="I333" s="149">
        <v>30</v>
      </c>
      <c r="J333" s="149"/>
      <c r="K333" s="149"/>
      <c r="L333" s="150">
        <v>0</v>
      </c>
      <c r="M333" s="184"/>
      <c r="N333" s="181"/>
      <c r="O333" s="181" t="s">
        <v>1703</v>
      </c>
      <c r="P333" s="151" t="s">
        <v>1595</v>
      </c>
      <c r="Q333" s="182" t="str">
        <f>MaBM</f>
        <v>CA+DB</v>
      </c>
      <c r="R333" s="182" t="str">
        <f>MaKhoa</f>
        <v>KCT</v>
      </c>
      <c r="S333" s="144" t="str">
        <f t="shared" si="5"/>
        <v>KCT-CA+DB</v>
      </c>
      <c r="T333" s="183"/>
      <c r="U333" s="183"/>
      <c r="V333" s="183"/>
      <c r="W333" s="183"/>
      <c r="X333" s="183"/>
      <c r="Y333" s="183"/>
      <c r="Z333" s="183"/>
      <c r="AA333" s="183"/>
      <c r="AB333" s="183"/>
      <c r="AC333" s="183"/>
      <c r="AD333" s="183"/>
      <c r="AE333" s="183"/>
      <c r="AF333" s="183"/>
      <c r="AG333" s="183"/>
      <c r="AH333" s="183"/>
      <c r="AI333" s="183"/>
      <c r="AJ333" s="183"/>
      <c r="AK333" s="183"/>
      <c r="AL333" s="183"/>
      <c r="AM333" s="183"/>
      <c r="AN333" s="183"/>
      <c r="AO333" s="183"/>
      <c r="AP333" s="183"/>
      <c r="AQ333" s="183"/>
      <c r="AR333" s="183"/>
      <c r="AS333" s="183"/>
      <c r="AT333" s="183"/>
      <c r="AU333" s="183"/>
      <c r="AV333" s="183"/>
      <c r="AW333" s="183"/>
      <c r="AX333" s="183"/>
      <c r="AY333" s="183"/>
      <c r="AZ333" s="183"/>
      <c r="BA333" s="183"/>
      <c r="BB333" s="183"/>
      <c r="BC333" s="183"/>
      <c r="BD333" s="183"/>
      <c r="BE333" s="183"/>
    </row>
    <row r="334" spans="1:57" ht="15" customHeight="1">
      <c r="A334" s="145"/>
      <c r="B334" s="145"/>
      <c r="C334" s="145"/>
      <c r="D334" s="145" t="s">
        <v>706</v>
      </c>
      <c r="E334" s="145"/>
      <c r="F334" s="146">
        <v>364</v>
      </c>
      <c r="G334" s="187" t="s">
        <v>1707</v>
      </c>
      <c r="H334" s="148">
        <v>3</v>
      </c>
      <c r="I334" s="149">
        <v>45</v>
      </c>
      <c r="J334" s="149"/>
      <c r="K334" s="149"/>
      <c r="L334" s="150">
        <v>0</v>
      </c>
      <c r="M334" s="184" t="s">
        <v>1484</v>
      </c>
      <c r="N334" s="181">
        <v>75</v>
      </c>
      <c r="O334" s="181" t="s">
        <v>1647</v>
      </c>
      <c r="P334" s="151" t="s">
        <v>1595</v>
      </c>
      <c r="Q334" s="182" t="str">
        <f>MaBM</f>
        <v>CTDB</v>
      </c>
      <c r="R334" s="182" t="str">
        <f>MaKhoa</f>
        <v>KCT</v>
      </c>
      <c r="S334" s="144" t="str">
        <f t="shared" si="5"/>
        <v>KCT-CTDB</v>
      </c>
      <c r="T334" s="183"/>
      <c r="U334" s="183"/>
      <c r="V334" s="183"/>
      <c r="W334" s="183"/>
      <c r="X334" s="183"/>
      <c r="Y334" s="183"/>
      <c r="Z334" s="183"/>
      <c r="AA334" s="183"/>
      <c r="AB334" s="183"/>
      <c r="AC334" s="183"/>
      <c r="AD334" s="183"/>
      <c r="AE334" s="183"/>
      <c r="AF334" s="183"/>
      <c r="AG334" s="183"/>
      <c r="AH334" s="183"/>
      <c r="AI334" s="183"/>
      <c r="AJ334" s="183"/>
      <c r="AK334" s="183"/>
      <c r="AL334" s="183"/>
      <c r="AM334" s="183"/>
      <c r="AN334" s="183"/>
      <c r="AO334" s="183" t="s">
        <v>20</v>
      </c>
      <c r="AP334" s="183"/>
      <c r="AQ334" s="183"/>
      <c r="AR334" s="183"/>
      <c r="AS334" s="183"/>
      <c r="AT334" s="183"/>
      <c r="AU334" s="183"/>
      <c r="AV334" s="183"/>
      <c r="AW334" s="183"/>
      <c r="AX334" s="183"/>
      <c r="AY334" s="183"/>
      <c r="AZ334" s="183"/>
      <c r="BA334" s="183"/>
      <c r="BB334" s="183"/>
      <c r="BC334" s="183"/>
      <c r="BD334" s="183"/>
      <c r="BE334" s="183"/>
    </row>
    <row r="335" spans="1:57" ht="15" customHeight="1">
      <c r="A335" s="145"/>
      <c r="B335" s="145"/>
      <c r="C335" s="145"/>
      <c r="D335" s="145"/>
      <c r="E335" s="145" t="s">
        <v>707</v>
      </c>
      <c r="F335" s="146">
        <v>365</v>
      </c>
      <c r="G335" s="147" t="s">
        <v>1707</v>
      </c>
      <c r="H335" s="148">
        <v>2</v>
      </c>
      <c r="I335" s="149">
        <v>30</v>
      </c>
      <c r="J335" s="149"/>
      <c r="K335" s="149"/>
      <c r="L335" s="150">
        <v>0</v>
      </c>
      <c r="M335" s="184" t="s">
        <v>1484</v>
      </c>
      <c r="N335" s="181">
        <v>90</v>
      </c>
      <c r="O335" s="181" t="s">
        <v>1647</v>
      </c>
      <c r="P335" s="151" t="s">
        <v>1595</v>
      </c>
      <c r="Q335" s="182" t="str">
        <f>MaBM</f>
        <v>CTDB</v>
      </c>
      <c r="R335" s="182" t="str">
        <f>MaKhoa</f>
        <v>KCT</v>
      </c>
      <c r="S335" s="144" t="str">
        <f t="shared" si="5"/>
        <v>KCT-CTDB</v>
      </c>
      <c r="T335" s="183"/>
      <c r="U335" s="183"/>
      <c r="V335" s="183"/>
      <c r="W335" s="183"/>
      <c r="X335" s="183"/>
      <c r="Y335" s="183"/>
      <c r="Z335" s="183"/>
      <c r="AA335" s="183"/>
      <c r="AB335" s="183"/>
      <c r="AC335" s="183"/>
      <c r="AD335" s="183"/>
      <c r="AE335" s="183"/>
      <c r="AF335" s="183"/>
      <c r="AG335" s="183"/>
      <c r="AH335" s="183"/>
      <c r="AI335" s="183"/>
      <c r="AJ335" s="183"/>
      <c r="AK335" s="183"/>
      <c r="AL335" s="183"/>
      <c r="AM335" s="183"/>
      <c r="AN335" s="183"/>
      <c r="AO335" s="183"/>
      <c r="AP335" s="183"/>
      <c r="AQ335" s="183"/>
      <c r="AR335" s="183"/>
      <c r="AS335" s="183"/>
      <c r="AT335" s="183"/>
      <c r="AU335" s="183"/>
      <c r="AV335" s="183"/>
      <c r="AW335" s="183"/>
      <c r="AX335" s="183"/>
      <c r="AY335" s="183"/>
      <c r="AZ335" s="183"/>
      <c r="BA335" s="183"/>
      <c r="BB335" s="183"/>
      <c r="BC335" s="183"/>
      <c r="BD335" s="183"/>
      <c r="BE335" s="183"/>
    </row>
    <row r="336" spans="1:57" ht="25.5" customHeight="1">
      <c r="A336" s="145" t="s">
        <v>688</v>
      </c>
      <c r="B336" s="145" t="s">
        <v>688</v>
      </c>
      <c r="C336" s="145" t="s">
        <v>688</v>
      </c>
      <c r="D336" s="145"/>
      <c r="E336" s="145"/>
      <c r="F336" s="146">
        <v>349</v>
      </c>
      <c r="G336" s="147" t="s">
        <v>1696</v>
      </c>
      <c r="H336" s="148">
        <v>2</v>
      </c>
      <c r="I336" s="149"/>
      <c r="J336" s="149"/>
      <c r="K336" s="149">
        <v>90</v>
      </c>
      <c r="L336" s="150">
        <v>0</v>
      </c>
      <c r="M336" s="180" t="s">
        <v>1511</v>
      </c>
      <c r="N336" s="181"/>
      <c r="O336" s="181" t="s">
        <v>1647</v>
      </c>
      <c r="P336" s="151" t="s">
        <v>1595</v>
      </c>
      <c r="Q336" s="182" t="str">
        <f>MaBM</f>
        <v>CTDB</v>
      </c>
      <c r="R336" s="182" t="str">
        <f>MaKhoa</f>
        <v>KCT</v>
      </c>
      <c r="S336" s="144" t="str">
        <f t="shared" si="5"/>
        <v>KCT-CTDB</v>
      </c>
      <c r="T336" s="183"/>
      <c r="U336" s="183"/>
      <c r="V336" s="183" t="s">
        <v>20</v>
      </c>
      <c r="W336" s="183"/>
      <c r="X336" s="183"/>
      <c r="Y336" s="183"/>
      <c r="Z336" s="183" t="s">
        <v>20</v>
      </c>
      <c r="AA336" s="183"/>
      <c r="AB336" s="183"/>
      <c r="AC336" s="183"/>
      <c r="AD336" s="183"/>
      <c r="AE336" s="183"/>
      <c r="AF336" s="183"/>
      <c r="AG336" s="183"/>
      <c r="AH336" s="183"/>
      <c r="AI336" s="183"/>
      <c r="AJ336" s="183"/>
      <c r="AK336" s="183"/>
      <c r="AL336" s="183"/>
      <c r="AM336" s="183"/>
      <c r="AN336" s="183"/>
      <c r="AO336" s="183"/>
      <c r="AP336" s="183"/>
      <c r="AQ336" s="183"/>
      <c r="AR336" s="183"/>
      <c r="AS336" s="183"/>
      <c r="AT336" s="183"/>
      <c r="AU336" s="183"/>
      <c r="AV336" s="183"/>
      <c r="AW336" s="183"/>
      <c r="AX336" s="183"/>
      <c r="AY336" s="183"/>
      <c r="AZ336" s="183"/>
      <c r="BA336" s="183"/>
      <c r="BB336" s="183"/>
      <c r="BC336" s="183"/>
      <c r="BD336" s="183"/>
      <c r="BE336" s="183"/>
    </row>
    <row r="337" spans="1:57" ht="25.5" customHeight="1">
      <c r="A337" s="145"/>
      <c r="B337" s="145"/>
      <c r="C337" s="145"/>
      <c r="D337" s="145" t="s">
        <v>1849</v>
      </c>
      <c r="E337" s="145" t="s">
        <v>1849</v>
      </c>
      <c r="F337" s="146">
        <v>800</v>
      </c>
      <c r="G337" s="147" t="s">
        <v>1696</v>
      </c>
      <c r="H337" s="148">
        <v>1</v>
      </c>
      <c r="I337" s="149"/>
      <c r="J337" s="149"/>
      <c r="K337" s="149">
        <v>45</v>
      </c>
      <c r="L337" s="150">
        <v>0</v>
      </c>
      <c r="M337" s="180" t="s">
        <v>1511</v>
      </c>
      <c r="N337" s="181"/>
      <c r="O337" s="181" t="s">
        <v>1647</v>
      </c>
      <c r="P337" s="151" t="s">
        <v>1595</v>
      </c>
      <c r="Q337" s="182" t="str">
        <f>MaBM</f>
        <v>CTDB</v>
      </c>
      <c r="R337" s="182" t="str">
        <f>MaKhoa</f>
        <v>KCT</v>
      </c>
      <c r="S337" s="144" t="str">
        <f t="shared" si="5"/>
        <v>KCT-CTDB</v>
      </c>
      <c r="T337" s="183"/>
      <c r="U337" s="183"/>
      <c r="V337" s="183"/>
      <c r="W337" s="183"/>
      <c r="X337" s="183"/>
      <c r="Y337" s="183"/>
      <c r="Z337" s="183"/>
      <c r="AA337" s="183"/>
      <c r="AB337" s="183"/>
      <c r="AC337" s="183"/>
      <c r="AD337" s="183"/>
      <c r="AE337" s="183"/>
      <c r="AF337" s="183"/>
      <c r="AG337" s="183"/>
      <c r="AH337" s="183"/>
      <c r="AI337" s="183"/>
      <c r="AJ337" s="183"/>
      <c r="AK337" s="183"/>
      <c r="AL337" s="183"/>
      <c r="AM337" s="183"/>
      <c r="AN337" s="183"/>
      <c r="AO337" s="183" t="s">
        <v>20</v>
      </c>
      <c r="AP337" s="183"/>
      <c r="AQ337" s="183"/>
      <c r="AR337" s="183"/>
      <c r="AS337" s="183"/>
      <c r="AT337" s="183"/>
      <c r="AU337" s="183"/>
      <c r="AV337" s="183"/>
      <c r="AW337" s="183"/>
      <c r="AX337" s="183"/>
      <c r="AY337" s="183"/>
      <c r="AZ337" s="183"/>
      <c r="BA337" s="183"/>
      <c r="BB337" s="183"/>
      <c r="BC337" s="183"/>
      <c r="BD337" s="183"/>
      <c r="BE337" s="183"/>
    </row>
    <row r="338" spans="1:57" ht="25.5" customHeight="1">
      <c r="A338" s="145"/>
      <c r="B338" s="145"/>
      <c r="C338" s="145"/>
      <c r="D338" s="145" t="s">
        <v>1852</v>
      </c>
      <c r="E338" s="145"/>
      <c r="F338" s="146">
        <v>803</v>
      </c>
      <c r="G338" s="147" t="s">
        <v>1696</v>
      </c>
      <c r="H338" s="148">
        <v>1</v>
      </c>
      <c r="I338" s="149"/>
      <c r="J338" s="149"/>
      <c r="K338" s="149">
        <v>45</v>
      </c>
      <c r="L338" s="150">
        <v>0</v>
      </c>
      <c r="M338" s="180" t="s">
        <v>1511</v>
      </c>
      <c r="N338" s="181"/>
      <c r="O338" s="181" t="s">
        <v>1703</v>
      </c>
      <c r="P338" s="151" t="s">
        <v>1595</v>
      </c>
      <c r="Q338" s="182" t="str">
        <f>MaBM</f>
        <v>CA+DB</v>
      </c>
      <c r="R338" s="182" t="str">
        <f>MaKhoa</f>
        <v>KCT</v>
      </c>
      <c r="S338" s="144" t="str">
        <f t="shared" si="5"/>
        <v>KCT-CA+DB</v>
      </c>
      <c r="T338" s="183"/>
      <c r="U338" s="183"/>
      <c r="V338" s="183"/>
      <c r="W338" s="183"/>
      <c r="X338" s="183"/>
      <c r="Y338" s="183"/>
      <c r="Z338" s="183"/>
      <c r="AA338" s="183"/>
      <c r="AB338" s="183"/>
      <c r="AC338" s="183"/>
      <c r="AD338" s="183"/>
      <c r="AE338" s="183"/>
      <c r="AF338" s="183"/>
      <c r="AG338" s="183"/>
      <c r="AH338" s="183"/>
      <c r="AI338" s="183"/>
      <c r="AJ338" s="183"/>
      <c r="AK338" s="183"/>
      <c r="AL338" s="183"/>
      <c r="AM338" s="183"/>
      <c r="AN338" s="183"/>
      <c r="AO338" s="183"/>
      <c r="AP338" s="183" t="s">
        <v>20</v>
      </c>
      <c r="AQ338" s="183"/>
      <c r="AR338" s="183"/>
      <c r="AS338" s="183"/>
      <c r="AT338" s="183"/>
      <c r="AU338" s="183"/>
      <c r="AV338" s="183"/>
      <c r="AW338" s="183"/>
      <c r="AX338" s="183"/>
      <c r="AY338" s="183"/>
      <c r="AZ338" s="183"/>
      <c r="BA338" s="183"/>
      <c r="BB338" s="183"/>
      <c r="BC338" s="183"/>
      <c r="BD338" s="183"/>
      <c r="BE338" s="183"/>
    </row>
    <row r="339" spans="1:57" ht="15" customHeight="1">
      <c r="A339" s="145" t="s">
        <v>1445</v>
      </c>
      <c r="B339" s="145" t="s">
        <v>1445</v>
      </c>
      <c r="C339" s="145" t="s">
        <v>1445</v>
      </c>
      <c r="D339" s="145"/>
      <c r="E339" s="145"/>
      <c r="F339" s="146">
        <v>709</v>
      </c>
      <c r="G339" s="147" t="s">
        <v>1444</v>
      </c>
      <c r="H339" s="148">
        <v>8</v>
      </c>
      <c r="I339" s="149"/>
      <c r="J339" s="149"/>
      <c r="K339" s="149">
        <v>480</v>
      </c>
      <c r="L339" s="150">
        <v>0</v>
      </c>
      <c r="M339" s="180" t="s">
        <v>1511</v>
      </c>
      <c r="N339" s="181"/>
      <c r="O339" s="181" t="s">
        <v>1703</v>
      </c>
      <c r="P339" s="151" t="s">
        <v>1595</v>
      </c>
      <c r="Q339" s="182" t="str">
        <f>MaBM</f>
        <v>CA+DB</v>
      </c>
      <c r="R339" s="182" t="str">
        <f>MaKhoa</f>
        <v>KCT</v>
      </c>
      <c r="S339" s="144" t="str">
        <f t="shared" si="5"/>
        <v>KCT-CA+DB</v>
      </c>
      <c r="T339" s="183"/>
      <c r="U339" s="183"/>
      <c r="V339" s="183" t="s">
        <v>20</v>
      </c>
      <c r="W339" s="183"/>
      <c r="X339" s="183"/>
      <c r="Y339" s="183"/>
      <c r="Z339" s="183" t="s">
        <v>20</v>
      </c>
      <c r="AA339" s="183"/>
      <c r="AB339" s="183"/>
      <c r="AC339" s="183"/>
      <c r="AD339" s="183"/>
      <c r="AE339" s="183"/>
      <c r="AF339" s="183"/>
      <c r="AG339" s="183"/>
      <c r="AH339" s="183"/>
      <c r="AI339" s="183"/>
      <c r="AJ339" s="183"/>
      <c r="AK339" s="183"/>
      <c r="AL339" s="183"/>
      <c r="AM339" s="183"/>
      <c r="AN339" s="183"/>
      <c r="AO339" s="183"/>
      <c r="AP339" s="183"/>
      <c r="AQ339" s="183"/>
      <c r="AR339" s="183"/>
      <c r="AS339" s="183"/>
      <c r="AT339" s="183"/>
      <c r="AU339" s="183"/>
      <c r="AV339" s="183"/>
      <c r="AW339" s="183"/>
      <c r="AX339" s="183"/>
      <c r="AY339" s="183"/>
      <c r="AZ339" s="183"/>
      <c r="BA339" s="183"/>
      <c r="BB339" s="183"/>
      <c r="BC339" s="183"/>
      <c r="BD339" s="183"/>
      <c r="BE339" s="183"/>
    </row>
    <row r="340" spans="1:57" ht="15" customHeight="1">
      <c r="A340" s="145"/>
      <c r="B340" s="145"/>
      <c r="C340" s="145"/>
      <c r="D340" s="145" t="s">
        <v>1451</v>
      </c>
      <c r="E340" s="145" t="s">
        <v>1451</v>
      </c>
      <c r="F340" s="146">
        <v>715</v>
      </c>
      <c r="G340" s="147" t="s">
        <v>1444</v>
      </c>
      <c r="H340" s="148">
        <v>4</v>
      </c>
      <c r="I340" s="149"/>
      <c r="J340" s="149"/>
      <c r="K340" s="149">
        <v>240</v>
      </c>
      <c r="L340" s="150">
        <v>0</v>
      </c>
      <c r="M340" s="180" t="s">
        <v>1511</v>
      </c>
      <c r="N340" s="181"/>
      <c r="O340" s="181" t="s">
        <v>1703</v>
      </c>
      <c r="P340" s="151" t="s">
        <v>1595</v>
      </c>
      <c r="Q340" s="182" t="str">
        <f>MaBM</f>
        <v>CA+DB</v>
      </c>
      <c r="R340" s="182" t="str">
        <f>MaKhoa</f>
        <v>KCT</v>
      </c>
      <c r="S340" s="144" t="str">
        <f t="shared" si="5"/>
        <v>KCT-CA+DB</v>
      </c>
      <c r="T340" s="183"/>
      <c r="U340" s="183"/>
      <c r="V340" s="183"/>
      <c r="W340" s="183"/>
      <c r="X340" s="183"/>
      <c r="Y340" s="183"/>
      <c r="Z340" s="183"/>
      <c r="AA340" s="183"/>
      <c r="AB340" s="183"/>
      <c r="AC340" s="183"/>
      <c r="AD340" s="183"/>
      <c r="AE340" s="183"/>
      <c r="AF340" s="183"/>
      <c r="AG340" s="183"/>
      <c r="AH340" s="183"/>
      <c r="AI340" s="183"/>
      <c r="AJ340" s="183"/>
      <c r="AK340" s="183"/>
      <c r="AL340" s="183"/>
      <c r="AM340" s="183"/>
      <c r="AN340" s="183"/>
      <c r="AO340" s="183" t="s">
        <v>20</v>
      </c>
      <c r="AP340" s="183"/>
      <c r="AQ340" s="183"/>
      <c r="AR340" s="183"/>
      <c r="AS340" s="183"/>
      <c r="AT340" s="183"/>
      <c r="AU340" s="183"/>
      <c r="AV340" s="183"/>
      <c r="AW340" s="183"/>
      <c r="AX340" s="183"/>
      <c r="AY340" s="183"/>
      <c r="AZ340" s="183"/>
      <c r="BA340" s="183"/>
      <c r="BB340" s="183"/>
      <c r="BC340" s="183"/>
      <c r="BD340" s="183"/>
      <c r="BE340" s="183"/>
    </row>
    <row r="341" spans="1:57" ht="15" customHeight="1">
      <c r="A341" s="145" t="s">
        <v>2111</v>
      </c>
      <c r="B341" s="145"/>
      <c r="C341" s="145"/>
      <c r="D341" s="145"/>
      <c r="E341" s="145"/>
      <c r="F341" s="146">
        <v>957</v>
      </c>
      <c r="G341" s="147" t="s">
        <v>2112</v>
      </c>
      <c r="H341" s="148">
        <v>3</v>
      </c>
      <c r="I341" s="149">
        <v>45</v>
      </c>
      <c r="J341" s="149">
        <v>30</v>
      </c>
      <c r="K341" s="149"/>
      <c r="L341" s="150">
        <v>0</v>
      </c>
      <c r="M341" s="184"/>
      <c r="N341" s="181"/>
      <c r="O341" s="181" t="s">
        <v>1703</v>
      </c>
      <c r="P341" s="151" t="s">
        <v>1595</v>
      </c>
      <c r="Q341" s="182" t="str">
        <f>MaBM</f>
        <v>CA+DB</v>
      </c>
      <c r="R341" s="182" t="str">
        <f>MaKhoa</f>
        <v>KCT</v>
      </c>
      <c r="S341" s="144" t="str">
        <f t="shared" si="5"/>
        <v>KCT-CA+DB</v>
      </c>
      <c r="T341" s="183"/>
      <c r="U341" s="183"/>
      <c r="V341" s="183"/>
      <c r="W341" s="183"/>
      <c r="X341" s="183"/>
      <c r="Y341" s="183"/>
      <c r="Z341" s="183"/>
      <c r="AA341" s="183"/>
      <c r="AB341" s="183"/>
      <c r="AC341" s="183"/>
      <c r="AD341" s="183"/>
      <c r="AE341" s="183"/>
      <c r="AF341" s="183"/>
      <c r="AG341" s="183"/>
      <c r="AH341" s="183"/>
      <c r="AI341" s="183"/>
      <c r="AJ341" s="183"/>
      <c r="AK341" s="183"/>
      <c r="AL341" s="183"/>
      <c r="AM341" s="183"/>
      <c r="AN341" s="183"/>
      <c r="AO341" s="183"/>
      <c r="AP341" s="183"/>
      <c r="AQ341" s="183"/>
      <c r="AR341" s="183"/>
      <c r="AS341" s="183"/>
      <c r="AT341" s="183"/>
      <c r="AU341" s="183"/>
      <c r="AV341" s="183"/>
      <c r="AW341" s="183"/>
      <c r="AX341" s="183"/>
      <c r="AY341" s="183"/>
      <c r="AZ341" s="183"/>
      <c r="BA341" s="183"/>
      <c r="BB341" s="183"/>
      <c r="BC341" s="183"/>
      <c r="BD341" s="183"/>
      <c r="BE341" s="183"/>
    </row>
    <row r="342" spans="1:57" ht="15" customHeight="1">
      <c r="A342" s="145"/>
      <c r="B342" s="145" t="s">
        <v>704</v>
      </c>
      <c r="C342" s="145" t="s">
        <v>1706</v>
      </c>
      <c r="D342" s="145"/>
      <c r="E342" s="145"/>
      <c r="F342" s="146">
        <v>363</v>
      </c>
      <c r="G342" s="147" t="s">
        <v>705</v>
      </c>
      <c r="H342" s="148">
        <v>2</v>
      </c>
      <c r="I342" s="149">
        <v>30</v>
      </c>
      <c r="J342" s="149"/>
      <c r="K342" s="149"/>
      <c r="L342" s="150">
        <v>0</v>
      </c>
      <c r="M342" s="184" t="s">
        <v>1484</v>
      </c>
      <c r="N342" s="181">
        <v>75</v>
      </c>
      <c r="O342" s="181" t="s">
        <v>1647</v>
      </c>
      <c r="P342" s="151" t="s">
        <v>1595</v>
      </c>
      <c r="Q342" s="182" t="str">
        <f>MaBM</f>
        <v>CTDB</v>
      </c>
      <c r="R342" s="182" t="str">
        <f>MaKhoa</f>
        <v>KCT</v>
      </c>
      <c r="S342" s="144" t="str">
        <f t="shared" si="5"/>
        <v>KCT-CTDB</v>
      </c>
      <c r="T342" s="183"/>
      <c r="U342" s="183"/>
      <c r="V342" s="183"/>
      <c r="W342" s="183"/>
      <c r="X342" s="183"/>
      <c r="Y342" s="183"/>
      <c r="Z342" s="183"/>
      <c r="AA342" s="183"/>
      <c r="AB342" s="183"/>
      <c r="AC342" s="183"/>
      <c r="AD342" s="183"/>
      <c r="AE342" s="183"/>
      <c r="AF342" s="183"/>
      <c r="AG342" s="183"/>
      <c r="AH342" s="183"/>
      <c r="AI342" s="183"/>
      <c r="AJ342" s="183"/>
      <c r="AK342" s="183"/>
      <c r="AL342" s="183"/>
      <c r="AM342" s="183"/>
      <c r="AN342" s="183"/>
      <c r="AO342" s="183"/>
      <c r="AP342" s="183"/>
      <c r="AQ342" s="183"/>
      <c r="AR342" s="183"/>
      <c r="AS342" s="183"/>
      <c r="AT342" s="183"/>
      <c r="AU342" s="183"/>
      <c r="AV342" s="183"/>
      <c r="AW342" s="183"/>
      <c r="AX342" s="183"/>
      <c r="AY342" s="183"/>
      <c r="AZ342" s="183"/>
      <c r="BA342" s="183"/>
      <c r="BB342" s="183"/>
      <c r="BC342" s="183"/>
      <c r="BD342" s="183"/>
      <c r="BE342" s="183"/>
    </row>
    <row r="343" spans="1:57" ht="15" customHeight="1">
      <c r="A343" s="145" t="s">
        <v>1112</v>
      </c>
      <c r="B343" s="145" t="s">
        <v>1742</v>
      </c>
      <c r="C343" s="145" t="s">
        <v>1112</v>
      </c>
      <c r="D343" s="145" t="s">
        <v>1113</v>
      </c>
      <c r="E343" s="145" t="s">
        <v>1113</v>
      </c>
      <c r="F343" s="146">
        <v>562</v>
      </c>
      <c r="G343" s="147" t="s">
        <v>467</v>
      </c>
      <c r="H343" s="148">
        <v>2</v>
      </c>
      <c r="I343" s="149">
        <v>15</v>
      </c>
      <c r="J343" s="149">
        <v>30</v>
      </c>
      <c r="K343" s="149"/>
      <c r="L343" s="150">
        <v>0</v>
      </c>
      <c r="M343" s="180" t="s">
        <v>2</v>
      </c>
      <c r="N343" s="181"/>
      <c r="O343" s="181" t="s">
        <v>2326</v>
      </c>
      <c r="P343" s="151" t="s">
        <v>1595</v>
      </c>
      <c r="Q343" s="182" t="str">
        <f>MaBM</f>
        <v>CTUD</v>
      </c>
      <c r="R343" s="182" t="str">
        <f>MaKhoa</f>
        <v>KCT</v>
      </c>
      <c r="S343" s="144" t="str">
        <f t="shared" si="5"/>
        <v>KCT-CTUD</v>
      </c>
      <c r="T343" s="183"/>
      <c r="U343" s="183"/>
      <c r="V343" s="183" t="s">
        <v>21</v>
      </c>
      <c r="W343" s="183"/>
      <c r="X343" s="183"/>
      <c r="Y343" s="183"/>
      <c r="Z343" s="183" t="s">
        <v>20</v>
      </c>
      <c r="AA343" s="183"/>
      <c r="AB343" s="183"/>
      <c r="AC343" s="183"/>
      <c r="AD343" s="183"/>
      <c r="AE343" s="183"/>
      <c r="AF343" s="183"/>
      <c r="AG343" s="183"/>
      <c r="AH343" s="183"/>
      <c r="AI343" s="183"/>
      <c r="AJ343" s="183"/>
      <c r="AK343" s="183"/>
      <c r="AL343" s="183"/>
      <c r="AM343" s="183"/>
      <c r="AN343" s="183"/>
      <c r="AO343" s="183" t="s">
        <v>21</v>
      </c>
      <c r="AP343" s="183"/>
      <c r="AQ343" s="183"/>
      <c r="AR343" s="183"/>
      <c r="AS343" s="183"/>
      <c r="AT343" s="183"/>
      <c r="AU343" s="183"/>
      <c r="AV343" s="183"/>
      <c r="AW343" s="183"/>
      <c r="AX343" s="183"/>
      <c r="AY343" s="183"/>
      <c r="AZ343" s="183"/>
      <c r="BA343" s="183"/>
      <c r="BB343" s="183"/>
      <c r="BC343" s="183"/>
      <c r="BD343" s="183"/>
      <c r="BE343" s="183"/>
    </row>
    <row r="344" spans="1:57" ht="15" customHeight="1">
      <c r="A344" s="145" t="s">
        <v>687</v>
      </c>
      <c r="B344" s="145"/>
      <c r="C344" s="145" t="s">
        <v>687</v>
      </c>
      <c r="D344" s="145"/>
      <c r="E344" s="145"/>
      <c r="F344" s="146">
        <v>348</v>
      </c>
      <c r="G344" s="187" t="s">
        <v>613</v>
      </c>
      <c r="H344" s="148">
        <v>3</v>
      </c>
      <c r="I344" s="149">
        <v>45</v>
      </c>
      <c r="J344" s="149"/>
      <c r="K344" s="149"/>
      <c r="L344" s="150">
        <v>0</v>
      </c>
      <c r="M344" s="184" t="s">
        <v>1484</v>
      </c>
      <c r="N344" s="181">
        <v>90</v>
      </c>
      <c r="O344" s="181" t="s">
        <v>1647</v>
      </c>
      <c r="P344" s="151" t="s">
        <v>1595</v>
      </c>
      <c r="Q344" s="182" t="str">
        <f>MaBM</f>
        <v>CTDB</v>
      </c>
      <c r="R344" s="182" t="str">
        <f>MaKhoa</f>
        <v>KCT</v>
      </c>
      <c r="S344" s="144" t="str">
        <f t="shared" si="5"/>
        <v>KCT-CTDB</v>
      </c>
      <c r="T344" s="183"/>
      <c r="U344" s="183"/>
      <c r="V344" s="183" t="s">
        <v>20</v>
      </c>
      <c r="W344" s="183"/>
      <c r="X344" s="183"/>
      <c r="Y344" s="183"/>
      <c r="Z344" s="183" t="s">
        <v>20</v>
      </c>
      <c r="AA344" s="183"/>
      <c r="AB344" s="183"/>
      <c r="AC344" s="183"/>
      <c r="AD344" s="183"/>
      <c r="AE344" s="183"/>
      <c r="AF344" s="183"/>
      <c r="AG344" s="183"/>
      <c r="AH344" s="183"/>
      <c r="AI344" s="183"/>
      <c r="AJ344" s="183"/>
      <c r="AK344" s="183"/>
      <c r="AL344" s="183"/>
      <c r="AM344" s="183"/>
      <c r="AN344" s="183"/>
      <c r="AO344" s="183"/>
      <c r="AP344" s="183"/>
      <c r="AQ344" s="183"/>
      <c r="AR344" s="183"/>
      <c r="AS344" s="183"/>
      <c r="AT344" s="183"/>
      <c r="AU344" s="183"/>
      <c r="AV344" s="183"/>
      <c r="AW344" s="183"/>
      <c r="AX344" s="183"/>
      <c r="AY344" s="183"/>
      <c r="AZ344" s="183"/>
      <c r="BA344" s="183"/>
      <c r="BB344" s="183"/>
      <c r="BC344" s="183"/>
      <c r="BD344" s="183"/>
      <c r="BE344" s="183"/>
    </row>
    <row r="345" spans="1:57" ht="15" customHeight="1">
      <c r="A345" s="145"/>
      <c r="B345" s="145"/>
      <c r="C345" s="145"/>
      <c r="D345" s="145" t="s">
        <v>695</v>
      </c>
      <c r="E345" s="145" t="s">
        <v>695</v>
      </c>
      <c r="F345" s="146">
        <v>356</v>
      </c>
      <c r="G345" s="147" t="s">
        <v>613</v>
      </c>
      <c r="H345" s="148">
        <v>3</v>
      </c>
      <c r="I345" s="149">
        <v>45</v>
      </c>
      <c r="J345" s="149"/>
      <c r="K345" s="149"/>
      <c r="L345" s="150">
        <v>0</v>
      </c>
      <c r="M345" s="184" t="s">
        <v>1484</v>
      </c>
      <c r="N345" s="181">
        <v>90</v>
      </c>
      <c r="O345" s="181" t="s">
        <v>1647</v>
      </c>
      <c r="P345" s="151" t="s">
        <v>1595</v>
      </c>
      <c r="Q345" s="182" t="str">
        <f>MaBM</f>
        <v>CTDB</v>
      </c>
      <c r="R345" s="182" t="str">
        <f>MaKhoa</f>
        <v>KCT</v>
      </c>
      <c r="S345" s="144" t="str">
        <f t="shared" si="5"/>
        <v>KCT-CTDB</v>
      </c>
      <c r="T345" s="183"/>
      <c r="U345" s="183"/>
      <c r="V345" s="183"/>
      <c r="W345" s="183"/>
      <c r="X345" s="183"/>
      <c r="Y345" s="183"/>
      <c r="Z345" s="183"/>
      <c r="AA345" s="183"/>
      <c r="AB345" s="183"/>
      <c r="AC345" s="183"/>
      <c r="AD345" s="183"/>
      <c r="AE345" s="183"/>
      <c r="AF345" s="183"/>
      <c r="AG345" s="183"/>
      <c r="AH345" s="183"/>
      <c r="AI345" s="183"/>
      <c r="AJ345" s="183"/>
      <c r="AK345" s="183"/>
      <c r="AL345" s="183"/>
      <c r="AM345" s="183"/>
      <c r="AN345" s="183"/>
      <c r="AO345" s="183" t="s">
        <v>20</v>
      </c>
      <c r="AP345" s="183"/>
      <c r="AQ345" s="183"/>
      <c r="AR345" s="183"/>
      <c r="AS345" s="183"/>
      <c r="AT345" s="183"/>
      <c r="AU345" s="183"/>
      <c r="AV345" s="183"/>
      <c r="AW345" s="183"/>
      <c r="AX345" s="183"/>
      <c r="AY345" s="183"/>
      <c r="AZ345" s="183"/>
      <c r="BA345" s="183"/>
      <c r="BB345" s="183"/>
      <c r="BC345" s="183"/>
      <c r="BD345" s="183"/>
      <c r="BE345" s="183"/>
    </row>
    <row r="346" spans="1:57" ht="15" customHeight="1">
      <c r="A346" s="145"/>
      <c r="B346" s="145"/>
      <c r="C346" s="145"/>
      <c r="D346" s="145" t="s">
        <v>1408</v>
      </c>
      <c r="E346" s="145"/>
      <c r="F346" s="146">
        <v>686</v>
      </c>
      <c r="G346" s="147" t="s">
        <v>1409</v>
      </c>
      <c r="H346" s="148">
        <v>6</v>
      </c>
      <c r="I346" s="149"/>
      <c r="J346" s="149"/>
      <c r="K346" s="149">
        <v>270</v>
      </c>
      <c r="L346" s="150">
        <v>0</v>
      </c>
      <c r="M346" s="180" t="s">
        <v>1511</v>
      </c>
      <c r="N346" s="181"/>
      <c r="O346" s="181" t="s">
        <v>1703</v>
      </c>
      <c r="P346" s="151" t="s">
        <v>1595</v>
      </c>
      <c r="Q346" s="182" t="str">
        <f>MaBM</f>
        <v>CA+DB</v>
      </c>
      <c r="R346" s="182" t="str">
        <f>MaKhoa</f>
        <v>KCT</v>
      </c>
      <c r="S346" s="144" t="str">
        <f t="shared" si="5"/>
        <v>KCT-CA+DB</v>
      </c>
      <c r="T346" s="183"/>
      <c r="U346" s="183"/>
      <c r="V346" s="183"/>
      <c r="W346" s="183"/>
      <c r="X346" s="183"/>
      <c r="Y346" s="183"/>
      <c r="Z346" s="183"/>
      <c r="AA346" s="183"/>
      <c r="AB346" s="183"/>
      <c r="AC346" s="183"/>
      <c r="AD346" s="183"/>
      <c r="AE346" s="183"/>
      <c r="AF346" s="183"/>
      <c r="AG346" s="183"/>
      <c r="AH346" s="183"/>
      <c r="AI346" s="183"/>
      <c r="AJ346" s="183"/>
      <c r="AK346" s="183"/>
      <c r="AL346" s="183"/>
      <c r="AM346" s="183"/>
      <c r="AN346" s="183"/>
      <c r="AO346" s="183" t="s">
        <v>20</v>
      </c>
      <c r="AP346" s="183"/>
      <c r="AQ346" s="183"/>
      <c r="AR346" s="183"/>
      <c r="AS346" s="183"/>
      <c r="AT346" s="183"/>
      <c r="AU346" s="183"/>
      <c r="AV346" s="183"/>
      <c r="AW346" s="183"/>
      <c r="AX346" s="183"/>
      <c r="AY346" s="183"/>
      <c r="AZ346" s="183"/>
      <c r="BA346" s="183"/>
      <c r="BB346" s="183"/>
      <c r="BC346" s="183"/>
      <c r="BD346" s="183"/>
      <c r="BE346" s="183"/>
    </row>
    <row r="347" spans="1:57" ht="25.5" customHeight="1">
      <c r="A347" s="145"/>
      <c r="B347" s="145"/>
      <c r="C347" s="145"/>
      <c r="D347" s="145" t="s">
        <v>2144</v>
      </c>
      <c r="E347" s="145"/>
      <c r="F347" s="146">
        <v>971</v>
      </c>
      <c r="G347" s="147" t="s">
        <v>2145</v>
      </c>
      <c r="H347" s="148">
        <v>6</v>
      </c>
      <c r="I347" s="149"/>
      <c r="J347" s="149"/>
      <c r="K347" s="149">
        <v>270</v>
      </c>
      <c r="L347" s="150">
        <v>0</v>
      </c>
      <c r="M347" s="180" t="s">
        <v>2</v>
      </c>
      <c r="N347" s="181"/>
      <c r="O347" s="181" t="s">
        <v>1703</v>
      </c>
      <c r="P347" s="151" t="s">
        <v>1595</v>
      </c>
      <c r="Q347" s="182" t="str">
        <f>MaBM</f>
        <v>CA+DB</v>
      </c>
      <c r="R347" s="182" t="str">
        <f>MaKhoa</f>
        <v>KCT</v>
      </c>
      <c r="S347" s="144" t="str">
        <f t="shared" si="5"/>
        <v>KCT-CA+DB</v>
      </c>
      <c r="T347" s="183"/>
      <c r="U347" s="183"/>
      <c r="V347" s="183"/>
      <c r="W347" s="183"/>
      <c r="X347" s="183"/>
      <c r="Y347" s="183"/>
      <c r="Z347" s="183"/>
      <c r="AA347" s="183"/>
      <c r="AB347" s="183"/>
      <c r="AC347" s="183"/>
      <c r="AD347" s="183"/>
      <c r="AE347" s="183"/>
      <c r="AF347" s="183"/>
      <c r="AG347" s="183"/>
      <c r="AH347" s="183"/>
      <c r="AI347" s="183"/>
      <c r="AJ347" s="183"/>
      <c r="AK347" s="183"/>
      <c r="AL347" s="183"/>
      <c r="AM347" s="183"/>
      <c r="AN347" s="183"/>
      <c r="AO347" s="183"/>
      <c r="AP347" s="183"/>
      <c r="AQ347" s="183"/>
      <c r="AR347" s="183"/>
      <c r="AS347" s="183"/>
      <c r="AT347" s="183"/>
      <c r="AU347" s="183"/>
      <c r="AV347" s="183"/>
      <c r="AW347" s="183"/>
      <c r="AX347" s="183"/>
      <c r="AY347" s="183"/>
      <c r="AZ347" s="183"/>
      <c r="BA347" s="183"/>
      <c r="BB347" s="183"/>
      <c r="BC347" s="183"/>
      <c r="BD347" s="183"/>
      <c r="BE347" s="183"/>
    </row>
    <row r="348" spans="1:57" ht="15" customHeight="1">
      <c r="A348" s="145" t="s">
        <v>1413</v>
      </c>
      <c r="B348" s="145" t="s">
        <v>1413</v>
      </c>
      <c r="C348" s="145" t="s">
        <v>1413</v>
      </c>
      <c r="D348" s="145"/>
      <c r="E348" s="145" t="s">
        <v>1414</v>
      </c>
      <c r="F348" s="146">
        <v>690</v>
      </c>
      <c r="G348" s="147" t="s">
        <v>1415</v>
      </c>
      <c r="H348" s="148">
        <v>4</v>
      </c>
      <c r="I348" s="149"/>
      <c r="J348" s="149"/>
      <c r="K348" s="149">
        <v>180</v>
      </c>
      <c r="L348" s="150">
        <v>0</v>
      </c>
      <c r="M348" s="180" t="s">
        <v>1511</v>
      </c>
      <c r="N348" s="181"/>
      <c r="O348" s="181" t="s">
        <v>1703</v>
      </c>
      <c r="P348" s="151" t="s">
        <v>1595</v>
      </c>
      <c r="Q348" s="182" t="str">
        <f>MaBM</f>
        <v>CA+DB</v>
      </c>
      <c r="R348" s="182" t="str">
        <f>MaKhoa</f>
        <v>KCT</v>
      </c>
      <c r="S348" s="144" t="str">
        <f t="shared" si="5"/>
        <v>KCT-CA+DB</v>
      </c>
      <c r="T348" s="183"/>
      <c r="U348" s="183"/>
      <c r="V348" s="183" t="s">
        <v>20</v>
      </c>
      <c r="W348" s="183"/>
      <c r="X348" s="183"/>
      <c r="Y348" s="183"/>
      <c r="Z348" s="183" t="s">
        <v>20</v>
      </c>
      <c r="AA348" s="183"/>
      <c r="AB348" s="183"/>
      <c r="AC348" s="183"/>
      <c r="AD348" s="183"/>
      <c r="AE348" s="183"/>
      <c r="AF348" s="183"/>
      <c r="AG348" s="183"/>
      <c r="AH348" s="183"/>
      <c r="AI348" s="183"/>
      <c r="AJ348" s="183"/>
      <c r="AK348" s="183"/>
      <c r="AL348" s="183"/>
      <c r="AM348" s="183"/>
      <c r="AN348" s="183"/>
      <c r="AO348" s="183"/>
      <c r="AP348" s="183"/>
      <c r="AQ348" s="183"/>
      <c r="AR348" s="183"/>
      <c r="AS348" s="183"/>
      <c r="AT348" s="183"/>
      <c r="AU348" s="183"/>
      <c r="AV348" s="183"/>
      <c r="AW348" s="183"/>
      <c r="AX348" s="183"/>
      <c r="AY348" s="183"/>
      <c r="AZ348" s="183"/>
      <c r="BA348" s="183"/>
      <c r="BB348" s="183"/>
      <c r="BC348" s="183"/>
      <c r="BD348" s="183"/>
      <c r="BE348" s="183"/>
    </row>
    <row r="349" spans="1:57" ht="15" customHeight="1">
      <c r="A349" s="145" t="s">
        <v>2137</v>
      </c>
      <c r="B349" s="145"/>
      <c r="C349" s="145"/>
      <c r="D349" s="145"/>
      <c r="E349" s="145"/>
      <c r="F349" s="146">
        <v>967</v>
      </c>
      <c r="G349" s="147" t="s">
        <v>2138</v>
      </c>
      <c r="H349" s="148">
        <v>4</v>
      </c>
      <c r="I349" s="149"/>
      <c r="J349" s="149"/>
      <c r="K349" s="149">
        <v>180</v>
      </c>
      <c r="L349" s="150">
        <v>0</v>
      </c>
      <c r="M349" s="180" t="s">
        <v>2</v>
      </c>
      <c r="N349" s="181"/>
      <c r="O349" s="181" t="s">
        <v>1703</v>
      </c>
      <c r="P349" s="151" t="s">
        <v>1595</v>
      </c>
      <c r="Q349" s="182" t="str">
        <f>MaBM</f>
        <v>CA+DB</v>
      </c>
      <c r="R349" s="182" t="str">
        <f>MaKhoa</f>
        <v>KCT</v>
      </c>
      <c r="S349" s="144" t="str">
        <f t="shared" si="5"/>
        <v>KCT-CA+DB</v>
      </c>
      <c r="T349" s="183"/>
      <c r="U349" s="183"/>
      <c r="V349" s="183"/>
      <c r="W349" s="183"/>
      <c r="X349" s="183"/>
      <c r="Y349" s="183"/>
      <c r="Z349" s="183"/>
      <c r="AA349" s="183"/>
      <c r="AB349" s="183"/>
      <c r="AC349" s="183"/>
      <c r="AD349" s="183"/>
      <c r="AE349" s="183"/>
      <c r="AF349" s="183"/>
      <c r="AG349" s="183"/>
      <c r="AH349" s="183"/>
      <c r="AI349" s="183"/>
      <c r="AJ349" s="183"/>
      <c r="AK349" s="183"/>
      <c r="AL349" s="183"/>
      <c r="AM349" s="183"/>
      <c r="AN349" s="183"/>
      <c r="AO349" s="183"/>
      <c r="AP349" s="183"/>
      <c r="AQ349" s="183"/>
      <c r="AR349" s="183"/>
      <c r="AS349" s="183"/>
      <c r="AT349" s="183"/>
      <c r="AU349" s="183"/>
      <c r="AV349" s="183"/>
      <c r="AW349" s="183"/>
      <c r="AX349" s="183"/>
      <c r="AY349" s="183"/>
      <c r="AZ349" s="183"/>
      <c r="BA349" s="183"/>
      <c r="BB349" s="183"/>
      <c r="BC349" s="183"/>
      <c r="BD349" s="183"/>
      <c r="BE349" s="183"/>
    </row>
    <row r="350" spans="1:57" ht="15" customHeight="1">
      <c r="A350" s="145" t="s">
        <v>1289</v>
      </c>
      <c r="B350" s="145"/>
      <c r="C350" s="145" t="s">
        <v>1289</v>
      </c>
      <c r="D350" s="145" t="s">
        <v>1290</v>
      </c>
      <c r="E350" s="145" t="s">
        <v>1290</v>
      </c>
      <c r="F350" s="146">
        <v>641</v>
      </c>
      <c r="G350" s="147" t="s">
        <v>1291</v>
      </c>
      <c r="H350" s="148">
        <v>2</v>
      </c>
      <c r="I350" s="149"/>
      <c r="J350" s="149"/>
      <c r="K350" s="149">
        <v>90</v>
      </c>
      <c r="L350" s="150">
        <v>0</v>
      </c>
      <c r="M350" s="180" t="s">
        <v>2</v>
      </c>
      <c r="N350" s="181"/>
      <c r="O350" s="181" t="s">
        <v>1703</v>
      </c>
      <c r="P350" s="151" t="s">
        <v>1595</v>
      </c>
      <c r="Q350" s="182" t="str">
        <f>MaBM</f>
        <v>CA+DB</v>
      </c>
      <c r="R350" s="182" t="str">
        <f>MaKhoa</f>
        <v>KCT</v>
      </c>
      <c r="S350" s="144" t="str">
        <f t="shared" si="5"/>
        <v>KCT-CA+DB</v>
      </c>
      <c r="T350" s="183"/>
      <c r="U350" s="183"/>
      <c r="V350" s="183" t="s">
        <v>20</v>
      </c>
      <c r="W350" s="183"/>
      <c r="X350" s="183"/>
      <c r="Y350" s="183"/>
      <c r="Z350" s="183" t="s">
        <v>20</v>
      </c>
      <c r="AA350" s="183"/>
      <c r="AB350" s="183"/>
      <c r="AC350" s="183"/>
      <c r="AD350" s="183"/>
      <c r="AE350" s="183"/>
      <c r="AF350" s="183"/>
      <c r="AG350" s="183"/>
      <c r="AH350" s="183"/>
      <c r="AI350" s="183"/>
      <c r="AJ350" s="183"/>
      <c r="AK350" s="183"/>
      <c r="AL350" s="183"/>
      <c r="AM350" s="183"/>
      <c r="AN350" s="183"/>
      <c r="AO350" s="183" t="s">
        <v>20</v>
      </c>
      <c r="AP350" s="183"/>
      <c r="AQ350" s="183"/>
      <c r="AR350" s="183"/>
      <c r="AS350" s="183"/>
      <c r="AT350" s="183"/>
      <c r="AU350" s="183"/>
      <c r="AV350" s="183"/>
      <c r="AW350" s="183"/>
      <c r="AX350" s="183"/>
      <c r="AY350" s="183"/>
      <c r="AZ350" s="183"/>
      <c r="BA350" s="183"/>
      <c r="BB350" s="183"/>
      <c r="BC350" s="183"/>
      <c r="BD350" s="183"/>
      <c r="BE350" s="183"/>
    </row>
    <row r="351" spans="1:57" ht="15" customHeight="1">
      <c r="A351" s="145" t="s">
        <v>1997</v>
      </c>
      <c r="B351" s="145"/>
      <c r="C351" s="145"/>
      <c r="D351" s="145"/>
      <c r="E351" s="145"/>
      <c r="F351" s="146">
        <v>892</v>
      </c>
      <c r="G351" s="147" t="s">
        <v>1998</v>
      </c>
      <c r="H351" s="148">
        <v>2</v>
      </c>
      <c r="I351" s="149"/>
      <c r="J351" s="149">
        <v>60</v>
      </c>
      <c r="K351" s="149"/>
      <c r="L351" s="150">
        <v>0</v>
      </c>
      <c r="M351" s="180" t="s">
        <v>2</v>
      </c>
      <c r="N351" s="181"/>
      <c r="O351" s="181" t="s">
        <v>1703</v>
      </c>
      <c r="P351" s="151" t="s">
        <v>1595</v>
      </c>
      <c r="Q351" s="182" t="str">
        <f>MaBM</f>
        <v>CA+DB</v>
      </c>
      <c r="R351" s="182" t="str">
        <f>MaKhoa</f>
        <v>KCT</v>
      </c>
      <c r="S351" s="144" t="str">
        <f t="shared" si="5"/>
        <v>KCT-CA+DB</v>
      </c>
      <c r="T351" s="183"/>
      <c r="U351" s="183"/>
      <c r="V351" s="183"/>
      <c r="W351" s="183"/>
      <c r="X351" s="183"/>
      <c r="Y351" s="183"/>
      <c r="Z351" s="183" t="s">
        <v>20</v>
      </c>
      <c r="AA351" s="183"/>
      <c r="AB351" s="183"/>
      <c r="AC351" s="183"/>
      <c r="AD351" s="183"/>
      <c r="AE351" s="183"/>
      <c r="AF351" s="183"/>
      <c r="AG351" s="183"/>
      <c r="AH351" s="183"/>
      <c r="AI351" s="183"/>
      <c r="AJ351" s="183"/>
      <c r="AK351" s="183"/>
      <c r="AL351" s="183"/>
      <c r="AM351" s="183"/>
      <c r="AN351" s="183"/>
      <c r="AO351" s="183"/>
      <c r="AP351" s="183"/>
      <c r="AQ351" s="183"/>
      <c r="AR351" s="183"/>
      <c r="AS351" s="183"/>
      <c r="AT351" s="183"/>
      <c r="AU351" s="183"/>
      <c r="AV351" s="183"/>
      <c r="AW351" s="183"/>
      <c r="AX351" s="183"/>
      <c r="AY351" s="183"/>
      <c r="AZ351" s="183"/>
      <c r="BA351" s="183"/>
      <c r="BB351" s="183"/>
      <c r="BC351" s="183"/>
      <c r="BD351" s="183"/>
      <c r="BE351" s="183"/>
    </row>
    <row r="352" spans="1:57" ht="15" customHeight="1">
      <c r="A352" s="145" t="s">
        <v>685</v>
      </c>
      <c r="B352" s="145"/>
      <c r="C352" s="145"/>
      <c r="D352" s="145"/>
      <c r="E352" s="145"/>
      <c r="F352" s="146">
        <v>347</v>
      </c>
      <c r="G352" s="147" t="s">
        <v>686</v>
      </c>
      <c r="H352" s="148">
        <v>4</v>
      </c>
      <c r="I352" s="149">
        <v>60</v>
      </c>
      <c r="J352" s="149"/>
      <c r="K352" s="149"/>
      <c r="L352" s="150">
        <v>0</v>
      </c>
      <c r="M352" s="184" t="s">
        <v>1484</v>
      </c>
      <c r="N352" s="181">
        <v>90</v>
      </c>
      <c r="O352" s="181" t="s">
        <v>1648</v>
      </c>
      <c r="P352" s="151" t="s">
        <v>1595</v>
      </c>
      <c r="Q352" s="182" t="str">
        <f>MaBM</f>
        <v>CTCA</v>
      </c>
      <c r="R352" s="182" t="str">
        <f>MaKhoa</f>
        <v>KCT</v>
      </c>
      <c r="S352" s="144" t="str">
        <f t="shared" si="5"/>
        <v>KCT-CTCA</v>
      </c>
      <c r="T352" s="183"/>
      <c r="U352" s="183"/>
      <c r="V352" s="183"/>
      <c r="W352" s="183"/>
      <c r="X352" s="183" t="s">
        <v>20</v>
      </c>
      <c r="Y352" s="183"/>
      <c r="Z352" s="183"/>
      <c r="AA352" s="183"/>
      <c r="AB352" s="183"/>
      <c r="AC352" s="183"/>
      <c r="AD352" s="183"/>
      <c r="AE352" s="183"/>
      <c r="AF352" s="183"/>
      <c r="AG352" s="183"/>
      <c r="AH352" s="183"/>
      <c r="AI352" s="183"/>
      <c r="AJ352" s="183"/>
      <c r="AK352" s="183"/>
      <c r="AL352" s="183"/>
      <c r="AM352" s="183"/>
      <c r="AN352" s="183"/>
      <c r="AO352" s="183"/>
      <c r="AP352" s="183"/>
      <c r="AQ352" s="183"/>
      <c r="AR352" s="183"/>
      <c r="AS352" s="183"/>
      <c r="AT352" s="183"/>
      <c r="AU352" s="183"/>
      <c r="AV352" s="183"/>
      <c r="AW352" s="183"/>
      <c r="AX352" s="183"/>
      <c r="AY352" s="183"/>
      <c r="AZ352" s="183"/>
      <c r="BA352" s="183"/>
      <c r="BB352" s="183"/>
      <c r="BC352" s="183"/>
      <c r="BD352" s="183"/>
      <c r="BE352" s="183"/>
    </row>
    <row r="353" spans="1:57" ht="15" customHeight="1">
      <c r="A353" s="145" t="s">
        <v>683</v>
      </c>
      <c r="B353" s="145"/>
      <c r="C353" s="145"/>
      <c r="D353" s="145"/>
      <c r="E353" s="145"/>
      <c r="F353" s="146">
        <v>346</v>
      </c>
      <c r="G353" s="147" t="s">
        <v>684</v>
      </c>
      <c r="H353" s="148">
        <v>4</v>
      </c>
      <c r="I353" s="149">
        <v>60</v>
      </c>
      <c r="J353" s="149"/>
      <c r="K353" s="149"/>
      <c r="L353" s="150">
        <v>0</v>
      </c>
      <c r="M353" s="184" t="s">
        <v>1484</v>
      </c>
      <c r="N353" s="181">
        <v>90</v>
      </c>
      <c r="O353" s="181" t="s">
        <v>1648</v>
      </c>
      <c r="P353" s="151" t="s">
        <v>1595</v>
      </c>
      <c r="Q353" s="182" t="str">
        <f>MaBM</f>
        <v>CTCA</v>
      </c>
      <c r="R353" s="182" t="str">
        <f>MaKhoa</f>
        <v>KCT</v>
      </c>
      <c r="S353" s="144" t="str">
        <f t="shared" si="5"/>
        <v>KCT-CTCA</v>
      </c>
      <c r="T353" s="183" t="s">
        <v>20</v>
      </c>
      <c r="U353" s="183"/>
      <c r="V353" s="183"/>
      <c r="W353" s="183"/>
      <c r="X353" s="183"/>
      <c r="Y353" s="183"/>
      <c r="Z353" s="183"/>
      <c r="AA353" s="183"/>
      <c r="AB353" s="183"/>
      <c r="AC353" s="183"/>
      <c r="AD353" s="183"/>
      <c r="AE353" s="183"/>
      <c r="AF353" s="183"/>
      <c r="AG353" s="183"/>
      <c r="AH353" s="183"/>
      <c r="AI353" s="183"/>
      <c r="AJ353" s="183"/>
      <c r="AK353" s="183"/>
      <c r="AL353" s="183"/>
      <c r="AM353" s="183"/>
      <c r="AN353" s="183"/>
      <c r="AO353" s="183"/>
      <c r="AP353" s="183"/>
      <c r="AQ353" s="183"/>
      <c r="AR353" s="183"/>
      <c r="AS353" s="183"/>
      <c r="AT353" s="183"/>
      <c r="AU353" s="183"/>
      <c r="AV353" s="183"/>
      <c r="AW353" s="183"/>
      <c r="AX353" s="183"/>
      <c r="AY353" s="183"/>
      <c r="AZ353" s="183"/>
      <c r="BA353" s="183"/>
      <c r="BB353" s="183"/>
      <c r="BC353" s="183"/>
      <c r="BD353" s="183"/>
      <c r="BE353" s="183"/>
    </row>
    <row r="354" spans="1:57" ht="25.5" customHeight="1">
      <c r="A354" s="145" t="s">
        <v>690</v>
      </c>
      <c r="B354" s="145"/>
      <c r="C354" s="145"/>
      <c r="D354" s="145"/>
      <c r="E354" s="145"/>
      <c r="F354" s="146">
        <v>351</v>
      </c>
      <c r="G354" s="147" t="s">
        <v>1696</v>
      </c>
      <c r="H354" s="148">
        <v>2</v>
      </c>
      <c r="I354" s="149"/>
      <c r="J354" s="149"/>
      <c r="K354" s="149">
        <v>90</v>
      </c>
      <c r="L354" s="150">
        <v>0</v>
      </c>
      <c r="M354" s="180" t="s">
        <v>1511</v>
      </c>
      <c r="N354" s="181"/>
      <c r="O354" s="181" t="s">
        <v>1648</v>
      </c>
      <c r="P354" s="151" t="s">
        <v>1595</v>
      </c>
      <c r="Q354" s="182" t="str">
        <f>MaBM</f>
        <v>CTCA</v>
      </c>
      <c r="R354" s="182" t="str">
        <f>MaKhoa</f>
        <v>KCT</v>
      </c>
      <c r="S354" s="144" t="str">
        <f t="shared" si="5"/>
        <v>KCT-CTCA</v>
      </c>
      <c r="T354" s="183" t="s">
        <v>20</v>
      </c>
      <c r="U354" s="183"/>
      <c r="V354" s="183"/>
      <c r="W354" s="183"/>
      <c r="X354" s="183"/>
      <c r="Y354" s="183"/>
      <c r="Z354" s="183"/>
      <c r="AA354" s="183"/>
      <c r="AB354" s="183"/>
      <c r="AC354" s="183"/>
      <c r="AD354" s="183"/>
      <c r="AE354" s="183"/>
      <c r="AF354" s="183"/>
      <c r="AG354" s="183"/>
      <c r="AH354" s="183"/>
      <c r="AI354" s="183"/>
      <c r="AJ354" s="183"/>
      <c r="AK354" s="183"/>
      <c r="AL354" s="183"/>
      <c r="AM354" s="183"/>
      <c r="AN354" s="183"/>
      <c r="AO354" s="183"/>
      <c r="AP354" s="183"/>
      <c r="AQ354" s="183"/>
      <c r="AR354" s="183"/>
      <c r="AS354" s="183"/>
      <c r="AT354" s="183"/>
      <c r="AU354" s="183"/>
      <c r="AV354" s="183"/>
      <c r="AW354" s="183"/>
      <c r="AX354" s="183"/>
      <c r="AY354" s="183"/>
      <c r="AZ354" s="183"/>
      <c r="BA354" s="183"/>
      <c r="BB354" s="183"/>
      <c r="BC354" s="183"/>
      <c r="BD354" s="183"/>
      <c r="BE354" s="183"/>
    </row>
    <row r="355" spans="1:57" ht="15" customHeight="1">
      <c r="A355" s="145" t="s">
        <v>1448</v>
      </c>
      <c r="B355" s="145"/>
      <c r="C355" s="145"/>
      <c r="D355" s="145"/>
      <c r="E355" s="145"/>
      <c r="F355" s="146">
        <v>712</v>
      </c>
      <c r="G355" s="147" t="s">
        <v>1444</v>
      </c>
      <c r="H355" s="148">
        <v>8</v>
      </c>
      <c r="I355" s="149"/>
      <c r="J355" s="149"/>
      <c r="K355" s="149">
        <v>480</v>
      </c>
      <c r="L355" s="150">
        <v>0</v>
      </c>
      <c r="M355" s="180" t="s">
        <v>1511</v>
      </c>
      <c r="N355" s="181"/>
      <c r="O355" s="181" t="s">
        <v>1648</v>
      </c>
      <c r="P355" s="151" t="s">
        <v>1595</v>
      </c>
      <c r="Q355" s="182" t="str">
        <f>MaBM</f>
        <v>CTCA</v>
      </c>
      <c r="R355" s="182" t="str">
        <f>MaKhoa</f>
        <v>KCT</v>
      </c>
      <c r="S355" s="144" t="str">
        <f t="shared" si="5"/>
        <v>KCT-CTCA</v>
      </c>
      <c r="T355" s="183" t="s">
        <v>20</v>
      </c>
      <c r="U355" s="183"/>
      <c r="V355" s="183"/>
      <c r="W355" s="183"/>
      <c r="X355" s="183"/>
      <c r="Y355" s="183"/>
      <c r="Z355" s="183"/>
      <c r="AA355" s="183"/>
      <c r="AB355" s="183"/>
      <c r="AC355" s="183"/>
      <c r="AD355" s="183"/>
      <c r="AE355" s="183"/>
      <c r="AF355" s="183"/>
      <c r="AG355" s="183"/>
      <c r="AH355" s="183"/>
      <c r="AI355" s="183"/>
      <c r="AJ355" s="183"/>
      <c r="AK355" s="183"/>
      <c r="AL355" s="183"/>
      <c r="AM355" s="183"/>
      <c r="AN355" s="183"/>
      <c r="AO355" s="183"/>
      <c r="AP355" s="183"/>
      <c r="AQ355" s="183"/>
      <c r="AR355" s="183"/>
      <c r="AS355" s="183"/>
      <c r="AT355" s="183"/>
      <c r="AU355" s="183"/>
      <c r="AV355" s="183"/>
      <c r="AW355" s="183"/>
      <c r="AX355" s="183"/>
      <c r="AY355" s="183"/>
      <c r="AZ355" s="183"/>
      <c r="BA355" s="183"/>
      <c r="BB355" s="183"/>
      <c r="BC355" s="183"/>
      <c r="BD355" s="183"/>
      <c r="BE355" s="183"/>
    </row>
    <row r="356" spans="1:57" ht="15" customHeight="1">
      <c r="A356" s="145" t="s">
        <v>579</v>
      </c>
      <c r="B356" s="145"/>
      <c r="C356" s="145"/>
      <c r="D356" s="145"/>
      <c r="E356" s="145"/>
      <c r="F356" s="146">
        <v>280</v>
      </c>
      <c r="G356" s="147" t="s">
        <v>580</v>
      </c>
      <c r="H356" s="148">
        <v>2</v>
      </c>
      <c r="I356" s="149"/>
      <c r="J356" s="149"/>
      <c r="K356" s="149">
        <v>90</v>
      </c>
      <c r="L356" s="150">
        <v>0</v>
      </c>
      <c r="M356" s="180" t="s">
        <v>1511</v>
      </c>
      <c r="N356" s="181"/>
      <c r="O356" s="181" t="s">
        <v>1648</v>
      </c>
      <c r="P356" s="151" t="s">
        <v>1595</v>
      </c>
      <c r="Q356" s="182" t="str">
        <f>MaBM</f>
        <v>CTCA</v>
      </c>
      <c r="R356" s="182" t="str">
        <f>MaKhoa</f>
        <v>KCT</v>
      </c>
      <c r="S356" s="144" t="str">
        <f t="shared" si="5"/>
        <v>KCT-CTCA</v>
      </c>
      <c r="T356" s="183" t="s">
        <v>20</v>
      </c>
      <c r="U356" s="183"/>
      <c r="V356" s="183"/>
      <c r="W356" s="183"/>
      <c r="X356" s="183"/>
      <c r="Y356" s="183"/>
      <c r="Z356" s="183" t="s">
        <v>20</v>
      </c>
      <c r="AA356" s="183"/>
      <c r="AB356" s="183"/>
      <c r="AC356" s="183"/>
      <c r="AD356" s="183"/>
      <c r="AE356" s="183"/>
      <c r="AF356" s="183"/>
      <c r="AG356" s="183"/>
      <c r="AH356" s="183"/>
      <c r="AI356" s="183"/>
      <c r="AJ356" s="183"/>
      <c r="AK356" s="183"/>
      <c r="AL356" s="183"/>
      <c r="AM356" s="183"/>
      <c r="AN356" s="183"/>
      <c r="AO356" s="183"/>
      <c r="AP356" s="183"/>
      <c r="AQ356" s="183"/>
      <c r="AR356" s="183"/>
      <c r="AS356" s="183"/>
      <c r="AT356" s="183"/>
      <c r="AU356" s="183"/>
      <c r="AV356" s="183"/>
      <c r="AW356" s="183"/>
      <c r="AX356" s="183"/>
      <c r="AY356" s="183"/>
      <c r="AZ356" s="183"/>
      <c r="BA356" s="183"/>
      <c r="BB356" s="183"/>
      <c r="BC356" s="183"/>
      <c r="BD356" s="183"/>
      <c r="BE356" s="183"/>
    </row>
    <row r="357" spans="1:57" ht="15" customHeight="1">
      <c r="A357" s="145" t="s">
        <v>581</v>
      </c>
      <c r="B357" s="145" t="s">
        <v>581</v>
      </c>
      <c r="C357" s="145" t="s">
        <v>581</v>
      </c>
      <c r="D357" s="145"/>
      <c r="E357" s="145"/>
      <c r="F357" s="146">
        <v>281</v>
      </c>
      <c r="G357" s="147" t="s">
        <v>580</v>
      </c>
      <c r="H357" s="148">
        <v>2</v>
      </c>
      <c r="I357" s="149"/>
      <c r="J357" s="149"/>
      <c r="K357" s="149">
        <v>90</v>
      </c>
      <c r="L357" s="150">
        <v>0</v>
      </c>
      <c r="M357" s="180" t="s">
        <v>1511</v>
      </c>
      <c r="N357" s="181"/>
      <c r="O357" s="181" t="s">
        <v>1648</v>
      </c>
      <c r="P357" s="151" t="s">
        <v>1595</v>
      </c>
      <c r="Q357" s="182" t="str">
        <f>MaBM</f>
        <v>CTCA</v>
      </c>
      <c r="R357" s="182" t="str">
        <f>MaKhoa</f>
        <v>KCT</v>
      </c>
      <c r="S357" s="144" t="str">
        <f t="shared" si="5"/>
        <v>KCT-CTCA</v>
      </c>
      <c r="T357" s="183"/>
      <c r="U357" s="183"/>
      <c r="V357" s="183" t="s">
        <v>20</v>
      </c>
      <c r="W357" s="183" t="s">
        <v>20</v>
      </c>
      <c r="X357" s="183"/>
      <c r="Y357" s="183"/>
      <c r="Z357" s="183"/>
      <c r="AA357" s="183"/>
      <c r="AB357" s="183"/>
      <c r="AC357" s="183"/>
      <c r="AD357" s="183"/>
      <c r="AE357" s="183"/>
      <c r="AF357" s="183"/>
      <c r="AG357" s="183"/>
      <c r="AH357" s="183"/>
      <c r="AI357" s="183"/>
      <c r="AJ357" s="183"/>
      <c r="AK357" s="183"/>
      <c r="AL357" s="183"/>
      <c r="AM357" s="183"/>
      <c r="AN357" s="183"/>
      <c r="AO357" s="183"/>
      <c r="AP357" s="183"/>
      <c r="AQ357" s="183"/>
      <c r="AR357" s="183"/>
      <c r="AS357" s="183"/>
      <c r="AT357" s="183"/>
      <c r="AU357" s="183"/>
      <c r="AV357" s="183"/>
      <c r="AW357" s="183"/>
      <c r="AX357" s="183"/>
      <c r="AY357" s="183"/>
      <c r="AZ357" s="183"/>
      <c r="BA357" s="183"/>
      <c r="BB357" s="183"/>
      <c r="BC357" s="183"/>
      <c r="BD357" s="183"/>
      <c r="BE357" s="183"/>
    </row>
    <row r="358" spans="1:57" ht="15" customHeight="1">
      <c r="A358" s="145"/>
      <c r="B358" s="145"/>
      <c r="C358" s="145"/>
      <c r="D358" s="145" t="s">
        <v>1850</v>
      </c>
      <c r="E358" s="145" t="s">
        <v>1850</v>
      </c>
      <c r="F358" s="146">
        <v>801</v>
      </c>
      <c r="G358" s="147" t="s">
        <v>580</v>
      </c>
      <c r="H358" s="148">
        <v>1</v>
      </c>
      <c r="I358" s="149"/>
      <c r="J358" s="149"/>
      <c r="K358" s="149">
        <v>45</v>
      </c>
      <c r="L358" s="150">
        <v>0</v>
      </c>
      <c r="M358" s="180" t="s">
        <v>1511</v>
      </c>
      <c r="N358" s="181"/>
      <c r="O358" s="181" t="s">
        <v>1648</v>
      </c>
      <c r="P358" s="151" t="s">
        <v>1595</v>
      </c>
      <c r="Q358" s="182" t="str">
        <f>MaBM</f>
        <v>CTCA</v>
      </c>
      <c r="R358" s="182" t="str">
        <f>MaKhoa</f>
        <v>KCT</v>
      </c>
      <c r="S358" s="144" t="str">
        <f t="shared" si="5"/>
        <v>KCT-CTCA</v>
      </c>
      <c r="T358" s="183"/>
      <c r="U358" s="183"/>
      <c r="V358" s="183"/>
      <c r="W358" s="183"/>
      <c r="X358" s="183"/>
      <c r="Y358" s="183"/>
      <c r="Z358" s="183"/>
      <c r="AA358" s="183"/>
      <c r="AB358" s="183"/>
      <c r="AC358" s="183"/>
      <c r="AD358" s="183"/>
      <c r="AE358" s="183"/>
      <c r="AF358" s="183"/>
      <c r="AG358" s="183"/>
      <c r="AH358" s="183"/>
      <c r="AI358" s="183"/>
      <c r="AJ358" s="183"/>
      <c r="AK358" s="183"/>
      <c r="AL358" s="183"/>
      <c r="AM358" s="183"/>
      <c r="AN358" s="183"/>
      <c r="AO358" s="183"/>
      <c r="AP358" s="183" t="s">
        <v>20</v>
      </c>
      <c r="AQ358" s="183"/>
      <c r="AR358" s="183"/>
      <c r="AS358" s="183"/>
      <c r="AT358" s="183"/>
      <c r="AU358" s="183"/>
      <c r="AV358" s="183"/>
      <c r="AW358" s="183"/>
      <c r="AX358" s="183"/>
      <c r="AY358" s="183"/>
      <c r="AZ358" s="183"/>
      <c r="BA358" s="183"/>
      <c r="BB358" s="183"/>
      <c r="BC358" s="183"/>
      <c r="BD358" s="183"/>
      <c r="BE358" s="183"/>
    </row>
    <row r="359" spans="1:57" ht="15" customHeight="1">
      <c r="A359" s="145" t="s">
        <v>2098</v>
      </c>
      <c r="B359" s="145"/>
      <c r="C359" s="145"/>
      <c r="D359" s="145" t="s">
        <v>2099</v>
      </c>
      <c r="E359" s="145"/>
      <c r="F359" s="146">
        <v>951</v>
      </c>
      <c r="G359" s="147" t="s">
        <v>2100</v>
      </c>
      <c r="H359" s="148">
        <v>1</v>
      </c>
      <c r="I359" s="149"/>
      <c r="J359" s="149"/>
      <c r="K359" s="149">
        <v>90</v>
      </c>
      <c r="L359" s="150">
        <v>0</v>
      </c>
      <c r="M359" s="180" t="s">
        <v>1511</v>
      </c>
      <c r="N359" s="181"/>
      <c r="O359" s="181" t="s">
        <v>2329</v>
      </c>
      <c r="P359" s="151" t="s">
        <v>1595</v>
      </c>
      <c r="Q359" s="182" t="str">
        <f>MaBM</f>
        <v>CTCA</v>
      </c>
      <c r="R359" s="182" t="str">
        <f>MaKhoa</f>
        <v>KCT</v>
      </c>
      <c r="S359" s="144" t="str">
        <f t="shared" si="5"/>
        <v>KCT-CTCA</v>
      </c>
      <c r="T359" s="183"/>
      <c r="U359" s="183"/>
      <c r="V359" s="183"/>
      <c r="W359" s="183"/>
      <c r="X359" s="183"/>
      <c r="Y359" s="183"/>
      <c r="Z359" s="183"/>
      <c r="AA359" s="183"/>
      <c r="AB359" s="183"/>
      <c r="AC359" s="183"/>
      <c r="AD359" s="183"/>
      <c r="AE359" s="183"/>
      <c r="AF359" s="183"/>
      <c r="AG359" s="183"/>
      <c r="AH359" s="183"/>
      <c r="AI359" s="183"/>
      <c r="AJ359" s="183"/>
      <c r="AK359" s="183"/>
      <c r="AL359" s="183"/>
      <c r="AM359" s="183"/>
      <c r="AN359" s="183"/>
      <c r="AO359" s="183"/>
      <c r="AP359" s="183"/>
      <c r="AQ359" s="183"/>
      <c r="AR359" s="183"/>
      <c r="AS359" s="183"/>
      <c r="AT359" s="183"/>
      <c r="AU359" s="183"/>
      <c r="AV359" s="183"/>
      <c r="AW359" s="183"/>
      <c r="AX359" s="183"/>
      <c r="AY359" s="183"/>
      <c r="AZ359" s="183"/>
      <c r="BA359" s="183"/>
      <c r="BB359" s="183"/>
      <c r="BC359" s="183"/>
      <c r="BD359" s="183"/>
      <c r="BE359" s="183"/>
    </row>
    <row r="360" spans="1:57" ht="15" customHeight="1">
      <c r="A360" s="145" t="s">
        <v>2103</v>
      </c>
      <c r="B360" s="145"/>
      <c r="C360" s="145"/>
      <c r="D360" s="145"/>
      <c r="E360" s="145"/>
      <c r="F360" s="146">
        <v>953</v>
      </c>
      <c r="G360" s="147" t="s">
        <v>2104</v>
      </c>
      <c r="H360" s="148">
        <v>3</v>
      </c>
      <c r="I360" s="149">
        <v>45</v>
      </c>
      <c r="J360" s="149"/>
      <c r="K360" s="149"/>
      <c r="L360" s="150">
        <v>0</v>
      </c>
      <c r="M360" s="184"/>
      <c r="N360" s="181"/>
      <c r="O360" s="181" t="s">
        <v>2329</v>
      </c>
      <c r="P360" s="151" t="s">
        <v>1595</v>
      </c>
      <c r="Q360" s="182" t="str">
        <f>MaBM</f>
        <v>CTCA</v>
      </c>
      <c r="R360" s="182" t="str">
        <f>MaKhoa</f>
        <v>KCT</v>
      </c>
      <c r="S360" s="144" t="str">
        <f t="shared" si="5"/>
        <v>KCT-CTCA</v>
      </c>
      <c r="T360" s="183"/>
      <c r="U360" s="183"/>
      <c r="V360" s="183"/>
      <c r="W360" s="183"/>
      <c r="X360" s="183"/>
      <c r="Y360" s="183"/>
      <c r="Z360" s="183"/>
      <c r="AA360" s="183"/>
      <c r="AB360" s="183"/>
      <c r="AC360" s="183"/>
      <c r="AD360" s="183"/>
      <c r="AE360" s="183"/>
      <c r="AF360" s="183"/>
      <c r="AG360" s="183"/>
      <c r="AH360" s="183"/>
      <c r="AI360" s="183"/>
      <c r="AJ360" s="183"/>
      <c r="AK360" s="183"/>
      <c r="AL360" s="183"/>
      <c r="AM360" s="183"/>
      <c r="AN360" s="183"/>
      <c r="AO360" s="183"/>
      <c r="AP360" s="183"/>
      <c r="AQ360" s="183"/>
      <c r="AR360" s="183"/>
      <c r="AS360" s="183"/>
      <c r="AT360" s="183"/>
      <c r="AU360" s="183"/>
      <c r="AV360" s="183"/>
      <c r="AW360" s="183"/>
      <c r="AX360" s="183"/>
      <c r="AY360" s="183"/>
      <c r="AZ360" s="183"/>
      <c r="BA360" s="183"/>
      <c r="BB360" s="183"/>
      <c r="BC360" s="183"/>
      <c r="BD360" s="183"/>
      <c r="BE360" s="183"/>
    </row>
    <row r="361" spans="1:57" ht="15" customHeight="1">
      <c r="A361" s="145"/>
      <c r="B361" s="145"/>
      <c r="C361" s="145"/>
      <c r="D361" s="145" t="s">
        <v>2142</v>
      </c>
      <c r="E361" s="145"/>
      <c r="F361" s="146">
        <v>970</v>
      </c>
      <c r="G361" s="147" t="s">
        <v>2143</v>
      </c>
      <c r="H361" s="148">
        <v>3</v>
      </c>
      <c r="I361" s="149">
        <v>45</v>
      </c>
      <c r="J361" s="149"/>
      <c r="K361" s="149"/>
      <c r="L361" s="150">
        <v>0</v>
      </c>
      <c r="M361" s="184" t="s">
        <v>1484</v>
      </c>
      <c r="N361" s="181"/>
      <c r="O361" s="181" t="s">
        <v>1648</v>
      </c>
      <c r="P361" s="151" t="s">
        <v>1595</v>
      </c>
      <c r="Q361" s="182" t="str">
        <f>MaBM</f>
        <v>CTCA</v>
      </c>
      <c r="R361" s="182" t="str">
        <f>MaKhoa</f>
        <v>KCT</v>
      </c>
      <c r="S361" s="144" t="str">
        <f t="shared" si="5"/>
        <v>KCT-CTCA</v>
      </c>
      <c r="T361" s="183"/>
      <c r="U361" s="183"/>
      <c r="V361" s="183"/>
      <c r="W361" s="183"/>
      <c r="X361" s="183"/>
      <c r="Y361" s="183"/>
      <c r="Z361" s="183"/>
      <c r="AA361" s="183"/>
      <c r="AB361" s="183"/>
      <c r="AC361" s="183"/>
      <c r="AD361" s="183"/>
      <c r="AE361" s="183"/>
      <c r="AF361" s="183"/>
      <c r="AG361" s="183"/>
      <c r="AH361" s="183"/>
      <c r="AI361" s="183"/>
      <c r="AJ361" s="183"/>
      <c r="AK361" s="183"/>
      <c r="AL361" s="183"/>
      <c r="AM361" s="183"/>
      <c r="AN361" s="183"/>
      <c r="AO361" s="183"/>
      <c r="AP361" s="183"/>
      <c r="AQ361" s="183"/>
      <c r="AR361" s="183"/>
      <c r="AS361" s="183"/>
      <c r="AT361" s="183"/>
      <c r="AU361" s="183"/>
      <c r="AV361" s="183"/>
      <c r="AW361" s="183"/>
      <c r="AX361" s="183"/>
      <c r="AY361" s="183"/>
      <c r="AZ361" s="183"/>
      <c r="BA361" s="183"/>
      <c r="BB361" s="183"/>
      <c r="BC361" s="183"/>
      <c r="BD361" s="183"/>
      <c r="BE361" s="183"/>
    </row>
    <row r="362" spans="1:57" ht="15" customHeight="1">
      <c r="A362" s="145"/>
      <c r="B362" s="145"/>
      <c r="C362" s="145"/>
      <c r="D362" s="145"/>
      <c r="E362" s="145" t="s">
        <v>672</v>
      </c>
      <c r="F362" s="146">
        <v>339</v>
      </c>
      <c r="G362" s="147" t="s">
        <v>673</v>
      </c>
      <c r="H362" s="148">
        <v>2</v>
      </c>
      <c r="I362" s="149">
        <v>30</v>
      </c>
      <c r="J362" s="149"/>
      <c r="K362" s="149"/>
      <c r="L362" s="150">
        <v>0</v>
      </c>
      <c r="M362" s="184" t="s">
        <v>1484</v>
      </c>
      <c r="N362" s="181">
        <v>90</v>
      </c>
      <c r="O362" s="181" t="s">
        <v>1648</v>
      </c>
      <c r="P362" s="151" t="s">
        <v>1595</v>
      </c>
      <c r="Q362" s="182" t="str">
        <f>MaBM</f>
        <v>CTCA</v>
      </c>
      <c r="R362" s="182" t="str">
        <f>MaKhoa</f>
        <v>KCT</v>
      </c>
      <c r="S362" s="144" t="str">
        <f t="shared" si="5"/>
        <v>KCT-CTCA</v>
      </c>
      <c r="T362" s="183"/>
      <c r="U362" s="183"/>
      <c r="V362" s="183"/>
      <c r="W362" s="183"/>
      <c r="X362" s="183"/>
      <c r="Y362" s="183"/>
      <c r="Z362" s="183"/>
      <c r="AA362" s="183"/>
      <c r="AB362" s="183"/>
      <c r="AC362" s="183"/>
      <c r="AD362" s="183"/>
      <c r="AE362" s="183"/>
      <c r="AF362" s="183"/>
      <c r="AG362" s="183"/>
      <c r="AH362" s="183"/>
      <c r="AI362" s="183"/>
      <c r="AJ362" s="183"/>
      <c r="AK362" s="183"/>
      <c r="AL362" s="183"/>
      <c r="AM362" s="183"/>
      <c r="AN362" s="183"/>
      <c r="AO362" s="183"/>
      <c r="AP362" s="183"/>
      <c r="AQ362" s="183"/>
      <c r="AR362" s="183"/>
      <c r="AS362" s="183"/>
      <c r="AT362" s="183"/>
      <c r="AU362" s="183"/>
      <c r="AV362" s="183"/>
      <c r="AW362" s="183"/>
      <c r="AX362" s="183"/>
      <c r="AY362" s="183"/>
      <c r="AZ362" s="183"/>
      <c r="BA362" s="183"/>
      <c r="BB362" s="183"/>
      <c r="BC362" s="183"/>
      <c r="BD362" s="183"/>
      <c r="BE362" s="183"/>
    </row>
    <row r="363" spans="1:57" ht="15" customHeight="1">
      <c r="A363" s="145"/>
      <c r="B363" s="145"/>
      <c r="C363" s="145" t="s">
        <v>1936</v>
      </c>
      <c r="D363" s="145"/>
      <c r="E363" s="145"/>
      <c r="F363" s="146">
        <v>860</v>
      </c>
      <c r="G363" s="147" t="s">
        <v>673</v>
      </c>
      <c r="H363" s="148">
        <v>3</v>
      </c>
      <c r="I363" s="149">
        <v>45</v>
      </c>
      <c r="J363" s="149"/>
      <c r="K363" s="149"/>
      <c r="L363" s="150">
        <v>0</v>
      </c>
      <c r="M363" s="184" t="s">
        <v>1484</v>
      </c>
      <c r="N363" s="181">
        <v>90</v>
      </c>
      <c r="O363" s="181" t="s">
        <v>1648</v>
      </c>
      <c r="P363" s="151" t="s">
        <v>1595</v>
      </c>
      <c r="Q363" s="182" t="str">
        <f>MaBM</f>
        <v>CTCA</v>
      </c>
      <c r="R363" s="182" t="str">
        <f>MaKhoa</f>
        <v>KCT</v>
      </c>
      <c r="S363" s="144" t="str">
        <f t="shared" si="5"/>
        <v>KCT-CTCA</v>
      </c>
      <c r="T363" s="183"/>
      <c r="U363" s="183"/>
      <c r="V363" s="183"/>
      <c r="W363" s="183"/>
      <c r="X363" s="183"/>
      <c r="Y363" s="183"/>
      <c r="Z363" s="183"/>
      <c r="AA363" s="183"/>
      <c r="AB363" s="183"/>
      <c r="AC363" s="183"/>
      <c r="AD363" s="183"/>
      <c r="AE363" s="183"/>
      <c r="AF363" s="183"/>
      <c r="AG363" s="183"/>
      <c r="AH363" s="183"/>
      <c r="AI363" s="183"/>
      <c r="AJ363" s="183"/>
      <c r="AK363" s="183"/>
      <c r="AL363" s="183"/>
      <c r="AM363" s="183"/>
      <c r="AN363" s="183"/>
      <c r="AO363" s="183"/>
      <c r="AP363" s="183"/>
      <c r="AQ363" s="183"/>
      <c r="AR363" s="183"/>
      <c r="AS363" s="183"/>
      <c r="AT363" s="183"/>
      <c r="AU363" s="183"/>
      <c r="AV363" s="183"/>
      <c r="AW363" s="183"/>
      <c r="AX363" s="183"/>
      <c r="AY363" s="183"/>
      <c r="AZ363" s="183"/>
      <c r="BA363" s="183"/>
      <c r="BB363" s="183"/>
      <c r="BC363" s="183"/>
      <c r="BD363" s="183"/>
      <c r="BE363" s="183"/>
    </row>
    <row r="364" spans="1:57" ht="15" customHeight="1">
      <c r="A364" s="145" t="s">
        <v>664</v>
      </c>
      <c r="B364" s="145"/>
      <c r="C364" s="145"/>
      <c r="D364" s="145"/>
      <c r="E364" s="145"/>
      <c r="F364" s="146">
        <v>334</v>
      </c>
      <c r="G364" s="147" t="s">
        <v>665</v>
      </c>
      <c r="H364" s="148">
        <v>3</v>
      </c>
      <c r="I364" s="149">
        <v>45</v>
      </c>
      <c r="J364" s="149"/>
      <c r="K364" s="149"/>
      <c r="L364" s="150">
        <v>0</v>
      </c>
      <c r="M364" s="184" t="s">
        <v>1484</v>
      </c>
      <c r="N364" s="181">
        <v>90</v>
      </c>
      <c r="O364" s="181" t="s">
        <v>1648</v>
      </c>
      <c r="P364" s="151" t="s">
        <v>1595</v>
      </c>
      <c r="Q364" s="182" t="str">
        <f>MaBM</f>
        <v>CTCA</v>
      </c>
      <c r="R364" s="182" t="str">
        <f>MaKhoa</f>
        <v>KCT</v>
      </c>
      <c r="S364" s="144" t="str">
        <f t="shared" si="5"/>
        <v>KCT-CTCA</v>
      </c>
      <c r="T364" s="183" t="s">
        <v>20</v>
      </c>
      <c r="U364" s="183"/>
      <c r="V364" s="183" t="s">
        <v>20</v>
      </c>
      <c r="W364" s="183" t="s">
        <v>20</v>
      </c>
      <c r="X364" s="183"/>
      <c r="Y364" s="183"/>
      <c r="Z364" s="183" t="s">
        <v>20</v>
      </c>
      <c r="AA364" s="183"/>
      <c r="AB364" s="183"/>
      <c r="AC364" s="183"/>
      <c r="AD364" s="183"/>
      <c r="AE364" s="183"/>
      <c r="AF364" s="183"/>
      <c r="AG364" s="183"/>
      <c r="AH364" s="183"/>
      <c r="AI364" s="183"/>
      <c r="AJ364" s="183"/>
      <c r="AK364" s="183"/>
      <c r="AL364" s="183"/>
      <c r="AM364" s="183"/>
      <c r="AN364" s="183"/>
      <c r="AO364" s="183"/>
      <c r="AP364" s="183"/>
      <c r="AQ364" s="183"/>
      <c r="AR364" s="183"/>
      <c r="AS364" s="183"/>
      <c r="AT364" s="183"/>
      <c r="AU364" s="183"/>
      <c r="AV364" s="183"/>
      <c r="AW364" s="183"/>
      <c r="AX364" s="183"/>
      <c r="AY364" s="183"/>
      <c r="AZ364" s="183"/>
      <c r="BA364" s="183"/>
      <c r="BB364" s="183"/>
      <c r="BC364" s="183"/>
      <c r="BD364" s="183"/>
      <c r="BE364" s="183"/>
    </row>
    <row r="365" spans="1:57" ht="15" customHeight="1">
      <c r="A365" s="145"/>
      <c r="B365" s="145"/>
      <c r="C365" s="145"/>
      <c r="D365" s="145" t="s">
        <v>670</v>
      </c>
      <c r="E365" s="145"/>
      <c r="F365" s="146">
        <v>337</v>
      </c>
      <c r="G365" s="147" t="s">
        <v>665</v>
      </c>
      <c r="H365" s="148">
        <v>2</v>
      </c>
      <c r="I365" s="149">
        <v>30</v>
      </c>
      <c r="J365" s="149"/>
      <c r="K365" s="149"/>
      <c r="L365" s="150">
        <v>0</v>
      </c>
      <c r="M365" s="184" t="s">
        <v>1484</v>
      </c>
      <c r="N365" s="181">
        <v>90</v>
      </c>
      <c r="O365" s="181" t="s">
        <v>1648</v>
      </c>
      <c r="P365" s="151" t="s">
        <v>1595</v>
      </c>
      <c r="Q365" s="182" t="str">
        <f>MaBM</f>
        <v>CTCA</v>
      </c>
      <c r="R365" s="182" t="str">
        <f>MaKhoa</f>
        <v>KCT</v>
      </c>
      <c r="S365" s="144" t="str">
        <f t="shared" si="5"/>
        <v>KCT-CTCA</v>
      </c>
      <c r="T365" s="183"/>
      <c r="U365" s="183"/>
      <c r="V365" s="183"/>
      <c r="W365" s="183"/>
      <c r="X365" s="183"/>
      <c r="Y365" s="183"/>
      <c r="Z365" s="183"/>
      <c r="AA365" s="183"/>
      <c r="AB365" s="183"/>
      <c r="AC365" s="183"/>
      <c r="AD365" s="183"/>
      <c r="AE365" s="183"/>
      <c r="AF365" s="183"/>
      <c r="AG365" s="183"/>
      <c r="AH365" s="183"/>
      <c r="AI365" s="183"/>
      <c r="AJ365" s="183"/>
      <c r="AK365" s="183"/>
      <c r="AL365" s="183"/>
      <c r="AM365" s="183"/>
      <c r="AN365" s="183"/>
      <c r="AO365" s="183" t="s">
        <v>20</v>
      </c>
      <c r="AP365" s="183" t="s">
        <v>20</v>
      </c>
      <c r="AQ365" s="183"/>
      <c r="AR365" s="183"/>
      <c r="AS365" s="183"/>
      <c r="AT365" s="183"/>
      <c r="AU365" s="183"/>
      <c r="AV365" s="183"/>
      <c r="AW365" s="183"/>
      <c r="AX365" s="183"/>
      <c r="AY365" s="183"/>
      <c r="AZ365" s="183"/>
      <c r="BA365" s="183"/>
      <c r="BB365" s="183"/>
      <c r="BC365" s="183"/>
      <c r="BD365" s="183"/>
      <c r="BE365" s="183"/>
    </row>
    <row r="366" spans="1:57" ht="15" customHeight="1">
      <c r="A366" s="145" t="s">
        <v>666</v>
      </c>
      <c r="B366" s="145"/>
      <c r="C366" s="145"/>
      <c r="D366" s="145"/>
      <c r="E366" s="145"/>
      <c r="F366" s="146">
        <v>335</v>
      </c>
      <c r="G366" s="147" t="s">
        <v>667</v>
      </c>
      <c r="H366" s="148">
        <v>3</v>
      </c>
      <c r="I366" s="149">
        <v>45</v>
      </c>
      <c r="J366" s="149"/>
      <c r="K366" s="149"/>
      <c r="L366" s="150">
        <v>0</v>
      </c>
      <c r="M366" s="184" t="s">
        <v>1484</v>
      </c>
      <c r="N366" s="181">
        <v>90</v>
      </c>
      <c r="O366" s="181" t="s">
        <v>1648</v>
      </c>
      <c r="P366" s="151" t="s">
        <v>1595</v>
      </c>
      <c r="Q366" s="182" t="str">
        <f>MaBM</f>
        <v>CTCA</v>
      </c>
      <c r="R366" s="182" t="str">
        <f>MaKhoa</f>
        <v>KCT</v>
      </c>
      <c r="S366" s="144" t="str">
        <f t="shared" si="5"/>
        <v>KCT-CTCA</v>
      </c>
      <c r="T366" s="183" t="s">
        <v>20</v>
      </c>
      <c r="U366" s="183"/>
      <c r="V366" s="183" t="s">
        <v>20</v>
      </c>
      <c r="W366" s="183" t="s">
        <v>20</v>
      </c>
      <c r="X366" s="183"/>
      <c r="Y366" s="183"/>
      <c r="Z366" s="183" t="s">
        <v>20</v>
      </c>
      <c r="AA366" s="183"/>
      <c r="AB366" s="183"/>
      <c r="AC366" s="183"/>
      <c r="AD366" s="183"/>
      <c r="AE366" s="183"/>
      <c r="AF366" s="183"/>
      <c r="AG366" s="183"/>
      <c r="AH366" s="183"/>
      <c r="AI366" s="183"/>
      <c r="AJ366" s="183"/>
      <c r="AK366" s="183"/>
      <c r="AL366" s="183"/>
      <c r="AM366" s="183"/>
      <c r="AN366" s="183"/>
      <c r="AO366" s="183"/>
      <c r="AP366" s="183"/>
      <c r="AQ366" s="183"/>
      <c r="AR366" s="183"/>
      <c r="AS366" s="183"/>
      <c r="AT366" s="183"/>
      <c r="AU366" s="183"/>
      <c r="AV366" s="183"/>
      <c r="AW366" s="183"/>
      <c r="AX366" s="183"/>
      <c r="AY366" s="183"/>
      <c r="AZ366" s="183"/>
      <c r="BA366" s="183"/>
      <c r="BB366" s="183"/>
      <c r="BC366" s="183"/>
      <c r="BD366" s="183"/>
      <c r="BE366" s="183"/>
    </row>
    <row r="367" spans="1:57" ht="15" customHeight="1">
      <c r="A367" s="145"/>
      <c r="B367" s="145"/>
      <c r="C367" s="145"/>
      <c r="D367" s="145" t="s">
        <v>671</v>
      </c>
      <c r="E367" s="145"/>
      <c r="F367" s="146">
        <v>338</v>
      </c>
      <c r="G367" s="147" t="s">
        <v>667</v>
      </c>
      <c r="H367" s="148">
        <v>2</v>
      </c>
      <c r="I367" s="149">
        <v>30</v>
      </c>
      <c r="J367" s="149"/>
      <c r="K367" s="149"/>
      <c r="L367" s="150">
        <v>0</v>
      </c>
      <c r="M367" s="184" t="s">
        <v>1484</v>
      </c>
      <c r="N367" s="181">
        <v>90</v>
      </c>
      <c r="O367" s="181" t="s">
        <v>1648</v>
      </c>
      <c r="P367" s="151" t="s">
        <v>1595</v>
      </c>
      <c r="Q367" s="182" t="str">
        <f>MaBM</f>
        <v>CTCA</v>
      </c>
      <c r="R367" s="182" t="str">
        <f>MaKhoa</f>
        <v>KCT</v>
      </c>
      <c r="S367" s="144" t="str">
        <f t="shared" si="5"/>
        <v>KCT-CTCA</v>
      </c>
      <c r="T367" s="183"/>
      <c r="U367" s="183"/>
      <c r="V367" s="183"/>
      <c r="W367" s="183"/>
      <c r="X367" s="183"/>
      <c r="Y367" s="183"/>
      <c r="Z367" s="183"/>
      <c r="AA367" s="183"/>
      <c r="AB367" s="183"/>
      <c r="AC367" s="183"/>
      <c r="AD367" s="183"/>
      <c r="AE367" s="183"/>
      <c r="AF367" s="183"/>
      <c r="AG367" s="183"/>
      <c r="AH367" s="183"/>
      <c r="AI367" s="183"/>
      <c r="AJ367" s="183"/>
      <c r="AK367" s="183"/>
      <c r="AL367" s="183"/>
      <c r="AM367" s="183"/>
      <c r="AN367" s="183"/>
      <c r="AO367" s="183" t="s">
        <v>20</v>
      </c>
      <c r="AP367" s="183" t="s">
        <v>20</v>
      </c>
      <c r="AQ367" s="183"/>
      <c r="AR367" s="183"/>
      <c r="AS367" s="183"/>
      <c r="AT367" s="183"/>
      <c r="AU367" s="183"/>
      <c r="AV367" s="183"/>
      <c r="AW367" s="183"/>
      <c r="AX367" s="183"/>
      <c r="AY367" s="183"/>
      <c r="AZ367" s="183"/>
      <c r="BA367" s="183"/>
      <c r="BB367" s="183"/>
      <c r="BC367" s="183"/>
      <c r="BD367" s="183"/>
      <c r="BE367" s="183"/>
    </row>
    <row r="368" spans="1:57" ht="15" customHeight="1">
      <c r="A368" s="145"/>
      <c r="B368" s="145" t="s">
        <v>668</v>
      </c>
      <c r="C368" s="145"/>
      <c r="D368" s="145"/>
      <c r="E368" s="145"/>
      <c r="F368" s="146">
        <v>336</v>
      </c>
      <c r="G368" s="147" t="s">
        <v>669</v>
      </c>
      <c r="H368" s="148">
        <v>3</v>
      </c>
      <c r="I368" s="149">
        <v>45</v>
      </c>
      <c r="J368" s="149"/>
      <c r="K368" s="149"/>
      <c r="L368" s="150">
        <v>0</v>
      </c>
      <c r="M368" s="184" t="s">
        <v>1484</v>
      </c>
      <c r="N368" s="181">
        <v>90</v>
      </c>
      <c r="O368" s="181" t="s">
        <v>1648</v>
      </c>
      <c r="P368" s="151" t="s">
        <v>1595</v>
      </c>
      <c r="Q368" s="182" t="str">
        <f>MaBM</f>
        <v>CTCA</v>
      </c>
      <c r="R368" s="182" t="str">
        <f>MaKhoa</f>
        <v>KCT</v>
      </c>
      <c r="S368" s="144" t="str">
        <f t="shared" si="5"/>
        <v>KCT-CTCA</v>
      </c>
      <c r="T368" s="183"/>
      <c r="U368" s="183"/>
      <c r="V368" s="183"/>
      <c r="W368" s="183"/>
      <c r="X368" s="183"/>
      <c r="Y368" s="183"/>
      <c r="Z368" s="183"/>
      <c r="AA368" s="183"/>
      <c r="AB368" s="183"/>
      <c r="AC368" s="183"/>
      <c r="AD368" s="183"/>
      <c r="AE368" s="183"/>
      <c r="AF368" s="183"/>
      <c r="AG368" s="183"/>
      <c r="AH368" s="183"/>
      <c r="AI368" s="183"/>
      <c r="AJ368" s="183"/>
      <c r="AK368" s="183"/>
      <c r="AL368" s="183"/>
      <c r="AM368" s="183"/>
      <c r="AN368" s="183"/>
      <c r="AO368" s="183"/>
      <c r="AP368" s="183"/>
      <c r="AQ368" s="183"/>
      <c r="AR368" s="183"/>
      <c r="AS368" s="183"/>
      <c r="AT368" s="183"/>
      <c r="AU368" s="183"/>
      <c r="AV368" s="183"/>
      <c r="AW368" s="183"/>
      <c r="AX368" s="183"/>
      <c r="AY368" s="183"/>
      <c r="AZ368" s="183"/>
      <c r="BA368" s="183"/>
      <c r="BB368" s="183"/>
      <c r="BC368" s="183"/>
      <c r="BD368" s="183"/>
      <c r="BE368" s="183"/>
    </row>
    <row r="369" spans="1:57" ht="15" customHeight="1">
      <c r="A369" s="145" t="s">
        <v>1839</v>
      </c>
      <c r="B369" s="145" t="s">
        <v>1839</v>
      </c>
      <c r="C369" s="145" t="s">
        <v>1839</v>
      </c>
      <c r="D369" s="145"/>
      <c r="E369" s="145"/>
      <c r="F369" s="146">
        <v>793</v>
      </c>
      <c r="G369" s="147" t="s">
        <v>1840</v>
      </c>
      <c r="H369" s="148">
        <v>2</v>
      </c>
      <c r="I369" s="149">
        <v>30</v>
      </c>
      <c r="J369" s="149"/>
      <c r="K369" s="149"/>
      <c r="L369" s="150">
        <v>0</v>
      </c>
      <c r="M369" s="184" t="s">
        <v>1484</v>
      </c>
      <c r="N369" s="181">
        <v>60</v>
      </c>
      <c r="O369" s="181" t="s">
        <v>1648</v>
      </c>
      <c r="P369" s="151" t="s">
        <v>1595</v>
      </c>
      <c r="Q369" s="182" t="str">
        <f>MaBM</f>
        <v>CTCA</v>
      </c>
      <c r="R369" s="182" t="str">
        <f>MaKhoa</f>
        <v>KCT</v>
      </c>
      <c r="S369" s="144" t="str">
        <f t="shared" si="5"/>
        <v>KCT-CTCA</v>
      </c>
      <c r="T369" s="183" t="s">
        <v>21</v>
      </c>
      <c r="U369" s="183"/>
      <c r="V369" s="183" t="s">
        <v>21</v>
      </c>
      <c r="W369" s="183"/>
      <c r="X369" s="183"/>
      <c r="Y369" s="183"/>
      <c r="Z369" s="183" t="s">
        <v>21</v>
      </c>
      <c r="AA369" s="183"/>
      <c r="AB369" s="183"/>
      <c r="AC369" s="183"/>
      <c r="AD369" s="183"/>
      <c r="AE369" s="183"/>
      <c r="AF369" s="183"/>
      <c r="AG369" s="183"/>
      <c r="AH369" s="183"/>
      <c r="AI369" s="183"/>
      <c r="AJ369" s="183"/>
      <c r="AK369" s="183"/>
      <c r="AL369" s="183"/>
      <c r="AM369" s="183"/>
      <c r="AN369" s="183"/>
      <c r="AO369" s="183"/>
      <c r="AP369" s="183"/>
      <c r="AQ369" s="183"/>
      <c r="AR369" s="183"/>
      <c r="AS369" s="183"/>
      <c r="AT369" s="183"/>
      <c r="AU369" s="183"/>
      <c r="AV369" s="183"/>
      <c r="AW369" s="183"/>
      <c r="AX369" s="183"/>
      <c r="AY369" s="183"/>
      <c r="AZ369" s="183"/>
      <c r="BA369" s="183"/>
      <c r="BB369" s="183"/>
      <c r="BC369" s="183"/>
      <c r="BD369" s="183"/>
      <c r="BE369" s="183"/>
    </row>
    <row r="370" spans="1:57" ht="15" customHeight="1">
      <c r="A370" s="145" t="s">
        <v>701</v>
      </c>
      <c r="B370" s="145"/>
      <c r="C370" s="145"/>
      <c r="D370" s="145"/>
      <c r="E370" s="145"/>
      <c r="F370" s="146">
        <v>361</v>
      </c>
      <c r="G370" s="147" t="s">
        <v>702</v>
      </c>
      <c r="H370" s="148">
        <v>2</v>
      </c>
      <c r="I370" s="149">
        <v>30</v>
      </c>
      <c r="J370" s="149"/>
      <c r="K370" s="149"/>
      <c r="L370" s="150">
        <v>0</v>
      </c>
      <c r="M370" s="184" t="s">
        <v>1484</v>
      </c>
      <c r="N370" s="181">
        <v>60</v>
      </c>
      <c r="O370" s="181" t="s">
        <v>1648</v>
      </c>
      <c r="P370" s="151" t="s">
        <v>1595</v>
      </c>
      <c r="Q370" s="182" t="str">
        <f>MaBM</f>
        <v>CTCA</v>
      </c>
      <c r="R370" s="182" t="str">
        <f>MaKhoa</f>
        <v>KCT</v>
      </c>
      <c r="S370" s="144" t="str">
        <f t="shared" si="5"/>
        <v>KCT-CTCA</v>
      </c>
      <c r="T370" s="183"/>
      <c r="U370" s="183"/>
      <c r="V370" s="183" t="s">
        <v>20</v>
      </c>
      <c r="W370" s="183" t="s">
        <v>20</v>
      </c>
      <c r="X370" s="183"/>
      <c r="Y370" s="183"/>
      <c r="Z370" s="183" t="s">
        <v>20</v>
      </c>
      <c r="AA370" s="183"/>
      <c r="AB370" s="183"/>
      <c r="AC370" s="183"/>
      <c r="AD370" s="183"/>
      <c r="AE370" s="183"/>
      <c r="AF370" s="183"/>
      <c r="AG370" s="183"/>
      <c r="AH370" s="183"/>
      <c r="AI370" s="183"/>
      <c r="AJ370" s="183"/>
      <c r="AK370" s="183"/>
      <c r="AL370" s="183"/>
      <c r="AM370" s="183"/>
      <c r="AN370" s="183"/>
      <c r="AO370" s="183"/>
      <c r="AP370" s="183"/>
      <c r="AQ370" s="183"/>
      <c r="AR370" s="183"/>
      <c r="AS370" s="183"/>
      <c r="AT370" s="183"/>
      <c r="AU370" s="183"/>
      <c r="AV370" s="183"/>
      <c r="AW370" s="183"/>
      <c r="AX370" s="183"/>
      <c r="AY370" s="183"/>
      <c r="AZ370" s="183"/>
      <c r="BA370" s="183"/>
      <c r="BB370" s="183"/>
      <c r="BC370" s="183"/>
      <c r="BD370" s="183"/>
      <c r="BE370" s="183"/>
    </row>
    <row r="371" spans="1:57" ht="15" customHeight="1">
      <c r="A371" s="145" t="s">
        <v>703</v>
      </c>
      <c r="B371" s="145"/>
      <c r="C371" s="145"/>
      <c r="D371" s="145"/>
      <c r="E371" s="145"/>
      <c r="F371" s="146">
        <v>362</v>
      </c>
      <c r="G371" s="147" t="s">
        <v>702</v>
      </c>
      <c r="H371" s="148">
        <v>3</v>
      </c>
      <c r="I371" s="149">
        <v>45</v>
      </c>
      <c r="J371" s="149"/>
      <c r="K371" s="149"/>
      <c r="L371" s="150">
        <v>0</v>
      </c>
      <c r="M371" s="184" t="s">
        <v>1484</v>
      </c>
      <c r="N371" s="181">
        <v>75</v>
      </c>
      <c r="O371" s="181" t="s">
        <v>1648</v>
      </c>
      <c r="P371" s="151" t="s">
        <v>1595</v>
      </c>
      <c r="Q371" s="182" t="str">
        <f>MaBM</f>
        <v>CTCA</v>
      </c>
      <c r="R371" s="182" t="str">
        <f>MaKhoa</f>
        <v>KCT</v>
      </c>
      <c r="S371" s="144" t="str">
        <f t="shared" si="5"/>
        <v>KCT-CTCA</v>
      </c>
      <c r="T371" s="183" t="s">
        <v>20</v>
      </c>
      <c r="U371" s="183"/>
      <c r="V371" s="183"/>
      <c r="W371" s="183"/>
      <c r="X371" s="183"/>
      <c r="Y371" s="183"/>
      <c r="Z371" s="183"/>
      <c r="AA371" s="183"/>
      <c r="AB371" s="183"/>
      <c r="AC371" s="183"/>
      <c r="AD371" s="183"/>
      <c r="AE371" s="183"/>
      <c r="AF371" s="183"/>
      <c r="AG371" s="183"/>
      <c r="AH371" s="183"/>
      <c r="AI371" s="183"/>
      <c r="AJ371" s="183"/>
      <c r="AK371" s="183"/>
      <c r="AL371" s="183"/>
      <c r="AM371" s="183"/>
      <c r="AN371" s="183"/>
      <c r="AO371" s="183"/>
      <c r="AP371" s="183"/>
      <c r="AQ371" s="183"/>
      <c r="AR371" s="183"/>
      <c r="AS371" s="183"/>
      <c r="AT371" s="183"/>
      <c r="AU371" s="183"/>
      <c r="AV371" s="183"/>
      <c r="AW371" s="183"/>
      <c r="AX371" s="183"/>
      <c r="AY371" s="183"/>
      <c r="AZ371" s="183"/>
      <c r="BA371" s="183"/>
      <c r="BB371" s="183"/>
      <c r="BC371" s="183"/>
      <c r="BD371" s="183"/>
      <c r="BE371" s="183"/>
    </row>
    <row r="372" spans="1:57" ht="15" customHeight="1">
      <c r="A372" s="145" t="s">
        <v>1114</v>
      </c>
      <c r="B372" s="145"/>
      <c r="C372" s="145"/>
      <c r="D372" s="145" t="s">
        <v>1115</v>
      </c>
      <c r="E372" s="145"/>
      <c r="F372" s="146">
        <v>563</v>
      </c>
      <c r="G372" s="147" t="s">
        <v>467</v>
      </c>
      <c r="H372" s="148">
        <v>2</v>
      </c>
      <c r="I372" s="149">
        <v>15</v>
      </c>
      <c r="J372" s="149">
        <v>30</v>
      </c>
      <c r="K372" s="149"/>
      <c r="L372" s="150">
        <v>0</v>
      </c>
      <c r="M372" s="180" t="s">
        <v>2</v>
      </c>
      <c r="N372" s="181"/>
      <c r="O372" s="181" t="s">
        <v>2326</v>
      </c>
      <c r="P372" s="151" t="s">
        <v>1595</v>
      </c>
      <c r="Q372" s="182" t="str">
        <f>MaBM</f>
        <v>CTUD</v>
      </c>
      <c r="R372" s="182" t="str">
        <f>MaKhoa</f>
        <v>KCT</v>
      </c>
      <c r="S372" s="144" t="str">
        <f t="shared" si="5"/>
        <v>KCT-CTUD</v>
      </c>
      <c r="T372" s="183" t="s">
        <v>21</v>
      </c>
      <c r="U372" s="183"/>
      <c r="V372" s="183"/>
      <c r="W372" s="183"/>
      <c r="X372" s="183"/>
      <c r="Y372" s="183"/>
      <c r="Z372" s="183"/>
      <c r="AA372" s="183"/>
      <c r="AB372" s="183"/>
      <c r="AC372" s="183"/>
      <c r="AD372" s="183"/>
      <c r="AE372" s="183"/>
      <c r="AF372" s="183"/>
      <c r="AG372" s="183"/>
      <c r="AH372" s="183"/>
      <c r="AI372" s="183"/>
      <c r="AJ372" s="183"/>
      <c r="AK372" s="183"/>
      <c r="AL372" s="183"/>
      <c r="AM372" s="183"/>
      <c r="AN372" s="183"/>
      <c r="AO372" s="183"/>
      <c r="AP372" s="183"/>
      <c r="AQ372" s="183"/>
      <c r="AR372" s="183"/>
      <c r="AS372" s="183"/>
      <c r="AT372" s="183"/>
      <c r="AU372" s="183"/>
      <c r="AV372" s="183"/>
      <c r="AW372" s="183"/>
      <c r="AX372" s="183"/>
      <c r="AY372" s="183"/>
      <c r="AZ372" s="183"/>
      <c r="BA372" s="183"/>
      <c r="BB372" s="183"/>
      <c r="BC372" s="183"/>
      <c r="BD372" s="183"/>
      <c r="BE372" s="183"/>
    </row>
    <row r="373" spans="1:57" ht="15" customHeight="1">
      <c r="A373" s="145" t="s">
        <v>689</v>
      </c>
      <c r="B373" s="145"/>
      <c r="C373" s="145"/>
      <c r="D373" s="145"/>
      <c r="E373" s="145"/>
      <c r="F373" s="146">
        <v>350</v>
      </c>
      <c r="G373" s="147" t="s">
        <v>613</v>
      </c>
      <c r="H373" s="148">
        <v>3</v>
      </c>
      <c r="I373" s="149">
        <v>45</v>
      </c>
      <c r="J373" s="149"/>
      <c r="K373" s="149"/>
      <c r="L373" s="150">
        <v>0</v>
      </c>
      <c r="M373" s="184" t="s">
        <v>1484</v>
      </c>
      <c r="N373" s="181">
        <v>90</v>
      </c>
      <c r="O373" s="181" t="s">
        <v>1648</v>
      </c>
      <c r="P373" s="151" t="s">
        <v>1595</v>
      </c>
      <c r="Q373" s="182" t="str">
        <f>MaBM</f>
        <v>CTCA</v>
      </c>
      <c r="R373" s="182" t="str">
        <f>MaKhoa</f>
        <v>KCT</v>
      </c>
      <c r="S373" s="144" t="str">
        <f t="shared" si="5"/>
        <v>KCT-CTCA</v>
      </c>
      <c r="T373" s="183" t="s">
        <v>20</v>
      </c>
      <c r="U373" s="183"/>
      <c r="V373" s="183"/>
      <c r="W373" s="183"/>
      <c r="X373" s="183"/>
      <c r="Y373" s="183"/>
      <c r="Z373" s="183"/>
      <c r="AA373" s="183"/>
      <c r="AB373" s="183"/>
      <c r="AC373" s="183"/>
      <c r="AD373" s="183"/>
      <c r="AE373" s="183"/>
      <c r="AF373" s="183"/>
      <c r="AG373" s="183"/>
      <c r="AH373" s="183"/>
      <c r="AI373" s="183"/>
      <c r="AJ373" s="183"/>
      <c r="AK373" s="183"/>
      <c r="AL373" s="183"/>
      <c r="AM373" s="183"/>
      <c r="AN373" s="183"/>
      <c r="AO373" s="183"/>
      <c r="AP373" s="183"/>
      <c r="AQ373" s="183"/>
      <c r="AR373" s="183"/>
      <c r="AS373" s="183"/>
      <c r="AT373" s="183"/>
      <c r="AU373" s="183"/>
      <c r="AV373" s="183"/>
      <c r="AW373" s="183"/>
      <c r="AX373" s="183"/>
      <c r="AY373" s="183"/>
      <c r="AZ373" s="183"/>
      <c r="BA373" s="183"/>
      <c r="BB373" s="183"/>
      <c r="BC373" s="183"/>
      <c r="BD373" s="183"/>
      <c r="BE373" s="183"/>
    </row>
    <row r="374" spans="1:57" ht="15" customHeight="1">
      <c r="A374" s="145" t="s">
        <v>363</v>
      </c>
      <c r="B374" s="145"/>
      <c r="C374" s="145"/>
      <c r="D374" s="145" t="s">
        <v>364</v>
      </c>
      <c r="E374" s="145"/>
      <c r="F374" s="146">
        <v>163</v>
      </c>
      <c r="G374" s="147" t="s">
        <v>365</v>
      </c>
      <c r="H374" s="148">
        <v>2</v>
      </c>
      <c r="I374" s="149">
        <v>30</v>
      </c>
      <c r="J374" s="149"/>
      <c r="K374" s="149"/>
      <c r="L374" s="150">
        <v>0</v>
      </c>
      <c r="M374" s="184" t="s">
        <v>1484</v>
      </c>
      <c r="N374" s="181">
        <v>60</v>
      </c>
      <c r="O374" s="181" t="s">
        <v>1648</v>
      </c>
      <c r="P374" s="151" t="s">
        <v>1595</v>
      </c>
      <c r="Q374" s="182" t="str">
        <f>MaBM</f>
        <v>CTCA</v>
      </c>
      <c r="R374" s="182" t="str">
        <f>MaKhoa</f>
        <v>KCT</v>
      </c>
      <c r="S374" s="144" t="str">
        <f t="shared" si="5"/>
        <v>KCT-CTCA</v>
      </c>
      <c r="T374" s="183"/>
      <c r="U374" s="183"/>
      <c r="V374" s="183"/>
      <c r="W374" s="183"/>
      <c r="X374" s="183"/>
      <c r="Y374" s="183"/>
      <c r="Z374" s="183"/>
      <c r="AA374" s="183"/>
      <c r="AB374" s="183"/>
      <c r="AC374" s="183"/>
      <c r="AD374" s="183"/>
      <c r="AE374" s="183"/>
      <c r="AF374" s="183"/>
      <c r="AG374" s="183"/>
      <c r="AH374" s="183"/>
      <c r="AI374" s="183" t="s">
        <v>21</v>
      </c>
      <c r="AJ374" s="183"/>
      <c r="AK374" s="183"/>
      <c r="AL374" s="183"/>
      <c r="AM374" s="183"/>
      <c r="AN374" s="183"/>
      <c r="AO374" s="183"/>
      <c r="AP374" s="183"/>
      <c r="AQ374" s="183"/>
      <c r="AR374" s="183"/>
      <c r="AS374" s="183"/>
      <c r="AT374" s="183"/>
      <c r="AU374" s="183"/>
      <c r="AV374" s="183"/>
      <c r="AW374" s="183"/>
      <c r="AX374" s="183"/>
      <c r="AY374" s="183"/>
      <c r="AZ374" s="183"/>
      <c r="BA374" s="183"/>
      <c r="BB374" s="183" t="s">
        <v>21</v>
      </c>
      <c r="BC374" s="183"/>
      <c r="BD374" s="183"/>
      <c r="BE374" s="183"/>
    </row>
    <row r="375" spans="1:57" ht="15" customHeight="1">
      <c r="A375" s="145"/>
      <c r="B375" s="145" t="s">
        <v>578</v>
      </c>
      <c r="C375" s="145"/>
      <c r="D375" s="145"/>
      <c r="E375" s="145"/>
      <c r="F375" s="146">
        <v>279</v>
      </c>
      <c r="G375" s="147" t="s">
        <v>365</v>
      </c>
      <c r="H375" s="148">
        <v>2</v>
      </c>
      <c r="I375" s="149">
        <v>30</v>
      </c>
      <c r="J375" s="149"/>
      <c r="K375" s="149"/>
      <c r="L375" s="150">
        <v>0</v>
      </c>
      <c r="M375" s="184" t="s">
        <v>1484</v>
      </c>
      <c r="N375" s="181">
        <v>90</v>
      </c>
      <c r="O375" s="181" t="s">
        <v>1648</v>
      </c>
      <c r="P375" s="151" t="s">
        <v>1595</v>
      </c>
      <c r="Q375" s="182" t="str">
        <f>MaBM</f>
        <v>CTCA</v>
      </c>
      <c r="R375" s="182" t="str">
        <f>MaKhoa</f>
        <v>KCT</v>
      </c>
      <c r="S375" s="144" t="str">
        <f t="shared" si="5"/>
        <v>KCT-CTCA</v>
      </c>
      <c r="T375" s="183"/>
      <c r="U375" s="183"/>
      <c r="V375" s="183"/>
      <c r="W375" s="183"/>
      <c r="X375" s="183"/>
      <c r="Y375" s="183"/>
      <c r="Z375" s="183"/>
      <c r="AA375" s="183"/>
      <c r="AB375" s="183"/>
      <c r="AC375" s="183"/>
      <c r="AD375" s="183"/>
      <c r="AE375" s="183"/>
      <c r="AF375" s="183"/>
      <c r="AG375" s="183"/>
      <c r="AH375" s="183"/>
      <c r="AI375" s="183"/>
      <c r="AJ375" s="183"/>
      <c r="AK375" s="183"/>
      <c r="AL375" s="183"/>
      <c r="AM375" s="183"/>
      <c r="AN375" s="183"/>
      <c r="AO375" s="183"/>
      <c r="AP375" s="183"/>
      <c r="AQ375" s="183"/>
      <c r="AR375" s="183"/>
      <c r="AS375" s="183"/>
      <c r="AT375" s="183"/>
      <c r="AU375" s="183"/>
      <c r="AV375" s="183"/>
      <c r="AW375" s="183"/>
      <c r="AX375" s="183"/>
      <c r="AY375" s="183"/>
      <c r="AZ375" s="183"/>
      <c r="BA375" s="183"/>
      <c r="BB375" s="183"/>
      <c r="BC375" s="183"/>
      <c r="BD375" s="183"/>
      <c r="BE375" s="183"/>
    </row>
    <row r="376" spans="1:57" ht="15" customHeight="1">
      <c r="A376" s="145"/>
      <c r="B376" s="145"/>
      <c r="C376" s="145" t="s">
        <v>1693</v>
      </c>
      <c r="D376" s="145" t="s">
        <v>582</v>
      </c>
      <c r="E376" s="145"/>
      <c r="F376" s="146">
        <v>282</v>
      </c>
      <c r="G376" s="147" t="s">
        <v>365</v>
      </c>
      <c r="H376" s="148">
        <v>3</v>
      </c>
      <c r="I376" s="149">
        <v>45</v>
      </c>
      <c r="J376" s="149"/>
      <c r="K376" s="149"/>
      <c r="L376" s="150">
        <v>0</v>
      </c>
      <c r="M376" s="184" t="s">
        <v>1484</v>
      </c>
      <c r="N376" s="181">
        <v>90</v>
      </c>
      <c r="O376" s="181" t="s">
        <v>1648</v>
      </c>
      <c r="P376" s="151" t="s">
        <v>1595</v>
      </c>
      <c r="Q376" s="182" t="str">
        <f>MaBM</f>
        <v>CTCA</v>
      </c>
      <c r="R376" s="182" t="str">
        <f>MaKhoa</f>
        <v>KCT</v>
      </c>
      <c r="S376" s="144" t="str">
        <f t="shared" si="5"/>
        <v>KCT-CTCA</v>
      </c>
      <c r="T376" s="183"/>
      <c r="U376" s="183"/>
      <c r="V376" s="183"/>
      <c r="W376" s="183"/>
      <c r="X376" s="183"/>
      <c r="Y376" s="183"/>
      <c r="Z376" s="183"/>
      <c r="AA376" s="183"/>
      <c r="AB376" s="183"/>
      <c r="AC376" s="183"/>
      <c r="AD376" s="183"/>
      <c r="AE376" s="183"/>
      <c r="AF376" s="183"/>
      <c r="AG376" s="183"/>
      <c r="AH376" s="183"/>
      <c r="AI376" s="183"/>
      <c r="AJ376" s="183"/>
      <c r="AK376" s="183"/>
      <c r="AL376" s="183"/>
      <c r="AM376" s="183"/>
      <c r="AN376" s="183"/>
      <c r="AO376" s="183" t="s">
        <v>20</v>
      </c>
      <c r="AP376" s="183" t="s">
        <v>20</v>
      </c>
      <c r="AQ376" s="183"/>
      <c r="AR376" s="183"/>
      <c r="AS376" s="183"/>
      <c r="AT376" s="183"/>
      <c r="AU376" s="183"/>
      <c r="AV376" s="183"/>
      <c r="AW376" s="183"/>
      <c r="AX376" s="183"/>
      <c r="AY376" s="183"/>
      <c r="AZ376" s="183"/>
      <c r="BA376" s="183"/>
      <c r="BB376" s="183"/>
      <c r="BC376" s="183"/>
      <c r="BD376" s="183"/>
      <c r="BE376" s="183"/>
    </row>
    <row r="377" spans="1:57" ht="15" customHeight="1">
      <c r="A377" s="145"/>
      <c r="B377" s="145"/>
      <c r="C377" s="145"/>
      <c r="D377" s="145"/>
      <c r="E377" s="145" t="s">
        <v>583</v>
      </c>
      <c r="F377" s="146">
        <v>283</v>
      </c>
      <c r="G377" s="147" t="s">
        <v>365</v>
      </c>
      <c r="H377" s="148">
        <v>2</v>
      </c>
      <c r="I377" s="149">
        <v>30</v>
      </c>
      <c r="J377" s="149"/>
      <c r="K377" s="149"/>
      <c r="L377" s="150">
        <v>0</v>
      </c>
      <c r="M377" s="184" t="s">
        <v>1484</v>
      </c>
      <c r="N377" s="181">
        <v>90</v>
      </c>
      <c r="O377" s="181" t="s">
        <v>1648</v>
      </c>
      <c r="P377" s="151" t="s">
        <v>1595</v>
      </c>
      <c r="Q377" s="182" t="str">
        <f>MaBM</f>
        <v>CTCA</v>
      </c>
      <c r="R377" s="182" t="str">
        <f>MaKhoa</f>
        <v>KCT</v>
      </c>
      <c r="S377" s="144" t="str">
        <f t="shared" si="5"/>
        <v>KCT-CTCA</v>
      </c>
      <c r="T377" s="183"/>
      <c r="U377" s="183"/>
      <c r="V377" s="183"/>
      <c r="W377" s="183"/>
      <c r="X377" s="183"/>
      <c r="Y377" s="183"/>
      <c r="Z377" s="183"/>
      <c r="AA377" s="183"/>
      <c r="AB377" s="183"/>
      <c r="AC377" s="183"/>
      <c r="AD377" s="183"/>
      <c r="AE377" s="183"/>
      <c r="AF377" s="183"/>
      <c r="AG377" s="183"/>
      <c r="AH377" s="183"/>
      <c r="AI377" s="183"/>
      <c r="AJ377" s="183"/>
      <c r="AK377" s="183"/>
      <c r="AL377" s="183"/>
      <c r="AM377" s="183"/>
      <c r="AN377" s="183"/>
      <c r="AO377" s="183"/>
      <c r="AP377" s="183"/>
      <c r="AQ377" s="183"/>
      <c r="AR377" s="183"/>
      <c r="AS377" s="183"/>
      <c r="AT377" s="183"/>
      <c r="AU377" s="183"/>
      <c r="AV377" s="183"/>
      <c r="AW377" s="183"/>
      <c r="AX377" s="183"/>
      <c r="AY377" s="183"/>
      <c r="AZ377" s="183"/>
      <c r="BA377" s="183"/>
      <c r="BB377" s="183"/>
      <c r="BC377" s="183"/>
      <c r="BD377" s="183"/>
      <c r="BE377" s="183"/>
    </row>
    <row r="378" spans="1:57" ht="15" customHeight="1">
      <c r="A378" s="145" t="s">
        <v>2095</v>
      </c>
      <c r="B378" s="145"/>
      <c r="C378" s="145"/>
      <c r="D378" s="145" t="s">
        <v>2096</v>
      </c>
      <c r="E378" s="145"/>
      <c r="F378" s="146">
        <v>950</v>
      </c>
      <c r="G378" s="147" t="s">
        <v>2097</v>
      </c>
      <c r="H378" s="148">
        <v>3</v>
      </c>
      <c r="I378" s="149">
        <v>45</v>
      </c>
      <c r="J378" s="149"/>
      <c r="K378" s="149"/>
      <c r="L378" s="150">
        <v>0</v>
      </c>
      <c r="M378" s="184" t="s">
        <v>1484</v>
      </c>
      <c r="N378" s="181">
        <v>90</v>
      </c>
      <c r="O378" s="181" t="s">
        <v>2329</v>
      </c>
      <c r="P378" s="151" t="s">
        <v>1595</v>
      </c>
      <c r="Q378" s="182" t="str">
        <f>MaBM</f>
        <v>CTCA</v>
      </c>
      <c r="R378" s="182" t="str">
        <f>MaKhoa</f>
        <v>KCT</v>
      </c>
      <c r="S378" s="144" t="str">
        <f t="shared" si="5"/>
        <v>KCT-CTCA</v>
      </c>
      <c r="T378" s="183"/>
      <c r="U378" s="183"/>
      <c r="V378" s="183"/>
      <c r="W378" s="183"/>
      <c r="X378" s="183"/>
      <c r="Y378" s="183"/>
      <c r="Z378" s="183"/>
      <c r="AA378" s="183"/>
      <c r="AB378" s="183"/>
      <c r="AC378" s="183"/>
      <c r="AD378" s="183"/>
      <c r="AE378" s="183"/>
      <c r="AF378" s="183"/>
      <c r="AG378" s="183"/>
      <c r="AH378" s="183"/>
      <c r="AI378" s="183"/>
      <c r="AJ378" s="183"/>
      <c r="AK378" s="183"/>
      <c r="AL378" s="183"/>
      <c r="AM378" s="183"/>
      <c r="AN378" s="183"/>
      <c r="AO378" s="183"/>
      <c r="AP378" s="183"/>
      <c r="AQ378" s="183"/>
      <c r="AR378" s="183"/>
      <c r="AS378" s="183"/>
      <c r="AT378" s="183"/>
      <c r="AU378" s="183"/>
      <c r="AV378" s="183"/>
      <c r="AW378" s="183"/>
      <c r="AX378" s="183"/>
      <c r="AY378" s="183"/>
      <c r="AZ378" s="183"/>
      <c r="BA378" s="183"/>
      <c r="BB378" s="183"/>
      <c r="BC378" s="183"/>
      <c r="BD378" s="183"/>
      <c r="BE378" s="183"/>
    </row>
    <row r="379" spans="1:57" ht="15" customHeight="1">
      <c r="A379" s="145" t="s">
        <v>574</v>
      </c>
      <c r="B379" s="145"/>
      <c r="C379" s="145"/>
      <c r="D379" s="145"/>
      <c r="E379" s="145"/>
      <c r="F379" s="146">
        <v>277</v>
      </c>
      <c r="G379" s="147" t="s">
        <v>575</v>
      </c>
      <c r="H379" s="148">
        <v>4</v>
      </c>
      <c r="I379" s="149">
        <v>60</v>
      </c>
      <c r="J379" s="149"/>
      <c r="K379" s="149"/>
      <c r="L379" s="150">
        <v>0</v>
      </c>
      <c r="M379" s="184" t="s">
        <v>1484</v>
      </c>
      <c r="N379" s="181">
        <v>90</v>
      </c>
      <c r="O379" s="181" t="s">
        <v>1648</v>
      </c>
      <c r="P379" s="151" t="s">
        <v>1595</v>
      </c>
      <c r="Q379" s="182" t="str">
        <f>MaBM</f>
        <v>CTCA</v>
      </c>
      <c r="R379" s="182" t="str">
        <f>MaKhoa</f>
        <v>KCT</v>
      </c>
      <c r="S379" s="144" t="str">
        <f t="shared" si="5"/>
        <v>KCT-CTCA</v>
      </c>
      <c r="T379" s="183" t="s">
        <v>20</v>
      </c>
      <c r="U379" s="183"/>
      <c r="V379" s="183" t="s">
        <v>20</v>
      </c>
      <c r="W379" s="183" t="s">
        <v>20</v>
      </c>
      <c r="X379" s="183"/>
      <c r="Y379" s="183"/>
      <c r="Z379" s="183" t="s">
        <v>20</v>
      </c>
      <c r="AA379" s="183"/>
      <c r="AB379" s="183"/>
      <c r="AC379" s="183"/>
      <c r="AD379" s="183"/>
      <c r="AE379" s="183"/>
      <c r="AF379" s="183"/>
      <c r="AG379" s="183"/>
      <c r="AH379" s="183"/>
      <c r="AI379" s="183"/>
      <c r="AJ379" s="183"/>
      <c r="AK379" s="183"/>
      <c r="AL379" s="183"/>
      <c r="AM379" s="183"/>
      <c r="AN379" s="183"/>
      <c r="AO379" s="183"/>
      <c r="AP379" s="183"/>
      <c r="AQ379" s="183"/>
      <c r="AR379" s="183"/>
      <c r="AS379" s="183"/>
      <c r="AT379" s="183"/>
      <c r="AU379" s="183"/>
      <c r="AV379" s="183"/>
      <c r="AW379" s="183"/>
      <c r="AX379" s="183"/>
      <c r="AY379" s="183"/>
      <c r="AZ379" s="183"/>
      <c r="BA379" s="183"/>
      <c r="BB379" s="183"/>
      <c r="BC379" s="183"/>
      <c r="BD379" s="183"/>
      <c r="BE379" s="183"/>
    </row>
    <row r="380" spans="1:57" ht="15" customHeight="1">
      <c r="A380" s="145" t="s">
        <v>576</v>
      </c>
      <c r="B380" s="145"/>
      <c r="C380" s="145"/>
      <c r="D380" s="145"/>
      <c r="E380" s="145"/>
      <c r="F380" s="146">
        <v>278</v>
      </c>
      <c r="G380" s="147" t="s">
        <v>577</v>
      </c>
      <c r="H380" s="148">
        <v>3</v>
      </c>
      <c r="I380" s="149">
        <v>45</v>
      </c>
      <c r="J380" s="149"/>
      <c r="K380" s="149"/>
      <c r="L380" s="150">
        <v>0</v>
      </c>
      <c r="M380" s="184" t="s">
        <v>1484</v>
      </c>
      <c r="N380" s="181">
        <v>90</v>
      </c>
      <c r="O380" s="181" t="s">
        <v>1648</v>
      </c>
      <c r="P380" s="151" t="s">
        <v>1595</v>
      </c>
      <c r="Q380" s="182" t="str">
        <f>MaBM</f>
        <v>CTCA</v>
      </c>
      <c r="R380" s="182" t="str">
        <f>MaKhoa</f>
        <v>KCT</v>
      </c>
      <c r="S380" s="144" t="str">
        <f t="shared" si="5"/>
        <v>KCT-CTCA</v>
      </c>
      <c r="T380" s="183" t="s">
        <v>20</v>
      </c>
      <c r="U380" s="183"/>
      <c r="V380" s="183"/>
      <c r="W380" s="183"/>
      <c r="X380" s="183"/>
      <c r="Y380" s="183"/>
      <c r="Z380" s="183"/>
      <c r="AA380" s="183"/>
      <c r="AB380" s="183"/>
      <c r="AC380" s="183"/>
      <c r="AD380" s="183"/>
      <c r="AE380" s="183"/>
      <c r="AF380" s="183"/>
      <c r="AG380" s="183"/>
      <c r="AH380" s="183"/>
      <c r="AI380" s="183"/>
      <c r="AJ380" s="183"/>
      <c r="AK380" s="183"/>
      <c r="AL380" s="183"/>
      <c r="AM380" s="183"/>
      <c r="AN380" s="183"/>
      <c r="AO380" s="183"/>
      <c r="AP380" s="183"/>
      <c r="AQ380" s="183"/>
      <c r="AR380" s="183"/>
      <c r="AS380" s="183"/>
      <c r="AT380" s="183"/>
      <c r="AU380" s="183"/>
      <c r="AV380" s="183"/>
      <c r="AW380" s="183"/>
      <c r="AX380" s="183"/>
      <c r="AY380" s="183"/>
      <c r="AZ380" s="183"/>
      <c r="BA380" s="183"/>
      <c r="BB380" s="183"/>
      <c r="BC380" s="183"/>
      <c r="BD380" s="183"/>
      <c r="BE380" s="183"/>
    </row>
    <row r="381" spans="1:57" ht="15" customHeight="1">
      <c r="A381" s="145" t="s">
        <v>2135</v>
      </c>
      <c r="B381" s="145"/>
      <c r="C381" s="145"/>
      <c r="D381" s="145"/>
      <c r="E381" s="145"/>
      <c r="F381" s="146">
        <v>966</v>
      </c>
      <c r="G381" s="147" t="s">
        <v>2136</v>
      </c>
      <c r="H381" s="148">
        <v>3</v>
      </c>
      <c r="I381" s="149"/>
      <c r="J381" s="149"/>
      <c r="K381" s="149">
        <v>135</v>
      </c>
      <c r="L381" s="150">
        <v>0</v>
      </c>
      <c r="M381" s="180" t="s">
        <v>2</v>
      </c>
      <c r="N381" s="181"/>
      <c r="O381" s="181" t="s">
        <v>1648</v>
      </c>
      <c r="P381" s="151" t="s">
        <v>1595</v>
      </c>
      <c r="Q381" s="182" t="str">
        <f>MaBM</f>
        <v>CTCA</v>
      </c>
      <c r="R381" s="182" t="str">
        <f>MaKhoa</f>
        <v>KCT</v>
      </c>
      <c r="S381" s="144" t="str">
        <f t="shared" si="5"/>
        <v>KCT-CTCA</v>
      </c>
      <c r="T381" s="183"/>
      <c r="U381" s="183"/>
      <c r="V381" s="183"/>
      <c r="W381" s="183"/>
      <c r="X381" s="183"/>
      <c r="Y381" s="183"/>
      <c r="Z381" s="183"/>
      <c r="AA381" s="183"/>
      <c r="AB381" s="183"/>
      <c r="AC381" s="183"/>
      <c r="AD381" s="183"/>
      <c r="AE381" s="183"/>
      <c r="AF381" s="183"/>
      <c r="AG381" s="183"/>
      <c r="AH381" s="183"/>
      <c r="AI381" s="183"/>
      <c r="AJ381" s="183"/>
      <c r="AK381" s="183"/>
      <c r="AL381" s="183"/>
      <c r="AM381" s="183"/>
      <c r="AN381" s="183"/>
      <c r="AO381" s="183"/>
      <c r="AP381" s="183"/>
      <c r="AQ381" s="183"/>
      <c r="AR381" s="183"/>
      <c r="AS381" s="183"/>
      <c r="AT381" s="183"/>
      <c r="AU381" s="183"/>
      <c r="AV381" s="183"/>
      <c r="AW381" s="183"/>
      <c r="AX381" s="183"/>
      <c r="AY381" s="183"/>
      <c r="AZ381" s="183"/>
      <c r="BA381" s="183"/>
      <c r="BB381" s="183"/>
      <c r="BC381" s="183"/>
      <c r="BD381" s="183"/>
      <c r="BE381" s="183"/>
    </row>
    <row r="382" spans="1:57" ht="15" customHeight="1">
      <c r="A382" s="145" t="s">
        <v>1401</v>
      </c>
      <c r="B382" s="145"/>
      <c r="C382" s="145"/>
      <c r="D382" s="145"/>
      <c r="E382" s="145"/>
      <c r="F382" s="146">
        <v>682</v>
      </c>
      <c r="G382" s="147" t="s">
        <v>1402</v>
      </c>
      <c r="H382" s="148">
        <v>3</v>
      </c>
      <c r="I382" s="149"/>
      <c r="J382" s="149"/>
      <c r="K382" s="149">
        <v>135</v>
      </c>
      <c r="L382" s="150">
        <v>0</v>
      </c>
      <c r="M382" s="180" t="s">
        <v>2</v>
      </c>
      <c r="N382" s="181"/>
      <c r="O382" s="181" t="s">
        <v>1648</v>
      </c>
      <c r="P382" s="151" t="s">
        <v>1595</v>
      </c>
      <c r="Q382" s="182" t="str">
        <f>MaBM</f>
        <v>CTCA</v>
      </c>
      <c r="R382" s="182" t="str">
        <f>MaKhoa</f>
        <v>KCT</v>
      </c>
      <c r="S382" s="144" t="str">
        <f t="shared" si="5"/>
        <v>KCT-CTCA</v>
      </c>
      <c r="T382" s="183" t="s">
        <v>20</v>
      </c>
      <c r="U382" s="183"/>
      <c r="V382" s="183" t="s">
        <v>20</v>
      </c>
      <c r="W382" s="183" t="s">
        <v>20</v>
      </c>
      <c r="X382" s="183"/>
      <c r="Y382" s="183"/>
      <c r="Z382" s="183" t="s">
        <v>20</v>
      </c>
      <c r="AA382" s="183"/>
      <c r="AB382" s="183"/>
      <c r="AC382" s="183"/>
      <c r="AD382" s="183"/>
      <c r="AE382" s="183"/>
      <c r="AF382" s="183"/>
      <c r="AG382" s="183"/>
      <c r="AH382" s="183"/>
      <c r="AI382" s="183"/>
      <c r="AJ382" s="183"/>
      <c r="AK382" s="183"/>
      <c r="AL382" s="183"/>
      <c r="AM382" s="183"/>
      <c r="AN382" s="183"/>
      <c r="AO382" s="183"/>
      <c r="AP382" s="183"/>
      <c r="AQ382" s="183"/>
      <c r="AR382" s="183"/>
      <c r="AS382" s="183"/>
      <c r="AT382" s="183"/>
      <c r="AU382" s="183"/>
      <c r="AV382" s="183"/>
      <c r="AW382" s="183"/>
      <c r="AX382" s="183"/>
      <c r="AY382" s="183"/>
      <c r="AZ382" s="183"/>
      <c r="BA382" s="183"/>
      <c r="BB382" s="183"/>
      <c r="BC382" s="183"/>
      <c r="BD382" s="183"/>
      <c r="BE382" s="183"/>
    </row>
    <row r="383" spans="1:57" ht="15" customHeight="1">
      <c r="A383" s="145" t="s">
        <v>1418</v>
      </c>
      <c r="B383" s="145"/>
      <c r="C383" s="145"/>
      <c r="D383" s="145"/>
      <c r="E383" s="145"/>
      <c r="F383" s="146">
        <v>693</v>
      </c>
      <c r="G383" s="147" t="s">
        <v>1415</v>
      </c>
      <c r="H383" s="148">
        <v>4</v>
      </c>
      <c r="I383" s="149"/>
      <c r="J383" s="149"/>
      <c r="K383" s="149">
        <v>180</v>
      </c>
      <c r="L383" s="150">
        <v>0</v>
      </c>
      <c r="M383" s="180" t="s">
        <v>1511</v>
      </c>
      <c r="N383" s="181"/>
      <c r="O383" s="181" t="s">
        <v>1648</v>
      </c>
      <c r="P383" s="151" t="s">
        <v>1595</v>
      </c>
      <c r="Q383" s="182" t="str">
        <f>MaBM</f>
        <v>CTCA</v>
      </c>
      <c r="R383" s="182" t="str">
        <f>MaKhoa</f>
        <v>KCT</v>
      </c>
      <c r="S383" s="144" t="str">
        <f t="shared" si="5"/>
        <v>KCT-CTCA</v>
      </c>
      <c r="T383" s="183" t="s">
        <v>20</v>
      </c>
      <c r="U383" s="183"/>
      <c r="V383" s="183"/>
      <c r="W383" s="183"/>
      <c r="X383" s="183"/>
      <c r="Y383" s="183"/>
      <c r="Z383" s="183"/>
      <c r="AA383" s="183"/>
      <c r="AB383" s="183"/>
      <c r="AC383" s="183"/>
      <c r="AD383" s="183"/>
      <c r="AE383" s="183"/>
      <c r="AF383" s="183"/>
      <c r="AG383" s="183"/>
      <c r="AH383" s="183"/>
      <c r="AI383" s="183"/>
      <c r="AJ383" s="183"/>
      <c r="AK383" s="183"/>
      <c r="AL383" s="183"/>
      <c r="AM383" s="183"/>
      <c r="AN383" s="183"/>
      <c r="AO383" s="183"/>
      <c r="AP383" s="183"/>
      <c r="AQ383" s="183"/>
      <c r="AR383" s="183"/>
      <c r="AS383" s="183"/>
      <c r="AT383" s="183"/>
      <c r="AU383" s="183"/>
      <c r="AV383" s="183"/>
      <c r="AW383" s="183"/>
      <c r="AX383" s="183"/>
      <c r="AY383" s="183"/>
      <c r="AZ383" s="183"/>
      <c r="BA383" s="183"/>
      <c r="BB383" s="183"/>
      <c r="BC383" s="183"/>
      <c r="BD383" s="183"/>
      <c r="BE383" s="183"/>
    </row>
    <row r="384" spans="1:57" ht="15" customHeight="1">
      <c r="A384" s="145" t="s">
        <v>2127</v>
      </c>
      <c r="B384" s="145"/>
      <c r="C384" s="145"/>
      <c r="D384" s="145" t="s">
        <v>2128</v>
      </c>
      <c r="E384" s="145"/>
      <c r="F384" s="146">
        <v>963</v>
      </c>
      <c r="G384" s="147" t="s">
        <v>2129</v>
      </c>
      <c r="H384" s="148">
        <v>2</v>
      </c>
      <c r="I384" s="149"/>
      <c r="J384" s="149"/>
      <c r="K384" s="149">
        <v>90</v>
      </c>
      <c r="L384" s="150">
        <v>0</v>
      </c>
      <c r="M384" s="180" t="s">
        <v>2</v>
      </c>
      <c r="N384" s="181"/>
      <c r="O384" s="181" t="s">
        <v>1648</v>
      </c>
      <c r="P384" s="151" t="s">
        <v>1595</v>
      </c>
      <c r="Q384" s="182" t="str">
        <f>MaBM</f>
        <v>CTCA</v>
      </c>
      <c r="R384" s="182" t="str">
        <f>MaKhoa</f>
        <v>KCT</v>
      </c>
      <c r="S384" s="144" t="str">
        <f t="shared" si="5"/>
        <v>KCT-CTCA</v>
      </c>
      <c r="T384" s="183"/>
      <c r="U384" s="183"/>
      <c r="V384" s="183"/>
      <c r="W384" s="183"/>
      <c r="X384" s="183"/>
      <c r="Y384" s="183"/>
      <c r="Z384" s="183"/>
      <c r="AA384" s="183"/>
      <c r="AB384" s="183"/>
      <c r="AC384" s="183"/>
      <c r="AD384" s="183"/>
      <c r="AE384" s="183"/>
      <c r="AF384" s="183"/>
      <c r="AG384" s="183"/>
      <c r="AH384" s="183"/>
      <c r="AI384" s="183"/>
      <c r="AJ384" s="183"/>
      <c r="AK384" s="183"/>
      <c r="AL384" s="183"/>
      <c r="AM384" s="183"/>
      <c r="AN384" s="183"/>
      <c r="AO384" s="183"/>
      <c r="AP384" s="183"/>
      <c r="AQ384" s="183"/>
      <c r="AR384" s="183"/>
      <c r="AS384" s="183"/>
      <c r="AT384" s="183"/>
      <c r="AU384" s="183"/>
      <c r="AV384" s="183"/>
      <c r="AW384" s="183"/>
      <c r="AX384" s="183"/>
      <c r="AY384" s="183"/>
      <c r="AZ384" s="183"/>
      <c r="BA384" s="183"/>
      <c r="BB384" s="183"/>
      <c r="BC384" s="183"/>
      <c r="BD384" s="183"/>
      <c r="BE384" s="183"/>
    </row>
    <row r="385" spans="1:57" ht="15" customHeight="1">
      <c r="A385" s="145" t="s">
        <v>1292</v>
      </c>
      <c r="B385" s="145"/>
      <c r="C385" s="145"/>
      <c r="D385" s="145"/>
      <c r="E385" s="145"/>
      <c r="F385" s="146">
        <v>642</v>
      </c>
      <c r="G385" s="147" t="s">
        <v>1293</v>
      </c>
      <c r="H385" s="148">
        <v>2</v>
      </c>
      <c r="I385" s="149"/>
      <c r="J385" s="149"/>
      <c r="K385" s="149">
        <v>90</v>
      </c>
      <c r="L385" s="150">
        <v>0</v>
      </c>
      <c r="M385" s="180" t="s">
        <v>2</v>
      </c>
      <c r="N385" s="181"/>
      <c r="O385" s="181" t="s">
        <v>1648</v>
      </c>
      <c r="P385" s="151" t="s">
        <v>1595</v>
      </c>
      <c r="Q385" s="182" t="str">
        <f>MaBM</f>
        <v>CTCA</v>
      </c>
      <c r="R385" s="182" t="str">
        <f>MaKhoa</f>
        <v>KCT</v>
      </c>
      <c r="S385" s="144" t="str">
        <f t="shared" si="5"/>
        <v>KCT-CTCA</v>
      </c>
      <c r="T385" s="183" t="s">
        <v>20</v>
      </c>
      <c r="U385" s="183"/>
      <c r="V385" s="183"/>
      <c r="W385" s="183"/>
      <c r="X385" s="183"/>
      <c r="Y385" s="183"/>
      <c r="Z385" s="183"/>
      <c r="AA385" s="183"/>
      <c r="AB385" s="183"/>
      <c r="AC385" s="183"/>
      <c r="AD385" s="183"/>
      <c r="AE385" s="183"/>
      <c r="AF385" s="183"/>
      <c r="AG385" s="183"/>
      <c r="AH385" s="183"/>
      <c r="AI385" s="183"/>
      <c r="AJ385" s="183"/>
      <c r="AK385" s="183"/>
      <c r="AL385" s="183"/>
      <c r="AM385" s="183"/>
      <c r="AN385" s="183"/>
      <c r="AO385" s="183"/>
      <c r="AP385" s="183"/>
      <c r="AQ385" s="183"/>
      <c r="AR385" s="183"/>
      <c r="AS385" s="183"/>
      <c r="AT385" s="183"/>
      <c r="AU385" s="183"/>
      <c r="AV385" s="183"/>
      <c r="AW385" s="183"/>
      <c r="AX385" s="183"/>
      <c r="AY385" s="183"/>
      <c r="AZ385" s="183"/>
      <c r="BA385" s="183"/>
      <c r="BB385" s="183"/>
      <c r="BC385" s="183"/>
      <c r="BD385" s="183"/>
      <c r="BE385" s="183"/>
    </row>
    <row r="386" spans="1:57" ht="15" customHeight="1">
      <c r="A386" s="145"/>
      <c r="B386" s="145" t="s">
        <v>1844</v>
      </c>
      <c r="C386" s="145"/>
      <c r="D386" s="145"/>
      <c r="E386" s="145"/>
      <c r="F386" s="146">
        <v>797</v>
      </c>
      <c r="G386" s="147" t="s">
        <v>1293</v>
      </c>
      <c r="H386" s="148">
        <v>1</v>
      </c>
      <c r="I386" s="149"/>
      <c r="J386" s="149">
        <v>30</v>
      </c>
      <c r="K386" s="149"/>
      <c r="L386" s="150">
        <v>0</v>
      </c>
      <c r="M386" s="180" t="s">
        <v>2</v>
      </c>
      <c r="N386" s="181"/>
      <c r="O386" s="181" t="s">
        <v>1648</v>
      </c>
      <c r="P386" s="151" t="s">
        <v>1595</v>
      </c>
      <c r="Q386" s="182" t="str">
        <f>MaBM</f>
        <v>CTCA</v>
      </c>
      <c r="R386" s="182" t="str">
        <f>MaKhoa</f>
        <v>KCT</v>
      </c>
      <c r="S386" s="144" t="str">
        <f t="shared" si="5"/>
        <v>KCT-CTCA</v>
      </c>
      <c r="T386" s="183"/>
      <c r="U386" s="183"/>
      <c r="V386" s="183"/>
      <c r="W386" s="183"/>
      <c r="X386" s="183"/>
      <c r="Y386" s="183"/>
      <c r="Z386" s="183"/>
      <c r="AA386" s="183"/>
      <c r="AB386" s="183"/>
      <c r="AC386" s="183"/>
      <c r="AD386" s="183"/>
      <c r="AE386" s="183"/>
      <c r="AF386" s="183"/>
      <c r="AG386" s="183"/>
      <c r="AH386" s="183"/>
      <c r="AI386" s="183"/>
      <c r="AJ386" s="183"/>
      <c r="AK386" s="183"/>
      <c r="AL386" s="183"/>
      <c r="AM386" s="183"/>
      <c r="AN386" s="183"/>
      <c r="AO386" s="183"/>
      <c r="AP386" s="183"/>
      <c r="AQ386" s="183"/>
      <c r="AR386" s="183"/>
      <c r="AS386" s="183"/>
      <c r="AT386" s="183"/>
      <c r="AU386" s="183"/>
      <c r="AV386" s="183"/>
      <c r="AW386" s="183"/>
      <c r="AX386" s="183"/>
      <c r="AY386" s="183"/>
      <c r="AZ386" s="183"/>
      <c r="BA386" s="183"/>
      <c r="BB386" s="183"/>
      <c r="BC386" s="183"/>
      <c r="BD386" s="183"/>
      <c r="BE386" s="183"/>
    </row>
    <row r="387" spans="1:57" ht="15" customHeight="1">
      <c r="A387" s="145" t="s">
        <v>366</v>
      </c>
      <c r="B387" s="145"/>
      <c r="C387" s="145"/>
      <c r="D387" s="145" t="s">
        <v>367</v>
      </c>
      <c r="E387" s="145"/>
      <c r="F387" s="146">
        <v>164</v>
      </c>
      <c r="G387" s="147" t="s">
        <v>368</v>
      </c>
      <c r="H387" s="148">
        <v>3</v>
      </c>
      <c r="I387" s="149">
        <v>45</v>
      </c>
      <c r="J387" s="149"/>
      <c r="K387" s="149"/>
      <c r="L387" s="150">
        <v>0</v>
      </c>
      <c r="M387" s="184" t="s">
        <v>1484</v>
      </c>
      <c r="N387" s="181">
        <v>75</v>
      </c>
      <c r="O387" s="181" t="s">
        <v>1648</v>
      </c>
      <c r="P387" s="151" t="s">
        <v>1595</v>
      </c>
      <c r="Q387" s="182" t="str">
        <f>MaBM</f>
        <v>CTCA</v>
      </c>
      <c r="R387" s="182" t="str">
        <f>MaKhoa</f>
        <v>KCT</v>
      </c>
      <c r="S387" s="144" t="str">
        <f t="shared" si="5"/>
        <v>KCT-CTCA</v>
      </c>
      <c r="T387" s="183"/>
      <c r="U387" s="183"/>
      <c r="V387" s="183"/>
      <c r="W387" s="183"/>
      <c r="X387" s="183"/>
      <c r="Y387" s="183"/>
      <c r="Z387" s="183"/>
      <c r="AA387" s="183"/>
      <c r="AB387" s="183"/>
      <c r="AC387" s="183"/>
      <c r="AD387" s="183"/>
      <c r="AE387" s="183"/>
      <c r="AF387" s="183"/>
      <c r="AG387" s="183"/>
      <c r="AH387" s="183"/>
      <c r="AI387" s="183" t="s">
        <v>21</v>
      </c>
      <c r="AJ387" s="183"/>
      <c r="AK387" s="183"/>
      <c r="AL387" s="183"/>
      <c r="AM387" s="183"/>
      <c r="AN387" s="183"/>
      <c r="AO387" s="183"/>
      <c r="AP387" s="183"/>
      <c r="AQ387" s="183"/>
      <c r="AR387" s="183"/>
      <c r="AS387" s="183"/>
      <c r="AT387" s="183"/>
      <c r="AU387" s="183"/>
      <c r="AV387" s="183"/>
      <c r="AW387" s="183"/>
      <c r="AX387" s="183"/>
      <c r="AY387" s="183"/>
      <c r="AZ387" s="183"/>
      <c r="BA387" s="183"/>
      <c r="BB387" s="183" t="s">
        <v>21</v>
      </c>
      <c r="BC387" s="183"/>
      <c r="BD387" s="183"/>
      <c r="BE387" s="183"/>
    </row>
    <row r="388" spans="1:57" ht="15" customHeight="1">
      <c r="A388" s="145" t="s">
        <v>1144</v>
      </c>
      <c r="B388" s="145" t="s">
        <v>1144</v>
      </c>
      <c r="C388" s="145"/>
      <c r="D388" s="145"/>
      <c r="E388" s="145"/>
      <c r="F388" s="146">
        <v>577</v>
      </c>
      <c r="G388" s="147" t="s">
        <v>1145</v>
      </c>
      <c r="H388" s="148">
        <v>2</v>
      </c>
      <c r="I388" s="149">
        <v>30</v>
      </c>
      <c r="J388" s="149"/>
      <c r="K388" s="149"/>
      <c r="L388" s="150">
        <v>0</v>
      </c>
      <c r="M388" s="184"/>
      <c r="N388" s="181"/>
      <c r="O388" s="181" t="s">
        <v>1681</v>
      </c>
      <c r="P388" s="151" t="s">
        <v>1595</v>
      </c>
      <c r="Q388" s="182" t="str">
        <f>MaBM</f>
        <v>CTCC</v>
      </c>
      <c r="R388" s="182" t="str">
        <f>MaKhoa</f>
        <v>KCT</v>
      </c>
      <c r="S388" s="144" t="str">
        <f t="shared" ref="S388:S451" si="6">+R388&amp;"-"&amp;Q388</f>
        <v>KCT-CTCC</v>
      </c>
      <c r="T388" s="183"/>
      <c r="U388" s="183" t="s">
        <v>21</v>
      </c>
      <c r="V388" s="183"/>
      <c r="W388" s="183"/>
      <c r="X388" s="183"/>
      <c r="Y388" s="183"/>
      <c r="Z388" s="183"/>
      <c r="AA388" s="183"/>
      <c r="AB388" s="183"/>
      <c r="AC388" s="183"/>
      <c r="AD388" s="183"/>
      <c r="AE388" s="183"/>
      <c r="AF388" s="183"/>
      <c r="AG388" s="183"/>
      <c r="AH388" s="183"/>
      <c r="AI388" s="183"/>
      <c r="AJ388" s="183"/>
      <c r="AK388" s="183"/>
      <c r="AL388" s="183"/>
      <c r="AM388" s="183"/>
      <c r="AN388" s="183"/>
      <c r="AO388" s="183"/>
      <c r="AP388" s="183"/>
      <c r="AQ388" s="183"/>
      <c r="AR388" s="183"/>
      <c r="AS388" s="183"/>
      <c r="AT388" s="183"/>
      <c r="AU388" s="183"/>
      <c r="AV388" s="183"/>
      <c r="AW388" s="183"/>
      <c r="AX388" s="183"/>
      <c r="AY388" s="183"/>
      <c r="AZ388" s="183"/>
      <c r="BA388" s="183"/>
      <c r="BB388" s="183"/>
      <c r="BC388" s="183"/>
      <c r="BD388" s="183"/>
      <c r="BE388" s="183"/>
    </row>
    <row r="389" spans="1:57" ht="15" customHeight="1">
      <c r="A389" s="145" t="s">
        <v>630</v>
      </c>
      <c r="B389" s="145"/>
      <c r="C389" s="145"/>
      <c r="D389" s="145"/>
      <c r="E389" s="145"/>
      <c r="F389" s="146">
        <v>311</v>
      </c>
      <c r="G389" s="147" t="s">
        <v>631</v>
      </c>
      <c r="H389" s="148">
        <v>4</v>
      </c>
      <c r="I389" s="149">
        <v>60</v>
      </c>
      <c r="J389" s="149"/>
      <c r="K389" s="149"/>
      <c r="L389" s="150">
        <v>0</v>
      </c>
      <c r="M389" s="184"/>
      <c r="N389" s="181"/>
      <c r="O389" s="181" t="s">
        <v>1681</v>
      </c>
      <c r="P389" s="151" t="s">
        <v>1595</v>
      </c>
      <c r="Q389" s="182" t="str">
        <f>MaBM</f>
        <v>CTCC</v>
      </c>
      <c r="R389" s="182" t="str">
        <f>MaKhoa</f>
        <v>KCT</v>
      </c>
      <c r="S389" s="144" t="str">
        <f t="shared" si="6"/>
        <v>KCT-CTCC</v>
      </c>
      <c r="T389" s="183"/>
      <c r="U389" s="183" t="s">
        <v>20</v>
      </c>
      <c r="V389" s="183"/>
      <c r="W389" s="183"/>
      <c r="X389" s="183"/>
      <c r="Y389" s="183"/>
      <c r="Z389" s="183"/>
      <c r="AA389" s="183"/>
      <c r="AB389" s="183"/>
      <c r="AC389" s="183"/>
      <c r="AD389" s="183"/>
      <c r="AE389" s="183"/>
      <c r="AF389" s="183"/>
      <c r="AG389" s="183"/>
      <c r="AH389" s="183"/>
      <c r="AI389" s="183"/>
      <c r="AJ389" s="183"/>
      <c r="AK389" s="183"/>
      <c r="AL389" s="183"/>
      <c r="AM389" s="183"/>
      <c r="AN389" s="183"/>
      <c r="AO389" s="183"/>
      <c r="AP389" s="183"/>
      <c r="AQ389" s="183"/>
      <c r="AR389" s="183"/>
      <c r="AS389" s="183"/>
      <c r="AT389" s="183"/>
      <c r="AU389" s="183"/>
      <c r="AV389" s="183"/>
      <c r="AW389" s="183"/>
      <c r="AX389" s="183"/>
      <c r="AY389" s="183"/>
      <c r="AZ389" s="183"/>
      <c r="BA389" s="183"/>
      <c r="BB389" s="183"/>
      <c r="BC389" s="183"/>
      <c r="BD389" s="183"/>
      <c r="BE389" s="183"/>
    </row>
    <row r="390" spans="1:57" ht="15" customHeight="1">
      <c r="A390" s="145"/>
      <c r="B390" s="145" t="s">
        <v>632</v>
      </c>
      <c r="C390" s="145"/>
      <c r="D390" s="145" t="s">
        <v>634</v>
      </c>
      <c r="E390" s="145"/>
      <c r="F390" s="146">
        <v>312</v>
      </c>
      <c r="G390" s="147" t="s">
        <v>631</v>
      </c>
      <c r="H390" s="148">
        <v>2</v>
      </c>
      <c r="I390" s="149">
        <v>30</v>
      </c>
      <c r="J390" s="149"/>
      <c r="K390" s="149"/>
      <c r="L390" s="150">
        <v>0</v>
      </c>
      <c r="M390" s="184"/>
      <c r="N390" s="181"/>
      <c r="O390" s="181" t="s">
        <v>1681</v>
      </c>
      <c r="P390" s="151" t="s">
        <v>1595</v>
      </c>
      <c r="Q390" s="182" t="str">
        <f>MaBM</f>
        <v>CTCC</v>
      </c>
      <c r="R390" s="182" t="str">
        <f>MaKhoa</f>
        <v>KCT</v>
      </c>
      <c r="S390" s="144" t="str">
        <f t="shared" si="6"/>
        <v>KCT-CTCC</v>
      </c>
      <c r="T390" s="183"/>
      <c r="U390" s="183"/>
      <c r="V390" s="183"/>
      <c r="W390" s="183"/>
      <c r="X390" s="183"/>
      <c r="Y390" s="183"/>
      <c r="Z390" s="183"/>
      <c r="AA390" s="183"/>
      <c r="AB390" s="183"/>
      <c r="AC390" s="183"/>
      <c r="AD390" s="183"/>
      <c r="AE390" s="183"/>
      <c r="AF390" s="183"/>
      <c r="AG390" s="183"/>
      <c r="AH390" s="183"/>
      <c r="AI390" s="183"/>
      <c r="AJ390" s="183"/>
      <c r="AK390" s="183"/>
      <c r="AL390" s="183"/>
      <c r="AM390" s="183"/>
      <c r="AN390" s="183" t="s">
        <v>20</v>
      </c>
      <c r="AO390" s="183"/>
      <c r="AP390" s="183"/>
      <c r="AQ390" s="183"/>
      <c r="AR390" s="183"/>
      <c r="AS390" s="183"/>
      <c r="AT390" s="183"/>
      <c r="AU390" s="183"/>
      <c r="AV390" s="183"/>
      <c r="AW390" s="183"/>
      <c r="AX390" s="183"/>
      <c r="AY390" s="183"/>
      <c r="AZ390" s="183"/>
      <c r="BA390" s="183"/>
      <c r="BB390" s="183"/>
      <c r="BC390" s="183"/>
      <c r="BD390" s="183"/>
      <c r="BE390" s="183"/>
    </row>
    <row r="391" spans="1:57" ht="15" customHeight="1">
      <c r="A391" s="145" t="s">
        <v>515</v>
      </c>
      <c r="B391" s="145" t="s">
        <v>515</v>
      </c>
      <c r="C391" s="145"/>
      <c r="D391" s="145" t="s">
        <v>516</v>
      </c>
      <c r="E391" s="145"/>
      <c r="F391" s="146">
        <v>239</v>
      </c>
      <c r="G391" s="147" t="s">
        <v>517</v>
      </c>
      <c r="H391" s="148">
        <v>2</v>
      </c>
      <c r="I391" s="149">
        <v>30</v>
      </c>
      <c r="J391" s="149"/>
      <c r="K391" s="149"/>
      <c r="L391" s="150">
        <v>0</v>
      </c>
      <c r="M391" s="184"/>
      <c r="N391" s="181"/>
      <c r="O391" s="181" t="s">
        <v>1681</v>
      </c>
      <c r="P391" s="151" t="s">
        <v>1595</v>
      </c>
      <c r="Q391" s="182" t="str">
        <f>MaBM</f>
        <v>CTCC</v>
      </c>
      <c r="R391" s="182" t="str">
        <f>MaKhoa</f>
        <v>KCT</v>
      </c>
      <c r="S391" s="144" t="str">
        <f t="shared" si="6"/>
        <v>KCT-CTCC</v>
      </c>
      <c r="T391" s="183"/>
      <c r="U391" s="183"/>
      <c r="V391" s="183"/>
      <c r="W391" s="183"/>
      <c r="X391" s="183"/>
      <c r="Y391" s="183"/>
      <c r="Z391" s="183"/>
      <c r="AA391" s="183"/>
      <c r="AB391" s="183"/>
      <c r="AC391" s="183"/>
      <c r="AD391" s="183"/>
      <c r="AE391" s="183"/>
      <c r="AF391" s="183"/>
      <c r="AG391" s="183"/>
      <c r="AH391" s="183"/>
      <c r="AI391" s="183" t="s">
        <v>21</v>
      </c>
      <c r="AJ391" s="183"/>
      <c r="AK391" s="183"/>
      <c r="AL391" s="183"/>
      <c r="AM391" s="183"/>
      <c r="AN391" s="183"/>
      <c r="AO391" s="183"/>
      <c r="AP391" s="183"/>
      <c r="AQ391" s="183"/>
      <c r="AR391" s="183"/>
      <c r="AS391" s="183"/>
      <c r="AT391" s="183"/>
      <c r="AU391" s="183"/>
      <c r="AV391" s="183"/>
      <c r="AW391" s="183"/>
      <c r="AX391" s="183"/>
      <c r="AY391" s="183"/>
      <c r="AZ391" s="183"/>
      <c r="BA391" s="183"/>
      <c r="BB391" s="183" t="s">
        <v>21</v>
      </c>
      <c r="BC391" s="183"/>
      <c r="BD391" s="183"/>
      <c r="BE391" s="183"/>
    </row>
    <row r="392" spans="1:57" ht="15" customHeight="1">
      <c r="A392" s="145" t="s">
        <v>635</v>
      </c>
      <c r="B392" s="145"/>
      <c r="C392" s="145"/>
      <c r="D392" s="145" t="s">
        <v>636</v>
      </c>
      <c r="E392" s="145"/>
      <c r="F392" s="146">
        <v>315</v>
      </c>
      <c r="G392" s="147" t="s">
        <v>637</v>
      </c>
      <c r="H392" s="148">
        <v>3</v>
      </c>
      <c r="I392" s="149">
        <v>45</v>
      </c>
      <c r="J392" s="149"/>
      <c r="K392" s="149"/>
      <c r="L392" s="150">
        <v>0</v>
      </c>
      <c r="M392" s="184"/>
      <c r="N392" s="181"/>
      <c r="O392" s="181" t="s">
        <v>1681</v>
      </c>
      <c r="P392" s="151" t="s">
        <v>1595</v>
      </c>
      <c r="Q392" s="182" t="str">
        <f>MaBM</f>
        <v>CTCC</v>
      </c>
      <c r="R392" s="182" t="str">
        <f>MaKhoa</f>
        <v>KCT</v>
      </c>
      <c r="S392" s="144" t="str">
        <f t="shared" si="6"/>
        <v>KCT-CTCC</v>
      </c>
      <c r="T392" s="183"/>
      <c r="U392" s="183" t="s">
        <v>20</v>
      </c>
      <c r="V392" s="183"/>
      <c r="W392" s="183"/>
      <c r="X392" s="183"/>
      <c r="Y392" s="183"/>
      <c r="Z392" s="183"/>
      <c r="AA392" s="183"/>
      <c r="AB392" s="183"/>
      <c r="AC392" s="183"/>
      <c r="AD392" s="183"/>
      <c r="AE392" s="183"/>
      <c r="AF392" s="183"/>
      <c r="AG392" s="183"/>
      <c r="AH392" s="183"/>
      <c r="AI392" s="183"/>
      <c r="AJ392" s="183"/>
      <c r="AK392" s="183"/>
      <c r="AL392" s="183"/>
      <c r="AM392" s="183"/>
      <c r="AN392" s="183" t="s">
        <v>20</v>
      </c>
      <c r="AO392" s="183"/>
      <c r="AP392" s="183"/>
      <c r="AQ392" s="183"/>
      <c r="AR392" s="183"/>
      <c r="AS392" s="183"/>
      <c r="AT392" s="183"/>
      <c r="AU392" s="183"/>
      <c r="AV392" s="183"/>
      <c r="AW392" s="183"/>
      <c r="AX392" s="183"/>
      <c r="AY392" s="183"/>
      <c r="AZ392" s="183"/>
      <c r="BA392" s="183"/>
      <c r="BB392" s="183"/>
      <c r="BC392" s="183"/>
      <c r="BD392" s="183"/>
      <c r="BE392" s="183"/>
    </row>
    <row r="393" spans="1:57" ht="15" customHeight="1">
      <c r="A393" s="145"/>
      <c r="B393" s="145" t="s">
        <v>638</v>
      </c>
      <c r="C393" s="145"/>
      <c r="D393" s="145"/>
      <c r="E393" s="145"/>
      <c r="F393" s="146">
        <v>316</v>
      </c>
      <c r="G393" s="147" t="s">
        <v>637</v>
      </c>
      <c r="H393" s="148">
        <v>2</v>
      </c>
      <c r="I393" s="149">
        <v>30</v>
      </c>
      <c r="J393" s="149"/>
      <c r="K393" s="149"/>
      <c r="L393" s="150">
        <v>0</v>
      </c>
      <c r="M393" s="184"/>
      <c r="N393" s="181"/>
      <c r="O393" s="181" t="s">
        <v>1681</v>
      </c>
      <c r="P393" s="151" t="s">
        <v>1595</v>
      </c>
      <c r="Q393" s="182" t="str">
        <f>MaBM</f>
        <v>CTCC</v>
      </c>
      <c r="R393" s="182" t="str">
        <f>MaKhoa</f>
        <v>KCT</v>
      </c>
      <c r="S393" s="144" t="str">
        <f t="shared" si="6"/>
        <v>KCT-CTCC</v>
      </c>
      <c r="T393" s="183"/>
      <c r="U393" s="183"/>
      <c r="V393" s="183"/>
      <c r="W393" s="183"/>
      <c r="X393" s="183"/>
      <c r="Y393" s="183"/>
      <c r="Z393" s="183"/>
      <c r="AA393" s="183"/>
      <c r="AB393" s="183"/>
      <c r="AC393" s="183"/>
      <c r="AD393" s="183"/>
      <c r="AE393" s="183"/>
      <c r="AF393" s="183"/>
      <c r="AG393" s="183"/>
      <c r="AH393" s="183"/>
      <c r="AI393" s="183"/>
      <c r="AJ393" s="183"/>
      <c r="AK393" s="183"/>
      <c r="AL393" s="183"/>
      <c r="AM393" s="183"/>
      <c r="AN393" s="183"/>
      <c r="AO393" s="183"/>
      <c r="AP393" s="183"/>
      <c r="AQ393" s="183"/>
      <c r="AR393" s="183"/>
      <c r="AS393" s="183"/>
      <c r="AT393" s="183"/>
      <c r="AU393" s="183"/>
      <c r="AV393" s="183"/>
      <c r="AW393" s="183"/>
      <c r="AX393" s="183"/>
      <c r="AY393" s="183"/>
      <c r="AZ393" s="183"/>
      <c r="BA393" s="183"/>
      <c r="BB393" s="183"/>
      <c r="BC393" s="183"/>
      <c r="BD393" s="183"/>
      <c r="BE393" s="183"/>
    </row>
    <row r="394" spans="1:57" ht="15" customHeight="1">
      <c r="A394" s="145" t="s">
        <v>640</v>
      </c>
      <c r="B394" s="145"/>
      <c r="C394" s="145"/>
      <c r="D394" s="145" t="s">
        <v>641</v>
      </c>
      <c r="E394" s="145"/>
      <c r="F394" s="146">
        <v>318</v>
      </c>
      <c r="G394" s="147" t="s">
        <v>2780</v>
      </c>
      <c r="H394" s="148">
        <v>2</v>
      </c>
      <c r="I394" s="149">
        <v>30</v>
      </c>
      <c r="J394" s="149"/>
      <c r="K394" s="149"/>
      <c r="L394" s="150">
        <v>0</v>
      </c>
      <c r="M394" s="184"/>
      <c r="N394" s="181"/>
      <c r="O394" s="181" t="s">
        <v>1681</v>
      </c>
      <c r="P394" s="151" t="s">
        <v>1595</v>
      </c>
      <c r="Q394" s="182" t="str">
        <f>MaBM</f>
        <v>CTCC</v>
      </c>
      <c r="R394" s="182" t="str">
        <f>MaKhoa</f>
        <v>KCT</v>
      </c>
      <c r="S394" s="144" t="str">
        <f t="shared" si="6"/>
        <v>KCT-CTCC</v>
      </c>
      <c r="T394" s="183"/>
      <c r="U394" s="183" t="s">
        <v>20</v>
      </c>
      <c r="V394" s="183"/>
      <c r="W394" s="183"/>
      <c r="X394" s="183"/>
      <c r="Y394" s="183"/>
      <c r="Z394" s="183"/>
      <c r="AA394" s="183"/>
      <c r="AB394" s="183"/>
      <c r="AC394" s="183"/>
      <c r="AD394" s="183"/>
      <c r="AE394" s="183"/>
      <c r="AF394" s="183"/>
      <c r="AG394" s="183"/>
      <c r="AH394" s="183"/>
      <c r="AI394" s="183"/>
      <c r="AJ394" s="183"/>
      <c r="AK394" s="183"/>
      <c r="AL394" s="183"/>
      <c r="AM394" s="183"/>
      <c r="AN394" s="183" t="s">
        <v>20</v>
      </c>
      <c r="AO394" s="183"/>
      <c r="AP394" s="183"/>
      <c r="AQ394" s="183"/>
      <c r="AR394" s="183"/>
      <c r="AS394" s="183"/>
      <c r="AT394" s="183"/>
      <c r="AU394" s="183"/>
      <c r="AV394" s="183"/>
      <c r="AW394" s="183"/>
      <c r="AX394" s="183"/>
      <c r="AY394" s="183"/>
      <c r="AZ394" s="183"/>
      <c r="BA394" s="183"/>
      <c r="BB394" s="183"/>
      <c r="BC394" s="183"/>
      <c r="BD394" s="183"/>
      <c r="BE394" s="183"/>
    </row>
    <row r="395" spans="1:57" ht="15" customHeight="1">
      <c r="A395" s="145" t="s">
        <v>622</v>
      </c>
      <c r="B395" s="145"/>
      <c r="C395" s="145"/>
      <c r="D395" s="145" t="s">
        <v>623</v>
      </c>
      <c r="E395" s="145"/>
      <c r="F395" s="146">
        <v>307</v>
      </c>
      <c r="G395" s="147" t="s">
        <v>2781</v>
      </c>
      <c r="H395" s="148">
        <v>2</v>
      </c>
      <c r="I395" s="149">
        <v>30</v>
      </c>
      <c r="J395" s="149"/>
      <c r="K395" s="149"/>
      <c r="L395" s="150">
        <v>0</v>
      </c>
      <c r="M395" s="184"/>
      <c r="N395" s="181"/>
      <c r="O395" s="181" t="s">
        <v>1681</v>
      </c>
      <c r="P395" s="151" t="s">
        <v>1595</v>
      </c>
      <c r="Q395" s="182" t="str">
        <f>MaBM</f>
        <v>CTCC</v>
      </c>
      <c r="R395" s="182" t="str">
        <f>MaKhoa</f>
        <v>KCT</v>
      </c>
      <c r="S395" s="144" t="str">
        <f t="shared" si="6"/>
        <v>KCT-CTCC</v>
      </c>
      <c r="T395" s="183"/>
      <c r="U395" s="183" t="s">
        <v>20</v>
      </c>
      <c r="V395" s="183"/>
      <c r="W395" s="183"/>
      <c r="X395" s="183"/>
      <c r="Y395" s="183"/>
      <c r="Z395" s="183"/>
      <c r="AA395" s="183"/>
      <c r="AB395" s="183"/>
      <c r="AC395" s="183"/>
      <c r="AD395" s="183"/>
      <c r="AE395" s="183"/>
      <c r="AF395" s="183"/>
      <c r="AG395" s="183"/>
      <c r="AH395" s="183"/>
      <c r="AI395" s="183"/>
      <c r="AJ395" s="183"/>
      <c r="AK395" s="183"/>
      <c r="AL395" s="183"/>
      <c r="AM395" s="183"/>
      <c r="AN395" s="183" t="s">
        <v>20</v>
      </c>
      <c r="AO395" s="183"/>
      <c r="AP395" s="183"/>
      <c r="AQ395" s="183"/>
      <c r="AR395" s="183"/>
      <c r="AS395" s="183"/>
      <c r="AT395" s="183"/>
      <c r="AU395" s="183"/>
      <c r="AV395" s="183"/>
      <c r="AW395" s="183"/>
      <c r="AX395" s="183"/>
      <c r="AY395" s="183"/>
      <c r="AZ395" s="183"/>
      <c r="BA395" s="183"/>
      <c r="BB395" s="183"/>
      <c r="BC395" s="183"/>
      <c r="BD395" s="183"/>
      <c r="BE395" s="183"/>
    </row>
    <row r="396" spans="1:57" ht="15" customHeight="1">
      <c r="A396" s="145" t="s">
        <v>633</v>
      </c>
      <c r="B396" s="145" t="s">
        <v>633</v>
      </c>
      <c r="C396" s="145"/>
      <c r="D396" s="145"/>
      <c r="E396" s="145"/>
      <c r="F396" s="146">
        <v>313</v>
      </c>
      <c r="G396" s="147" t="s">
        <v>1699</v>
      </c>
      <c r="H396" s="148">
        <v>2</v>
      </c>
      <c r="I396" s="149"/>
      <c r="J396" s="149"/>
      <c r="K396" s="149">
        <v>90</v>
      </c>
      <c r="L396" s="150">
        <v>0</v>
      </c>
      <c r="M396" s="180" t="s">
        <v>1511</v>
      </c>
      <c r="N396" s="181"/>
      <c r="O396" s="181" t="s">
        <v>1681</v>
      </c>
      <c r="P396" s="151" t="s">
        <v>1595</v>
      </c>
      <c r="Q396" s="182" t="str">
        <f>MaBM</f>
        <v>CTCC</v>
      </c>
      <c r="R396" s="182" t="str">
        <f>MaKhoa</f>
        <v>KCT</v>
      </c>
      <c r="S396" s="144" t="str">
        <f t="shared" si="6"/>
        <v>KCT-CTCC</v>
      </c>
      <c r="T396" s="183"/>
      <c r="U396" s="183" t="s">
        <v>20</v>
      </c>
      <c r="V396" s="183"/>
      <c r="W396" s="183"/>
      <c r="X396" s="183"/>
      <c r="Y396" s="183"/>
      <c r="Z396" s="183"/>
      <c r="AA396" s="183"/>
      <c r="AB396" s="183"/>
      <c r="AC396" s="183"/>
      <c r="AD396" s="183"/>
      <c r="AE396" s="183"/>
      <c r="AF396" s="183"/>
      <c r="AG396" s="183"/>
      <c r="AH396" s="183"/>
      <c r="AI396" s="183"/>
      <c r="AJ396" s="183"/>
      <c r="AK396" s="183"/>
      <c r="AL396" s="183"/>
      <c r="AM396" s="183"/>
      <c r="AN396" s="183"/>
      <c r="AO396" s="183"/>
      <c r="AP396" s="183"/>
      <c r="AQ396" s="183"/>
      <c r="AR396" s="183"/>
      <c r="AS396" s="183"/>
      <c r="AT396" s="183"/>
      <c r="AU396" s="183"/>
      <c r="AV396" s="183"/>
      <c r="AW396" s="183"/>
      <c r="AX396" s="183"/>
      <c r="AY396" s="183"/>
      <c r="AZ396" s="183"/>
      <c r="BA396" s="183"/>
      <c r="BB396" s="183"/>
      <c r="BC396" s="183"/>
      <c r="BD396" s="183"/>
      <c r="BE396" s="183"/>
    </row>
    <row r="397" spans="1:57" ht="15" customHeight="1">
      <c r="A397" s="145"/>
      <c r="B397" s="145"/>
      <c r="C397" s="145"/>
      <c r="D397" s="145" t="s">
        <v>1700</v>
      </c>
      <c r="E397" s="145"/>
      <c r="F397" s="146">
        <v>314</v>
      </c>
      <c r="G397" s="147" t="s">
        <v>1699</v>
      </c>
      <c r="H397" s="148">
        <v>1</v>
      </c>
      <c r="I397" s="149"/>
      <c r="J397" s="149"/>
      <c r="K397" s="149">
        <v>45</v>
      </c>
      <c r="L397" s="150">
        <v>0</v>
      </c>
      <c r="M397" s="180" t="s">
        <v>1511</v>
      </c>
      <c r="N397" s="181"/>
      <c r="O397" s="181" t="s">
        <v>1681</v>
      </c>
      <c r="P397" s="151" t="s">
        <v>1595</v>
      </c>
      <c r="Q397" s="182" t="str">
        <f>MaBM</f>
        <v>CTCC</v>
      </c>
      <c r="R397" s="182" t="str">
        <f>MaKhoa</f>
        <v>KCT</v>
      </c>
      <c r="S397" s="144" t="str">
        <f t="shared" si="6"/>
        <v>KCT-CTCC</v>
      </c>
      <c r="T397" s="183"/>
      <c r="U397" s="183"/>
      <c r="V397" s="183"/>
      <c r="W397" s="183"/>
      <c r="X397" s="183"/>
      <c r="Y397" s="183"/>
      <c r="Z397" s="183"/>
      <c r="AA397" s="183"/>
      <c r="AB397" s="183"/>
      <c r="AC397" s="183"/>
      <c r="AD397" s="183"/>
      <c r="AE397" s="183"/>
      <c r="AF397" s="183"/>
      <c r="AG397" s="183"/>
      <c r="AH397" s="183"/>
      <c r="AI397" s="183"/>
      <c r="AJ397" s="183"/>
      <c r="AK397" s="183"/>
      <c r="AL397" s="183"/>
      <c r="AM397" s="183"/>
      <c r="AN397" s="183" t="s">
        <v>20</v>
      </c>
      <c r="AO397" s="183"/>
      <c r="AP397" s="183"/>
      <c r="AQ397" s="183"/>
      <c r="AR397" s="183"/>
      <c r="AS397" s="183"/>
      <c r="AT397" s="183"/>
      <c r="AU397" s="183"/>
      <c r="AV397" s="183"/>
      <c r="AW397" s="183"/>
      <c r="AX397" s="183"/>
      <c r="AY397" s="183"/>
      <c r="AZ397" s="183"/>
      <c r="BA397" s="183"/>
      <c r="BB397" s="183"/>
      <c r="BC397" s="183"/>
      <c r="BD397" s="183"/>
      <c r="BE397" s="183"/>
    </row>
    <row r="398" spans="1:57" ht="15" customHeight="1">
      <c r="A398" s="145" t="s">
        <v>1801</v>
      </c>
      <c r="B398" s="145"/>
      <c r="C398" s="145"/>
      <c r="D398" s="145" t="s">
        <v>1802</v>
      </c>
      <c r="E398" s="145"/>
      <c r="F398" s="146">
        <v>749</v>
      </c>
      <c r="G398" s="147" t="s">
        <v>2782</v>
      </c>
      <c r="H398" s="148">
        <v>1</v>
      </c>
      <c r="I398" s="149"/>
      <c r="J398" s="149"/>
      <c r="K398" s="149">
        <v>45</v>
      </c>
      <c r="L398" s="150">
        <v>0</v>
      </c>
      <c r="M398" s="180" t="s">
        <v>1511</v>
      </c>
      <c r="N398" s="181"/>
      <c r="O398" s="181" t="s">
        <v>1681</v>
      </c>
      <c r="P398" s="151" t="s">
        <v>1595</v>
      </c>
      <c r="Q398" s="182" t="str">
        <f>MaBM</f>
        <v>CTCC</v>
      </c>
      <c r="R398" s="182" t="str">
        <f>MaKhoa</f>
        <v>KCT</v>
      </c>
      <c r="S398" s="144" t="str">
        <f t="shared" si="6"/>
        <v>KCT-CTCC</v>
      </c>
      <c r="T398" s="183"/>
      <c r="U398" s="183" t="s">
        <v>20</v>
      </c>
      <c r="V398" s="183"/>
      <c r="W398" s="183"/>
      <c r="X398" s="183"/>
      <c r="Y398" s="183"/>
      <c r="Z398" s="183"/>
      <c r="AA398" s="183"/>
      <c r="AB398" s="183"/>
      <c r="AC398" s="183"/>
      <c r="AD398" s="183"/>
      <c r="AE398" s="183"/>
      <c r="AF398" s="183"/>
      <c r="AG398" s="183"/>
      <c r="AH398" s="183"/>
      <c r="AI398" s="183"/>
      <c r="AJ398" s="183"/>
      <c r="AK398" s="183"/>
      <c r="AL398" s="183"/>
      <c r="AM398" s="183"/>
      <c r="AN398" s="183" t="s">
        <v>20</v>
      </c>
      <c r="AO398" s="183"/>
      <c r="AP398" s="183"/>
      <c r="AQ398" s="183"/>
      <c r="AR398" s="183"/>
      <c r="AS398" s="183"/>
      <c r="AT398" s="183"/>
      <c r="AU398" s="183"/>
      <c r="AV398" s="183"/>
      <c r="AW398" s="183"/>
      <c r="AX398" s="183"/>
      <c r="AY398" s="183"/>
      <c r="AZ398" s="183"/>
      <c r="BA398" s="183"/>
      <c r="BB398" s="183"/>
      <c r="BC398" s="183"/>
      <c r="BD398" s="183"/>
      <c r="BE398" s="183"/>
    </row>
    <row r="399" spans="1:57" ht="15" customHeight="1">
      <c r="A399" s="145" t="s">
        <v>1798</v>
      </c>
      <c r="B399" s="145"/>
      <c r="C399" s="145"/>
      <c r="D399" s="145" t="s">
        <v>1799</v>
      </c>
      <c r="E399" s="145"/>
      <c r="F399" s="146">
        <v>748</v>
      </c>
      <c r="G399" s="147" t="s">
        <v>1800</v>
      </c>
      <c r="H399" s="148">
        <v>1</v>
      </c>
      <c r="I399" s="149"/>
      <c r="J399" s="149"/>
      <c r="K399" s="149">
        <v>45</v>
      </c>
      <c r="L399" s="150">
        <v>0</v>
      </c>
      <c r="M399" s="180" t="s">
        <v>1511</v>
      </c>
      <c r="N399" s="181"/>
      <c r="O399" s="181" t="s">
        <v>1681</v>
      </c>
      <c r="P399" s="151" t="s">
        <v>1595</v>
      </c>
      <c r="Q399" s="182" t="str">
        <f>MaBM</f>
        <v>CTCC</v>
      </c>
      <c r="R399" s="182" t="str">
        <f>MaKhoa</f>
        <v>KCT</v>
      </c>
      <c r="S399" s="144" t="str">
        <f t="shared" si="6"/>
        <v>KCT-CTCC</v>
      </c>
      <c r="T399" s="183"/>
      <c r="U399" s="183" t="s">
        <v>20</v>
      </c>
      <c r="V399" s="183"/>
      <c r="W399" s="183"/>
      <c r="X399" s="183"/>
      <c r="Y399" s="183"/>
      <c r="Z399" s="183"/>
      <c r="AA399" s="183"/>
      <c r="AB399" s="183"/>
      <c r="AC399" s="183"/>
      <c r="AD399" s="183"/>
      <c r="AE399" s="183"/>
      <c r="AF399" s="183"/>
      <c r="AG399" s="183"/>
      <c r="AH399" s="183"/>
      <c r="AI399" s="183"/>
      <c r="AJ399" s="183"/>
      <c r="AK399" s="183"/>
      <c r="AL399" s="183"/>
      <c r="AM399" s="183"/>
      <c r="AN399" s="183" t="s">
        <v>20</v>
      </c>
      <c r="AO399" s="183"/>
      <c r="AP399" s="183"/>
      <c r="AQ399" s="183"/>
      <c r="AR399" s="183"/>
      <c r="AS399" s="183"/>
      <c r="AT399" s="183"/>
      <c r="AU399" s="183"/>
      <c r="AV399" s="183"/>
      <c r="AW399" s="183"/>
      <c r="AX399" s="183"/>
      <c r="AY399" s="183"/>
      <c r="AZ399" s="183"/>
      <c r="BA399" s="183"/>
      <c r="BB399" s="183"/>
      <c r="BC399" s="183"/>
      <c r="BD399" s="183"/>
      <c r="BE399" s="183"/>
    </row>
    <row r="400" spans="1:57" ht="25.5" customHeight="1">
      <c r="A400" s="145" t="s">
        <v>649</v>
      </c>
      <c r="B400" s="145" t="s">
        <v>649</v>
      </c>
      <c r="C400" s="145"/>
      <c r="D400" s="145"/>
      <c r="E400" s="145"/>
      <c r="F400" s="146">
        <v>325</v>
      </c>
      <c r="G400" s="147" t="s">
        <v>1696</v>
      </c>
      <c r="H400" s="148">
        <v>2</v>
      </c>
      <c r="I400" s="149"/>
      <c r="J400" s="149"/>
      <c r="K400" s="149">
        <v>90</v>
      </c>
      <c r="L400" s="150">
        <v>0</v>
      </c>
      <c r="M400" s="180" t="s">
        <v>1511</v>
      </c>
      <c r="N400" s="181"/>
      <c r="O400" s="181" t="s">
        <v>1681</v>
      </c>
      <c r="P400" s="151" t="s">
        <v>1595</v>
      </c>
      <c r="Q400" s="182" t="str">
        <f>MaBM</f>
        <v>CTCC</v>
      </c>
      <c r="R400" s="182" t="str">
        <f>MaKhoa</f>
        <v>KCT</v>
      </c>
      <c r="S400" s="144" t="str">
        <f t="shared" si="6"/>
        <v>KCT-CTCC</v>
      </c>
      <c r="T400" s="183"/>
      <c r="U400" s="183" t="s">
        <v>20</v>
      </c>
      <c r="V400" s="183"/>
      <c r="W400" s="183"/>
      <c r="X400" s="183"/>
      <c r="Y400" s="183"/>
      <c r="Z400" s="183"/>
      <c r="AA400" s="183"/>
      <c r="AB400" s="183"/>
      <c r="AC400" s="183"/>
      <c r="AD400" s="183"/>
      <c r="AE400" s="183"/>
      <c r="AF400" s="183"/>
      <c r="AG400" s="183"/>
      <c r="AH400" s="183"/>
      <c r="AI400" s="183"/>
      <c r="AJ400" s="183"/>
      <c r="AK400" s="183"/>
      <c r="AL400" s="183"/>
      <c r="AM400" s="183"/>
      <c r="AN400" s="183"/>
      <c r="AO400" s="183"/>
      <c r="AP400" s="183"/>
      <c r="AQ400" s="183"/>
      <c r="AR400" s="183"/>
      <c r="AS400" s="183"/>
      <c r="AT400" s="183"/>
      <c r="AU400" s="183"/>
      <c r="AV400" s="183"/>
      <c r="AW400" s="183"/>
      <c r="AX400" s="183"/>
      <c r="AY400" s="183"/>
      <c r="AZ400" s="183"/>
      <c r="BA400" s="183"/>
      <c r="BB400" s="183"/>
      <c r="BC400" s="183"/>
      <c r="BD400" s="183"/>
      <c r="BE400" s="183"/>
    </row>
    <row r="401" spans="1:57" ht="25.5" customHeight="1">
      <c r="A401" s="145"/>
      <c r="B401" s="145"/>
      <c r="C401" s="145"/>
      <c r="D401" s="145" t="s">
        <v>1854</v>
      </c>
      <c r="E401" s="145"/>
      <c r="F401" s="146">
        <v>805</v>
      </c>
      <c r="G401" s="147" t="s">
        <v>1696</v>
      </c>
      <c r="H401" s="148">
        <v>1</v>
      </c>
      <c r="I401" s="149"/>
      <c r="J401" s="149"/>
      <c r="K401" s="149">
        <v>45</v>
      </c>
      <c r="L401" s="150">
        <v>0</v>
      </c>
      <c r="M401" s="180" t="s">
        <v>1511</v>
      </c>
      <c r="N401" s="181"/>
      <c r="O401" s="181" t="s">
        <v>1681</v>
      </c>
      <c r="P401" s="151" t="s">
        <v>1595</v>
      </c>
      <c r="Q401" s="182" t="str">
        <f>MaBM</f>
        <v>CTCC</v>
      </c>
      <c r="R401" s="182" t="str">
        <f>MaKhoa</f>
        <v>KCT</v>
      </c>
      <c r="S401" s="144" t="str">
        <f t="shared" si="6"/>
        <v>KCT-CTCC</v>
      </c>
      <c r="T401" s="183"/>
      <c r="U401" s="183"/>
      <c r="V401" s="183"/>
      <c r="W401" s="183"/>
      <c r="X401" s="183"/>
      <c r="Y401" s="183"/>
      <c r="Z401" s="183"/>
      <c r="AA401" s="183"/>
      <c r="AB401" s="183"/>
      <c r="AC401" s="183"/>
      <c r="AD401" s="183"/>
      <c r="AE401" s="183"/>
      <c r="AF401" s="183"/>
      <c r="AG401" s="183"/>
      <c r="AH401" s="183"/>
      <c r="AI401" s="183"/>
      <c r="AJ401" s="183"/>
      <c r="AK401" s="183"/>
      <c r="AL401" s="183"/>
      <c r="AM401" s="183"/>
      <c r="AN401" s="183" t="s">
        <v>20</v>
      </c>
      <c r="AO401" s="183"/>
      <c r="AP401" s="183"/>
      <c r="AQ401" s="183"/>
      <c r="AR401" s="183"/>
      <c r="AS401" s="183"/>
      <c r="AT401" s="183"/>
      <c r="AU401" s="183"/>
      <c r="AV401" s="183"/>
      <c r="AW401" s="183"/>
      <c r="AX401" s="183"/>
      <c r="AY401" s="183"/>
      <c r="AZ401" s="183"/>
      <c r="BA401" s="183"/>
      <c r="BB401" s="183"/>
      <c r="BC401" s="183"/>
      <c r="BD401" s="183"/>
      <c r="BE401" s="183"/>
    </row>
    <row r="402" spans="1:57" ht="15" customHeight="1">
      <c r="A402" s="145" t="s">
        <v>1450</v>
      </c>
      <c r="B402" s="145" t="s">
        <v>1450</v>
      </c>
      <c r="C402" s="145"/>
      <c r="D402" s="145"/>
      <c r="E402" s="145"/>
      <c r="F402" s="146">
        <v>714</v>
      </c>
      <c r="G402" s="147" t="s">
        <v>1444</v>
      </c>
      <c r="H402" s="148">
        <v>8</v>
      </c>
      <c r="I402" s="149"/>
      <c r="J402" s="149"/>
      <c r="K402" s="149">
        <v>480</v>
      </c>
      <c r="L402" s="150">
        <v>0</v>
      </c>
      <c r="M402" s="180" t="s">
        <v>1511</v>
      </c>
      <c r="N402" s="181"/>
      <c r="O402" s="181" t="s">
        <v>1681</v>
      </c>
      <c r="P402" s="151" t="s">
        <v>1595</v>
      </c>
      <c r="Q402" s="182" t="str">
        <f>MaBM</f>
        <v>CTCC</v>
      </c>
      <c r="R402" s="182" t="str">
        <f>MaKhoa</f>
        <v>KCT</v>
      </c>
      <c r="S402" s="144" t="str">
        <f t="shared" si="6"/>
        <v>KCT-CTCC</v>
      </c>
      <c r="T402" s="183"/>
      <c r="U402" s="183" t="s">
        <v>20</v>
      </c>
      <c r="V402" s="183"/>
      <c r="W402" s="183"/>
      <c r="X402" s="183"/>
      <c r="Y402" s="183"/>
      <c r="Z402" s="183"/>
      <c r="AA402" s="183"/>
      <c r="AB402" s="183"/>
      <c r="AC402" s="183"/>
      <c r="AD402" s="183"/>
      <c r="AE402" s="183"/>
      <c r="AF402" s="183"/>
      <c r="AG402" s="183"/>
      <c r="AH402" s="183"/>
      <c r="AI402" s="183"/>
      <c r="AJ402" s="183"/>
      <c r="AK402" s="183"/>
      <c r="AL402" s="183"/>
      <c r="AM402" s="183"/>
      <c r="AN402" s="183"/>
      <c r="AO402" s="183"/>
      <c r="AP402" s="183"/>
      <c r="AQ402" s="183"/>
      <c r="AR402" s="183"/>
      <c r="AS402" s="183"/>
      <c r="AT402" s="183"/>
      <c r="AU402" s="183"/>
      <c r="AV402" s="183"/>
      <c r="AW402" s="183"/>
      <c r="AX402" s="183"/>
      <c r="AY402" s="183"/>
      <c r="AZ402" s="183"/>
      <c r="BA402" s="183"/>
      <c r="BB402" s="183"/>
      <c r="BC402" s="183"/>
      <c r="BD402" s="183"/>
      <c r="BE402" s="183"/>
    </row>
    <row r="403" spans="1:57" ht="15" customHeight="1">
      <c r="A403" s="145"/>
      <c r="B403" s="145"/>
      <c r="C403" s="145"/>
      <c r="D403" s="145" t="s">
        <v>1453</v>
      </c>
      <c r="E403" s="145"/>
      <c r="F403" s="146">
        <v>717</v>
      </c>
      <c r="G403" s="147" t="s">
        <v>1444</v>
      </c>
      <c r="H403" s="148">
        <v>4</v>
      </c>
      <c r="I403" s="149"/>
      <c r="J403" s="149"/>
      <c r="K403" s="149">
        <v>240</v>
      </c>
      <c r="L403" s="150">
        <v>0</v>
      </c>
      <c r="M403" s="180" t="s">
        <v>1511</v>
      </c>
      <c r="N403" s="181"/>
      <c r="O403" s="181" t="s">
        <v>1681</v>
      </c>
      <c r="P403" s="151" t="s">
        <v>1595</v>
      </c>
      <c r="Q403" s="182" t="str">
        <f>MaBM</f>
        <v>CTCC</v>
      </c>
      <c r="R403" s="182" t="str">
        <f>MaKhoa</f>
        <v>KCT</v>
      </c>
      <c r="S403" s="144" t="str">
        <f t="shared" si="6"/>
        <v>KCT-CTCC</v>
      </c>
      <c r="T403" s="183"/>
      <c r="U403" s="183"/>
      <c r="V403" s="183"/>
      <c r="W403" s="183"/>
      <c r="X403" s="183"/>
      <c r="Y403" s="183"/>
      <c r="Z403" s="183"/>
      <c r="AA403" s="183"/>
      <c r="AB403" s="183"/>
      <c r="AC403" s="183"/>
      <c r="AD403" s="183"/>
      <c r="AE403" s="183"/>
      <c r="AF403" s="183"/>
      <c r="AG403" s="183"/>
      <c r="AH403" s="183"/>
      <c r="AI403" s="183"/>
      <c r="AJ403" s="183"/>
      <c r="AK403" s="183"/>
      <c r="AL403" s="183"/>
      <c r="AM403" s="183"/>
      <c r="AN403" s="183" t="s">
        <v>20</v>
      </c>
      <c r="AO403" s="183"/>
      <c r="AP403" s="183"/>
      <c r="AQ403" s="183"/>
      <c r="AR403" s="183"/>
      <c r="AS403" s="183"/>
      <c r="AT403" s="183"/>
      <c r="AU403" s="183"/>
      <c r="AV403" s="183"/>
      <c r="AW403" s="183"/>
      <c r="AX403" s="183"/>
      <c r="AY403" s="183"/>
      <c r="AZ403" s="183"/>
      <c r="BA403" s="183"/>
      <c r="BB403" s="183"/>
      <c r="BC403" s="183"/>
      <c r="BD403" s="183"/>
      <c r="BE403" s="183"/>
    </row>
    <row r="404" spans="1:57" ht="15" customHeight="1">
      <c r="A404" s="145" t="s">
        <v>639</v>
      </c>
      <c r="B404" s="145" t="s">
        <v>639</v>
      </c>
      <c r="C404" s="145"/>
      <c r="D404" s="145"/>
      <c r="E404" s="145"/>
      <c r="F404" s="146">
        <v>317</v>
      </c>
      <c r="G404" s="147" t="s">
        <v>1701</v>
      </c>
      <c r="H404" s="148">
        <v>2</v>
      </c>
      <c r="I404" s="149"/>
      <c r="J404" s="149"/>
      <c r="K404" s="149">
        <v>90</v>
      </c>
      <c r="L404" s="150">
        <v>0</v>
      </c>
      <c r="M404" s="180" t="s">
        <v>1511</v>
      </c>
      <c r="N404" s="181"/>
      <c r="O404" s="181" t="s">
        <v>1681</v>
      </c>
      <c r="P404" s="151" t="s">
        <v>1595</v>
      </c>
      <c r="Q404" s="182" t="str">
        <f>MaBM</f>
        <v>CTCC</v>
      </c>
      <c r="R404" s="182" t="str">
        <f>MaKhoa</f>
        <v>KCT</v>
      </c>
      <c r="S404" s="144" t="str">
        <f t="shared" si="6"/>
        <v>KCT-CTCC</v>
      </c>
      <c r="T404" s="183"/>
      <c r="U404" s="183" t="s">
        <v>20</v>
      </c>
      <c r="V404" s="183"/>
      <c r="W404" s="183"/>
      <c r="X404" s="183"/>
      <c r="Y404" s="183"/>
      <c r="Z404" s="183"/>
      <c r="AA404" s="183"/>
      <c r="AB404" s="183"/>
      <c r="AC404" s="183"/>
      <c r="AD404" s="183"/>
      <c r="AE404" s="183"/>
      <c r="AF404" s="183"/>
      <c r="AG404" s="183"/>
      <c r="AH404" s="183"/>
      <c r="AI404" s="183"/>
      <c r="AJ404" s="183"/>
      <c r="AK404" s="183"/>
      <c r="AL404" s="183"/>
      <c r="AM404" s="183"/>
      <c r="AN404" s="183"/>
      <c r="AO404" s="183"/>
      <c r="AP404" s="183"/>
      <c r="AQ404" s="183"/>
      <c r="AR404" s="183"/>
      <c r="AS404" s="183"/>
      <c r="AT404" s="183"/>
      <c r="AU404" s="183"/>
      <c r="AV404" s="183"/>
      <c r="AW404" s="183"/>
      <c r="AX404" s="183"/>
      <c r="AY404" s="183"/>
      <c r="AZ404" s="183"/>
      <c r="BA404" s="183"/>
      <c r="BB404" s="183"/>
      <c r="BC404" s="183"/>
      <c r="BD404" s="183"/>
      <c r="BE404" s="183"/>
    </row>
    <row r="405" spans="1:57" ht="15" customHeight="1">
      <c r="A405" s="145" t="s">
        <v>1142</v>
      </c>
      <c r="B405" s="145" t="s">
        <v>1142</v>
      </c>
      <c r="C405" s="145"/>
      <c r="D405" s="145"/>
      <c r="E405" s="145"/>
      <c r="F405" s="146">
        <v>576</v>
      </c>
      <c r="G405" s="147" t="s">
        <v>1143</v>
      </c>
      <c r="H405" s="148">
        <v>2</v>
      </c>
      <c r="I405" s="149">
        <v>30</v>
      </c>
      <c r="J405" s="149"/>
      <c r="K405" s="149"/>
      <c r="L405" s="150">
        <v>0</v>
      </c>
      <c r="M405" s="184"/>
      <c r="N405" s="181"/>
      <c r="O405" s="181" t="s">
        <v>1681</v>
      </c>
      <c r="P405" s="151" t="s">
        <v>1595</v>
      </c>
      <c r="Q405" s="182" t="str">
        <f>MaBM</f>
        <v>CTCC</v>
      </c>
      <c r="R405" s="182" t="str">
        <f>MaKhoa</f>
        <v>KCT</v>
      </c>
      <c r="S405" s="144" t="str">
        <f t="shared" si="6"/>
        <v>KCT-CTCC</v>
      </c>
      <c r="T405" s="183"/>
      <c r="U405" s="183" t="s">
        <v>21</v>
      </c>
      <c r="V405" s="183"/>
      <c r="W405" s="183"/>
      <c r="X405" s="183"/>
      <c r="Y405" s="183"/>
      <c r="Z405" s="183"/>
      <c r="AA405" s="183"/>
      <c r="AB405" s="183"/>
      <c r="AC405" s="183"/>
      <c r="AD405" s="183"/>
      <c r="AE405" s="183"/>
      <c r="AF405" s="183"/>
      <c r="AG405" s="183"/>
      <c r="AH405" s="183"/>
      <c r="AI405" s="183"/>
      <c r="AJ405" s="183"/>
      <c r="AK405" s="183"/>
      <c r="AL405" s="183"/>
      <c r="AM405" s="183"/>
      <c r="AN405" s="183"/>
      <c r="AO405" s="183"/>
      <c r="AP405" s="183"/>
      <c r="AQ405" s="183"/>
      <c r="AR405" s="183"/>
      <c r="AS405" s="183"/>
      <c r="AT405" s="183"/>
      <c r="AU405" s="183"/>
      <c r="AV405" s="183"/>
      <c r="AW405" s="183"/>
      <c r="AX405" s="183"/>
      <c r="AY405" s="183"/>
      <c r="AZ405" s="183"/>
      <c r="BA405" s="183"/>
      <c r="BB405" s="183"/>
      <c r="BC405" s="183"/>
      <c r="BD405" s="183"/>
      <c r="BE405" s="183"/>
    </row>
    <row r="406" spans="1:57" ht="15" customHeight="1">
      <c r="A406" s="145" t="s">
        <v>624</v>
      </c>
      <c r="B406" s="145"/>
      <c r="C406" s="145"/>
      <c r="D406" s="145" t="s">
        <v>625</v>
      </c>
      <c r="E406" s="145"/>
      <c r="F406" s="146">
        <v>308</v>
      </c>
      <c r="G406" s="147" t="s">
        <v>626</v>
      </c>
      <c r="H406" s="148">
        <v>2</v>
      </c>
      <c r="I406" s="149">
        <v>30</v>
      </c>
      <c r="J406" s="149"/>
      <c r="K406" s="149"/>
      <c r="L406" s="150">
        <v>0</v>
      </c>
      <c r="M406" s="184"/>
      <c r="N406" s="181"/>
      <c r="O406" s="181" t="s">
        <v>1681</v>
      </c>
      <c r="P406" s="151" t="s">
        <v>1595</v>
      </c>
      <c r="Q406" s="182" t="str">
        <f>MaBM</f>
        <v>CTCC</v>
      </c>
      <c r="R406" s="182" t="str">
        <f>MaKhoa</f>
        <v>KCT</v>
      </c>
      <c r="S406" s="144" t="str">
        <f t="shared" si="6"/>
        <v>KCT-CTCC</v>
      </c>
      <c r="T406" s="183"/>
      <c r="U406" s="183" t="s">
        <v>20</v>
      </c>
      <c r="V406" s="183"/>
      <c r="W406" s="183"/>
      <c r="X406" s="183"/>
      <c r="Y406" s="183"/>
      <c r="Z406" s="183"/>
      <c r="AA406" s="183"/>
      <c r="AB406" s="183"/>
      <c r="AC406" s="183"/>
      <c r="AD406" s="183"/>
      <c r="AE406" s="183"/>
      <c r="AF406" s="183"/>
      <c r="AG406" s="183"/>
      <c r="AH406" s="183"/>
      <c r="AI406" s="183"/>
      <c r="AJ406" s="183"/>
      <c r="AK406" s="183"/>
      <c r="AL406" s="183"/>
      <c r="AM406" s="183"/>
      <c r="AN406" s="183" t="s">
        <v>20</v>
      </c>
      <c r="AO406" s="183"/>
      <c r="AP406" s="183"/>
      <c r="AQ406" s="183"/>
      <c r="AR406" s="183"/>
      <c r="AS406" s="183"/>
      <c r="AT406" s="183"/>
      <c r="AU406" s="183"/>
      <c r="AV406" s="183"/>
      <c r="AW406" s="183"/>
      <c r="AX406" s="183"/>
      <c r="AY406" s="183"/>
      <c r="AZ406" s="183"/>
      <c r="BA406" s="183"/>
      <c r="BB406" s="183"/>
      <c r="BC406" s="183"/>
      <c r="BD406" s="183"/>
      <c r="BE406" s="183"/>
    </row>
    <row r="407" spans="1:57" ht="15" customHeight="1">
      <c r="A407" s="145"/>
      <c r="B407" s="145" t="s">
        <v>646</v>
      </c>
      <c r="C407" s="145"/>
      <c r="D407" s="145"/>
      <c r="E407" s="145"/>
      <c r="F407" s="146">
        <v>322</v>
      </c>
      <c r="G407" s="147" t="s">
        <v>615</v>
      </c>
      <c r="H407" s="148">
        <v>2</v>
      </c>
      <c r="I407" s="149">
        <v>30</v>
      </c>
      <c r="J407" s="149"/>
      <c r="K407" s="149"/>
      <c r="L407" s="150">
        <v>0</v>
      </c>
      <c r="M407" s="184"/>
      <c r="N407" s="181"/>
      <c r="O407" s="181" t="s">
        <v>1681</v>
      </c>
      <c r="P407" s="151" t="s">
        <v>1595</v>
      </c>
      <c r="Q407" s="182" t="str">
        <f>MaBM</f>
        <v>CTCC</v>
      </c>
      <c r="R407" s="182" t="str">
        <f>MaKhoa</f>
        <v>KCT</v>
      </c>
      <c r="S407" s="144" t="str">
        <f t="shared" si="6"/>
        <v>KCT-CTCC</v>
      </c>
      <c r="T407" s="183"/>
      <c r="U407" s="183"/>
      <c r="V407" s="183"/>
      <c r="W407" s="183"/>
      <c r="X407" s="183"/>
      <c r="Y407" s="183"/>
      <c r="Z407" s="183"/>
      <c r="AA407" s="183"/>
      <c r="AB407" s="183"/>
      <c r="AC407" s="183"/>
      <c r="AD407" s="183"/>
      <c r="AE407" s="183"/>
      <c r="AF407" s="183"/>
      <c r="AG407" s="183"/>
      <c r="AH407" s="183"/>
      <c r="AI407" s="183"/>
      <c r="AJ407" s="183"/>
      <c r="AK407" s="183"/>
      <c r="AL407" s="183"/>
      <c r="AM407" s="183"/>
      <c r="AN407" s="183"/>
      <c r="AO407" s="183"/>
      <c r="AP407" s="183"/>
      <c r="AQ407" s="183"/>
      <c r="AR407" s="183"/>
      <c r="AS407" s="183"/>
      <c r="AT407" s="183"/>
      <c r="AU407" s="183"/>
      <c r="AV407" s="183"/>
      <c r="AW407" s="183"/>
      <c r="AX407" s="183"/>
      <c r="AY407" s="183"/>
      <c r="AZ407" s="183"/>
      <c r="BA407" s="183"/>
      <c r="BB407" s="183"/>
      <c r="BC407" s="183"/>
      <c r="BD407" s="183"/>
      <c r="BE407" s="183"/>
    </row>
    <row r="408" spans="1:57" ht="15" customHeight="1">
      <c r="A408" s="145" t="s">
        <v>642</v>
      </c>
      <c r="B408" s="145"/>
      <c r="C408" s="145"/>
      <c r="D408" s="145" t="s">
        <v>643</v>
      </c>
      <c r="E408" s="145"/>
      <c r="F408" s="146">
        <v>319</v>
      </c>
      <c r="G408" s="147" t="s">
        <v>608</v>
      </c>
      <c r="H408" s="148">
        <v>2</v>
      </c>
      <c r="I408" s="149">
        <v>30</v>
      </c>
      <c r="J408" s="149"/>
      <c r="K408" s="149"/>
      <c r="L408" s="150">
        <v>0</v>
      </c>
      <c r="M408" s="184"/>
      <c r="N408" s="181"/>
      <c r="O408" s="181" t="s">
        <v>1681</v>
      </c>
      <c r="P408" s="151" t="s">
        <v>1595</v>
      </c>
      <c r="Q408" s="182" t="str">
        <f>MaBM</f>
        <v>CTCC</v>
      </c>
      <c r="R408" s="182" t="str">
        <f>MaKhoa</f>
        <v>KCT</v>
      </c>
      <c r="S408" s="144" t="str">
        <f t="shared" si="6"/>
        <v>KCT-CTCC</v>
      </c>
      <c r="T408" s="183"/>
      <c r="U408" s="183" t="s">
        <v>20</v>
      </c>
      <c r="V408" s="183"/>
      <c r="W408" s="183"/>
      <c r="X408" s="183"/>
      <c r="Y408" s="183"/>
      <c r="Z408" s="183"/>
      <c r="AA408" s="183"/>
      <c r="AB408" s="183"/>
      <c r="AC408" s="183"/>
      <c r="AD408" s="183"/>
      <c r="AE408" s="183"/>
      <c r="AF408" s="183"/>
      <c r="AG408" s="183"/>
      <c r="AH408" s="183"/>
      <c r="AI408" s="183"/>
      <c r="AJ408" s="183"/>
      <c r="AK408" s="183"/>
      <c r="AL408" s="183"/>
      <c r="AM408" s="183"/>
      <c r="AN408" s="183" t="s">
        <v>20</v>
      </c>
      <c r="AO408" s="183"/>
      <c r="AP408" s="183"/>
      <c r="AQ408" s="183"/>
      <c r="AR408" s="183"/>
      <c r="AS408" s="183"/>
      <c r="AT408" s="183"/>
      <c r="AU408" s="183"/>
      <c r="AV408" s="183"/>
      <c r="AW408" s="183"/>
      <c r="AX408" s="183"/>
      <c r="AY408" s="183"/>
      <c r="AZ408" s="183"/>
      <c r="BA408" s="183"/>
      <c r="BB408" s="183"/>
      <c r="BC408" s="183"/>
      <c r="BD408" s="183"/>
      <c r="BE408" s="183"/>
    </row>
    <row r="409" spans="1:57" ht="15" customHeight="1">
      <c r="A409" s="145" t="s">
        <v>644</v>
      </c>
      <c r="B409" s="145"/>
      <c r="C409" s="145"/>
      <c r="D409" s="145"/>
      <c r="E409" s="145"/>
      <c r="F409" s="146">
        <v>320</v>
      </c>
      <c r="G409" s="147" t="s">
        <v>611</v>
      </c>
      <c r="H409" s="148">
        <v>3</v>
      </c>
      <c r="I409" s="149">
        <v>45</v>
      </c>
      <c r="J409" s="149"/>
      <c r="K409" s="149"/>
      <c r="L409" s="150">
        <v>0</v>
      </c>
      <c r="M409" s="184"/>
      <c r="N409" s="181"/>
      <c r="O409" s="181" t="s">
        <v>1681</v>
      </c>
      <c r="P409" s="151" t="s">
        <v>1595</v>
      </c>
      <c r="Q409" s="182" t="str">
        <f>MaBM</f>
        <v>CTCC</v>
      </c>
      <c r="R409" s="182" t="str">
        <f>MaKhoa</f>
        <v>KCT</v>
      </c>
      <c r="S409" s="144" t="str">
        <f t="shared" si="6"/>
        <v>KCT-CTCC</v>
      </c>
      <c r="T409" s="183"/>
      <c r="U409" s="183" t="s">
        <v>20</v>
      </c>
      <c r="V409" s="183"/>
      <c r="W409" s="183"/>
      <c r="X409" s="183"/>
      <c r="Y409" s="183"/>
      <c r="Z409" s="183"/>
      <c r="AA409" s="183"/>
      <c r="AB409" s="183"/>
      <c r="AC409" s="183"/>
      <c r="AD409" s="183"/>
      <c r="AE409" s="183"/>
      <c r="AF409" s="183"/>
      <c r="AG409" s="183"/>
      <c r="AH409" s="183"/>
      <c r="AI409" s="183"/>
      <c r="AJ409" s="183"/>
      <c r="AK409" s="183"/>
      <c r="AL409" s="183"/>
      <c r="AM409" s="183"/>
      <c r="AN409" s="183"/>
      <c r="AO409" s="183"/>
      <c r="AP409" s="183"/>
      <c r="AQ409" s="183"/>
      <c r="AR409" s="183"/>
      <c r="AS409" s="183"/>
      <c r="AT409" s="183"/>
      <c r="AU409" s="183"/>
      <c r="AV409" s="183"/>
      <c r="AW409" s="183"/>
      <c r="AX409" s="183"/>
      <c r="AY409" s="183"/>
      <c r="AZ409" s="183"/>
      <c r="BA409" s="183"/>
      <c r="BB409" s="183"/>
      <c r="BC409" s="183"/>
      <c r="BD409" s="183"/>
      <c r="BE409" s="183"/>
    </row>
    <row r="410" spans="1:57" ht="15" customHeight="1">
      <c r="A410" s="145"/>
      <c r="B410" s="145"/>
      <c r="C410" s="145"/>
      <c r="D410" s="145" t="s">
        <v>645</v>
      </c>
      <c r="E410" s="145"/>
      <c r="F410" s="146">
        <v>321</v>
      </c>
      <c r="G410" s="147" t="s">
        <v>611</v>
      </c>
      <c r="H410" s="148">
        <v>2</v>
      </c>
      <c r="I410" s="149">
        <v>30</v>
      </c>
      <c r="J410" s="149"/>
      <c r="K410" s="149"/>
      <c r="L410" s="150">
        <v>0</v>
      </c>
      <c r="M410" s="184"/>
      <c r="N410" s="181"/>
      <c r="O410" s="181" t="s">
        <v>1681</v>
      </c>
      <c r="P410" s="151" t="s">
        <v>1595</v>
      </c>
      <c r="Q410" s="182" t="str">
        <f>MaBM</f>
        <v>CTCC</v>
      </c>
      <c r="R410" s="182" t="str">
        <f>MaKhoa</f>
        <v>KCT</v>
      </c>
      <c r="S410" s="144" t="str">
        <f t="shared" si="6"/>
        <v>KCT-CTCC</v>
      </c>
      <c r="T410" s="183"/>
      <c r="U410" s="183"/>
      <c r="V410" s="183"/>
      <c r="W410" s="183"/>
      <c r="X410" s="183"/>
      <c r="Y410" s="183"/>
      <c r="Z410" s="183"/>
      <c r="AA410" s="183"/>
      <c r="AB410" s="183"/>
      <c r="AC410" s="183"/>
      <c r="AD410" s="183"/>
      <c r="AE410" s="183"/>
      <c r="AF410" s="183"/>
      <c r="AG410" s="183"/>
      <c r="AH410" s="183"/>
      <c r="AI410" s="183"/>
      <c r="AJ410" s="183"/>
      <c r="AK410" s="183"/>
      <c r="AL410" s="183"/>
      <c r="AM410" s="183"/>
      <c r="AN410" s="183" t="s">
        <v>20</v>
      </c>
      <c r="AO410" s="183"/>
      <c r="AP410" s="183"/>
      <c r="AQ410" s="183"/>
      <c r="AR410" s="183"/>
      <c r="AS410" s="183"/>
      <c r="AT410" s="183"/>
      <c r="AU410" s="183"/>
      <c r="AV410" s="183"/>
      <c r="AW410" s="183"/>
      <c r="AX410" s="183"/>
      <c r="AY410" s="183"/>
      <c r="AZ410" s="183"/>
      <c r="BA410" s="183"/>
      <c r="BB410" s="183"/>
      <c r="BC410" s="183"/>
      <c r="BD410" s="183"/>
      <c r="BE410" s="183"/>
    </row>
    <row r="411" spans="1:57" ht="15" customHeight="1">
      <c r="A411" s="145" t="s">
        <v>651</v>
      </c>
      <c r="B411" s="145"/>
      <c r="C411" s="145"/>
      <c r="D411" s="145" t="s">
        <v>652</v>
      </c>
      <c r="E411" s="145"/>
      <c r="F411" s="146">
        <v>327</v>
      </c>
      <c r="G411" s="147" t="s">
        <v>653</v>
      </c>
      <c r="H411" s="148">
        <v>2</v>
      </c>
      <c r="I411" s="160">
        <v>30</v>
      </c>
      <c r="J411" s="149"/>
      <c r="K411" s="149"/>
      <c r="L411" s="150">
        <v>0</v>
      </c>
      <c r="M411" s="184"/>
      <c r="N411" s="181"/>
      <c r="O411" s="181" t="s">
        <v>1681</v>
      </c>
      <c r="P411" s="151" t="s">
        <v>1595</v>
      </c>
      <c r="Q411" s="182" t="str">
        <f>MaBM</f>
        <v>CTCC</v>
      </c>
      <c r="R411" s="182" t="str">
        <f>MaKhoa</f>
        <v>KCT</v>
      </c>
      <c r="S411" s="144" t="str">
        <f t="shared" si="6"/>
        <v>KCT-CTCC</v>
      </c>
      <c r="T411" s="183"/>
      <c r="U411" s="183" t="s">
        <v>20</v>
      </c>
      <c r="V411" s="183"/>
      <c r="W411" s="183"/>
      <c r="X411" s="183"/>
      <c r="Y411" s="183"/>
      <c r="Z411" s="183"/>
      <c r="AA411" s="183"/>
      <c r="AB411" s="183"/>
      <c r="AC411" s="183"/>
      <c r="AD411" s="183"/>
      <c r="AE411" s="183"/>
      <c r="AF411" s="183"/>
      <c r="AG411" s="183"/>
      <c r="AH411" s="183"/>
      <c r="AI411" s="183"/>
      <c r="AJ411" s="183"/>
      <c r="AK411" s="183"/>
      <c r="AL411" s="183"/>
      <c r="AM411" s="183"/>
      <c r="AN411" s="183" t="s">
        <v>20</v>
      </c>
      <c r="AO411" s="183"/>
      <c r="AP411" s="183"/>
      <c r="AQ411" s="183"/>
      <c r="AR411" s="183"/>
      <c r="AS411" s="183"/>
      <c r="AT411" s="183"/>
      <c r="AU411" s="183"/>
      <c r="AV411" s="183"/>
      <c r="AW411" s="183"/>
      <c r="AX411" s="183"/>
      <c r="AY411" s="183"/>
      <c r="AZ411" s="183"/>
      <c r="BA411" s="183"/>
      <c r="BB411" s="183"/>
      <c r="BC411" s="183"/>
      <c r="BD411" s="183"/>
      <c r="BE411" s="183"/>
    </row>
    <row r="412" spans="1:57" ht="15" customHeight="1">
      <c r="A412" s="145" t="s">
        <v>627</v>
      </c>
      <c r="B412" s="145"/>
      <c r="C412" s="145"/>
      <c r="D412" s="145" t="s">
        <v>628</v>
      </c>
      <c r="E412" s="145"/>
      <c r="F412" s="146">
        <v>309</v>
      </c>
      <c r="G412" s="147" t="s">
        <v>629</v>
      </c>
      <c r="H412" s="148">
        <v>2</v>
      </c>
      <c r="I412" s="149">
        <v>30</v>
      </c>
      <c r="J412" s="149"/>
      <c r="K412" s="149"/>
      <c r="L412" s="150">
        <v>0</v>
      </c>
      <c r="M412" s="184"/>
      <c r="N412" s="181"/>
      <c r="O412" s="181" t="s">
        <v>1681</v>
      </c>
      <c r="P412" s="151" t="s">
        <v>1595</v>
      </c>
      <c r="Q412" s="182" t="str">
        <f>MaBM</f>
        <v>CTCC</v>
      </c>
      <c r="R412" s="182" t="str">
        <f>MaKhoa</f>
        <v>KCT</v>
      </c>
      <c r="S412" s="144" t="str">
        <f t="shared" si="6"/>
        <v>KCT-CTCC</v>
      </c>
      <c r="T412" s="183"/>
      <c r="U412" s="183" t="s">
        <v>20</v>
      </c>
      <c r="V412" s="183"/>
      <c r="W412" s="183"/>
      <c r="X412" s="183"/>
      <c r="Y412" s="183"/>
      <c r="Z412" s="183"/>
      <c r="AA412" s="183"/>
      <c r="AB412" s="183"/>
      <c r="AC412" s="183"/>
      <c r="AD412" s="183"/>
      <c r="AE412" s="183"/>
      <c r="AF412" s="183"/>
      <c r="AG412" s="183"/>
      <c r="AH412" s="183"/>
      <c r="AI412" s="183"/>
      <c r="AJ412" s="183"/>
      <c r="AK412" s="183"/>
      <c r="AL412" s="183"/>
      <c r="AM412" s="183"/>
      <c r="AN412" s="183" t="s">
        <v>20</v>
      </c>
      <c r="AO412" s="183"/>
      <c r="AP412" s="183"/>
      <c r="AQ412" s="183"/>
      <c r="AR412" s="183"/>
      <c r="AS412" s="183"/>
      <c r="AT412" s="183"/>
      <c r="AU412" s="183"/>
      <c r="AV412" s="183"/>
      <c r="AW412" s="183"/>
      <c r="AX412" s="183"/>
      <c r="AY412" s="183"/>
      <c r="AZ412" s="183"/>
      <c r="BA412" s="183"/>
      <c r="BB412" s="183"/>
      <c r="BC412" s="183"/>
      <c r="BD412" s="183"/>
      <c r="BE412" s="183"/>
    </row>
    <row r="413" spans="1:57" ht="15" customHeight="1">
      <c r="A413" s="145" t="s">
        <v>1120</v>
      </c>
      <c r="B413" s="145" t="s">
        <v>1744</v>
      </c>
      <c r="C413" s="145"/>
      <c r="D413" s="145" t="s">
        <v>1121</v>
      </c>
      <c r="E413" s="145"/>
      <c r="F413" s="146">
        <v>566</v>
      </c>
      <c r="G413" s="147" t="s">
        <v>467</v>
      </c>
      <c r="H413" s="148">
        <v>2</v>
      </c>
      <c r="I413" s="149">
        <v>15</v>
      </c>
      <c r="J413" s="149">
        <v>30</v>
      </c>
      <c r="K413" s="149"/>
      <c r="L413" s="150">
        <v>0</v>
      </c>
      <c r="M413" s="180" t="s">
        <v>2</v>
      </c>
      <c r="N413" s="181"/>
      <c r="O413" s="181" t="s">
        <v>2326</v>
      </c>
      <c r="P413" s="151" t="s">
        <v>1595</v>
      </c>
      <c r="Q413" s="182" t="str">
        <f>MaBM</f>
        <v>CTUD</v>
      </c>
      <c r="R413" s="182" t="str">
        <f>MaKhoa</f>
        <v>KCT</v>
      </c>
      <c r="S413" s="144" t="str">
        <f t="shared" si="6"/>
        <v>KCT-CTUD</v>
      </c>
      <c r="T413" s="183"/>
      <c r="U413" s="183" t="s">
        <v>20</v>
      </c>
      <c r="V413" s="183"/>
      <c r="W413" s="183"/>
      <c r="X413" s="183"/>
      <c r="Y413" s="183"/>
      <c r="Z413" s="183"/>
      <c r="AA413" s="183"/>
      <c r="AB413" s="183"/>
      <c r="AC413" s="183"/>
      <c r="AD413" s="183"/>
      <c r="AE413" s="183"/>
      <c r="AF413" s="183"/>
      <c r="AG413" s="183"/>
      <c r="AH413" s="183"/>
      <c r="AI413" s="183"/>
      <c r="AJ413" s="183"/>
      <c r="AK413" s="183"/>
      <c r="AL413" s="183"/>
      <c r="AM413" s="183"/>
      <c r="AN413" s="183"/>
      <c r="AO413" s="183"/>
      <c r="AP413" s="183"/>
      <c r="AQ413" s="183"/>
      <c r="AR413" s="183"/>
      <c r="AS413" s="183"/>
      <c r="AT413" s="183"/>
      <c r="AU413" s="183"/>
      <c r="AV413" s="183"/>
      <c r="AW413" s="183"/>
      <c r="AX413" s="183"/>
      <c r="AY413" s="183"/>
      <c r="AZ413" s="183"/>
      <c r="BA413" s="183"/>
      <c r="BB413" s="183"/>
      <c r="BC413" s="183"/>
      <c r="BD413" s="183"/>
      <c r="BE413" s="183"/>
    </row>
    <row r="414" spans="1:57" ht="15" customHeight="1">
      <c r="A414" s="145" t="s">
        <v>647</v>
      </c>
      <c r="B414" s="145"/>
      <c r="C414" s="145"/>
      <c r="D414" s="145"/>
      <c r="E414" s="145"/>
      <c r="F414" s="146">
        <v>323</v>
      </c>
      <c r="G414" s="147" t="s">
        <v>613</v>
      </c>
      <c r="H414" s="148">
        <v>3</v>
      </c>
      <c r="I414" s="149">
        <v>45</v>
      </c>
      <c r="J414" s="149"/>
      <c r="K414" s="149"/>
      <c r="L414" s="150">
        <v>0</v>
      </c>
      <c r="M414" s="184"/>
      <c r="N414" s="181"/>
      <c r="O414" s="181" t="s">
        <v>1681</v>
      </c>
      <c r="P414" s="151" t="s">
        <v>1595</v>
      </c>
      <c r="Q414" s="182" t="str">
        <f>MaBM</f>
        <v>CTCC</v>
      </c>
      <c r="R414" s="182" t="str">
        <f>MaKhoa</f>
        <v>KCT</v>
      </c>
      <c r="S414" s="144" t="str">
        <f t="shared" si="6"/>
        <v>KCT-CTCC</v>
      </c>
      <c r="T414" s="183"/>
      <c r="U414" s="183" t="s">
        <v>20</v>
      </c>
      <c r="V414" s="183"/>
      <c r="W414" s="183"/>
      <c r="X414" s="183"/>
      <c r="Y414" s="183"/>
      <c r="Z414" s="183"/>
      <c r="AA414" s="183"/>
      <c r="AB414" s="183"/>
      <c r="AC414" s="183"/>
      <c r="AD414" s="183"/>
      <c r="AE414" s="183"/>
      <c r="AF414" s="183"/>
      <c r="AG414" s="183"/>
      <c r="AH414" s="183"/>
      <c r="AI414" s="183"/>
      <c r="AJ414" s="183"/>
      <c r="AK414" s="183"/>
      <c r="AL414" s="183"/>
      <c r="AM414" s="183"/>
      <c r="AN414" s="183"/>
      <c r="AO414" s="183"/>
      <c r="AP414" s="183"/>
      <c r="AQ414" s="183"/>
      <c r="AR414" s="183"/>
      <c r="AS414" s="183"/>
      <c r="AT414" s="183"/>
      <c r="AU414" s="183"/>
      <c r="AV414" s="183"/>
      <c r="AW414" s="183"/>
      <c r="AX414" s="183"/>
      <c r="AY414" s="183"/>
      <c r="AZ414" s="183"/>
      <c r="BA414" s="183"/>
      <c r="BB414" s="183"/>
      <c r="BC414" s="183"/>
      <c r="BD414" s="183"/>
      <c r="BE414" s="183"/>
    </row>
    <row r="415" spans="1:57" ht="15" customHeight="1">
      <c r="A415" s="145"/>
      <c r="B415" s="145" t="s">
        <v>648</v>
      </c>
      <c r="C415" s="145"/>
      <c r="D415" s="145"/>
      <c r="E415" s="145"/>
      <c r="F415" s="146">
        <v>324</v>
      </c>
      <c r="G415" s="147" t="s">
        <v>613</v>
      </c>
      <c r="H415" s="148">
        <v>2</v>
      </c>
      <c r="I415" s="149">
        <v>30</v>
      </c>
      <c r="J415" s="149"/>
      <c r="K415" s="149"/>
      <c r="L415" s="150">
        <v>0</v>
      </c>
      <c r="M415" s="184"/>
      <c r="N415" s="181"/>
      <c r="O415" s="181" t="s">
        <v>1681</v>
      </c>
      <c r="P415" s="151" t="s">
        <v>1595</v>
      </c>
      <c r="Q415" s="182" t="str">
        <f>MaBM</f>
        <v>CTCC</v>
      </c>
      <c r="R415" s="182" t="str">
        <f>MaKhoa</f>
        <v>KCT</v>
      </c>
      <c r="S415" s="144" t="str">
        <f t="shared" si="6"/>
        <v>KCT-CTCC</v>
      </c>
      <c r="T415" s="183"/>
      <c r="U415" s="183"/>
      <c r="V415" s="183"/>
      <c r="W415" s="183"/>
      <c r="X415" s="183"/>
      <c r="Y415" s="183"/>
      <c r="Z415" s="183"/>
      <c r="AA415" s="183"/>
      <c r="AB415" s="183"/>
      <c r="AC415" s="183"/>
      <c r="AD415" s="183"/>
      <c r="AE415" s="183"/>
      <c r="AF415" s="183"/>
      <c r="AG415" s="183"/>
      <c r="AH415" s="183"/>
      <c r="AI415" s="183"/>
      <c r="AJ415" s="183"/>
      <c r="AK415" s="183"/>
      <c r="AL415" s="183"/>
      <c r="AM415" s="183"/>
      <c r="AN415" s="183"/>
      <c r="AO415" s="183"/>
      <c r="AP415" s="183"/>
      <c r="AQ415" s="183"/>
      <c r="AR415" s="183"/>
      <c r="AS415" s="183"/>
      <c r="AT415" s="183"/>
      <c r="AU415" s="183"/>
      <c r="AV415" s="183"/>
      <c r="AW415" s="183"/>
      <c r="AX415" s="183"/>
      <c r="AY415" s="183"/>
      <c r="AZ415" s="183"/>
      <c r="BA415" s="183"/>
      <c r="BB415" s="183"/>
      <c r="BC415" s="183"/>
      <c r="BD415" s="183"/>
      <c r="BE415" s="183"/>
    </row>
    <row r="416" spans="1:57" ht="15" customHeight="1">
      <c r="A416" s="145"/>
      <c r="B416" s="145"/>
      <c r="C416" s="145"/>
      <c r="D416" s="145" t="s">
        <v>650</v>
      </c>
      <c r="E416" s="145"/>
      <c r="F416" s="146">
        <v>326</v>
      </c>
      <c r="G416" s="147" t="s">
        <v>613</v>
      </c>
      <c r="H416" s="148">
        <v>2</v>
      </c>
      <c r="I416" s="149">
        <v>30</v>
      </c>
      <c r="J416" s="149"/>
      <c r="K416" s="149"/>
      <c r="L416" s="150">
        <v>0</v>
      </c>
      <c r="M416" s="184"/>
      <c r="N416" s="181"/>
      <c r="O416" s="181" t="s">
        <v>1681</v>
      </c>
      <c r="P416" s="151" t="s">
        <v>1595</v>
      </c>
      <c r="Q416" s="182" t="str">
        <f>MaBM</f>
        <v>CTCC</v>
      </c>
      <c r="R416" s="182" t="str">
        <f>MaKhoa</f>
        <v>KCT</v>
      </c>
      <c r="S416" s="144" t="str">
        <f t="shared" si="6"/>
        <v>KCT-CTCC</v>
      </c>
      <c r="T416" s="183"/>
      <c r="U416" s="183"/>
      <c r="V416" s="183"/>
      <c r="W416" s="183"/>
      <c r="X416" s="183"/>
      <c r="Y416" s="183"/>
      <c r="Z416" s="183"/>
      <c r="AA416" s="183"/>
      <c r="AB416" s="183"/>
      <c r="AC416" s="183"/>
      <c r="AD416" s="183"/>
      <c r="AE416" s="183"/>
      <c r="AF416" s="183"/>
      <c r="AG416" s="183"/>
      <c r="AH416" s="183"/>
      <c r="AI416" s="183"/>
      <c r="AJ416" s="183"/>
      <c r="AK416" s="183"/>
      <c r="AL416" s="183"/>
      <c r="AM416" s="183"/>
      <c r="AN416" s="183" t="s">
        <v>20</v>
      </c>
      <c r="AO416" s="183"/>
      <c r="AP416" s="183"/>
      <c r="AQ416" s="183"/>
      <c r="AR416" s="183"/>
      <c r="AS416" s="183"/>
      <c r="AT416" s="183"/>
      <c r="AU416" s="183"/>
      <c r="AV416" s="183"/>
      <c r="AW416" s="183"/>
      <c r="AX416" s="183"/>
      <c r="AY416" s="183"/>
      <c r="AZ416" s="183"/>
      <c r="BA416" s="183"/>
      <c r="BB416" s="183"/>
      <c r="BC416" s="183"/>
      <c r="BD416" s="183"/>
      <c r="BE416" s="183"/>
    </row>
    <row r="417" spans="1:57" ht="15" customHeight="1">
      <c r="A417" s="145"/>
      <c r="B417" s="145"/>
      <c r="C417" s="145"/>
      <c r="D417" s="145" t="s">
        <v>1411</v>
      </c>
      <c r="E417" s="145"/>
      <c r="F417" s="146">
        <v>688</v>
      </c>
      <c r="G417" s="147" t="s">
        <v>1409</v>
      </c>
      <c r="H417" s="148">
        <v>6</v>
      </c>
      <c r="I417" s="149"/>
      <c r="J417" s="149"/>
      <c r="K417" s="149">
        <v>270</v>
      </c>
      <c r="L417" s="150">
        <v>0</v>
      </c>
      <c r="M417" s="180" t="s">
        <v>2</v>
      </c>
      <c r="N417" s="181"/>
      <c r="O417" s="181" t="s">
        <v>1681</v>
      </c>
      <c r="P417" s="151" t="s">
        <v>1595</v>
      </c>
      <c r="Q417" s="182" t="str">
        <f>MaBM</f>
        <v>CTCC</v>
      </c>
      <c r="R417" s="182" t="str">
        <f>MaKhoa</f>
        <v>KCT</v>
      </c>
      <c r="S417" s="144" t="str">
        <f t="shared" si="6"/>
        <v>KCT-CTCC</v>
      </c>
      <c r="T417" s="183"/>
      <c r="U417" s="183"/>
      <c r="V417" s="183"/>
      <c r="W417" s="183"/>
      <c r="X417" s="183"/>
      <c r="Y417" s="183"/>
      <c r="Z417" s="183"/>
      <c r="AA417" s="183"/>
      <c r="AB417" s="183"/>
      <c r="AC417" s="183"/>
      <c r="AD417" s="183"/>
      <c r="AE417" s="183"/>
      <c r="AF417" s="183"/>
      <c r="AG417" s="183"/>
      <c r="AH417" s="183"/>
      <c r="AI417" s="183"/>
      <c r="AJ417" s="183"/>
      <c r="AK417" s="183"/>
      <c r="AL417" s="183"/>
      <c r="AM417" s="183"/>
      <c r="AN417" s="183"/>
      <c r="AO417" s="183"/>
      <c r="AP417" s="183"/>
      <c r="AQ417" s="183"/>
      <c r="AR417" s="183"/>
      <c r="AS417" s="183"/>
      <c r="AT417" s="183"/>
      <c r="AU417" s="183"/>
      <c r="AV417" s="183"/>
      <c r="AW417" s="183"/>
      <c r="AX417" s="183"/>
      <c r="AY417" s="183"/>
      <c r="AZ417" s="183"/>
      <c r="BA417" s="183"/>
      <c r="BB417" s="183"/>
      <c r="BC417" s="183"/>
      <c r="BD417" s="183"/>
      <c r="BE417" s="183"/>
    </row>
    <row r="418" spans="1:57" ht="15" customHeight="1">
      <c r="A418" s="145" t="s">
        <v>1407</v>
      </c>
      <c r="B418" s="145"/>
      <c r="C418" s="145"/>
      <c r="D418" s="145"/>
      <c r="E418" s="145"/>
      <c r="F418" s="146">
        <v>685</v>
      </c>
      <c r="G418" s="147" t="s">
        <v>1406</v>
      </c>
      <c r="H418" s="148">
        <v>4</v>
      </c>
      <c r="I418" s="149"/>
      <c r="J418" s="149"/>
      <c r="K418" s="149">
        <v>180</v>
      </c>
      <c r="L418" s="150">
        <v>0</v>
      </c>
      <c r="M418" s="180" t="s">
        <v>2</v>
      </c>
      <c r="N418" s="181"/>
      <c r="O418" s="181" t="s">
        <v>1681</v>
      </c>
      <c r="P418" s="151" t="s">
        <v>1595</v>
      </c>
      <c r="Q418" s="182" t="str">
        <f>MaBM</f>
        <v>CTCC</v>
      </c>
      <c r="R418" s="182" t="str">
        <f>MaKhoa</f>
        <v>KCT</v>
      </c>
      <c r="S418" s="144" t="str">
        <f t="shared" si="6"/>
        <v>KCT-CTCC</v>
      </c>
      <c r="T418" s="183"/>
      <c r="U418" s="183" t="s">
        <v>20</v>
      </c>
      <c r="V418" s="183"/>
      <c r="W418" s="183"/>
      <c r="X418" s="183"/>
      <c r="Y418" s="183"/>
      <c r="Z418" s="183"/>
      <c r="AA418" s="183"/>
      <c r="AB418" s="183"/>
      <c r="AC418" s="183"/>
      <c r="AD418" s="183"/>
      <c r="AE418" s="183"/>
      <c r="AF418" s="183"/>
      <c r="AG418" s="183"/>
      <c r="AH418" s="183"/>
      <c r="AI418" s="183"/>
      <c r="AJ418" s="183"/>
      <c r="AK418" s="183"/>
      <c r="AL418" s="183"/>
      <c r="AM418" s="183"/>
      <c r="AN418" s="183"/>
      <c r="AO418" s="183"/>
      <c r="AP418" s="183"/>
      <c r="AQ418" s="183"/>
      <c r="AR418" s="183"/>
      <c r="AS418" s="183"/>
      <c r="AT418" s="183"/>
      <c r="AU418" s="183"/>
      <c r="AV418" s="183"/>
      <c r="AW418" s="183"/>
      <c r="AX418" s="183"/>
      <c r="AY418" s="183"/>
      <c r="AZ418" s="183"/>
      <c r="BA418" s="183"/>
      <c r="BB418" s="183"/>
      <c r="BC418" s="183"/>
      <c r="BD418" s="183"/>
      <c r="BE418" s="183"/>
    </row>
    <row r="419" spans="1:57" ht="15" customHeight="1">
      <c r="A419" s="145" t="s">
        <v>1419</v>
      </c>
      <c r="B419" s="145" t="s">
        <v>1419</v>
      </c>
      <c r="C419" s="145"/>
      <c r="D419" s="145" t="s">
        <v>1411</v>
      </c>
      <c r="E419" s="145"/>
      <c r="F419" s="146">
        <v>694</v>
      </c>
      <c r="G419" s="147" t="s">
        <v>1415</v>
      </c>
      <c r="H419" s="148">
        <v>4</v>
      </c>
      <c r="I419" s="149"/>
      <c r="J419" s="149"/>
      <c r="K419" s="149">
        <v>180</v>
      </c>
      <c r="L419" s="150">
        <v>0</v>
      </c>
      <c r="M419" s="180" t="s">
        <v>1511</v>
      </c>
      <c r="N419" s="181"/>
      <c r="O419" s="181" t="s">
        <v>1681</v>
      </c>
      <c r="P419" s="151" t="s">
        <v>1595</v>
      </c>
      <c r="Q419" s="182" t="str">
        <f>MaBM</f>
        <v>CTCC</v>
      </c>
      <c r="R419" s="182" t="str">
        <f>MaKhoa</f>
        <v>KCT</v>
      </c>
      <c r="S419" s="144" t="str">
        <f t="shared" si="6"/>
        <v>KCT-CTCC</v>
      </c>
      <c r="T419" s="183"/>
      <c r="U419" s="183" t="s">
        <v>20</v>
      </c>
      <c r="V419" s="183"/>
      <c r="W419" s="183"/>
      <c r="X419" s="183"/>
      <c r="Y419" s="183"/>
      <c r="Z419" s="183"/>
      <c r="AA419" s="183"/>
      <c r="AB419" s="183"/>
      <c r="AC419" s="183"/>
      <c r="AD419" s="183"/>
      <c r="AE419" s="183"/>
      <c r="AF419" s="183"/>
      <c r="AG419" s="183"/>
      <c r="AH419" s="183"/>
      <c r="AI419" s="183"/>
      <c r="AJ419" s="183"/>
      <c r="AK419" s="183"/>
      <c r="AL419" s="183"/>
      <c r="AM419" s="183"/>
      <c r="AN419" s="183" t="s">
        <v>20</v>
      </c>
      <c r="AO419" s="183"/>
      <c r="AP419" s="183"/>
      <c r="AQ419" s="183"/>
      <c r="AR419" s="183"/>
      <c r="AS419" s="183"/>
      <c r="AT419" s="183"/>
      <c r="AU419" s="183"/>
      <c r="AV419" s="183"/>
      <c r="AW419" s="183"/>
      <c r="AX419" s="183"/>
      <c r="AY419" s="183"/>
      <c r="AZ419" s="183"/>
      <c r="BA419" s="183"/>
      <c r="BB419" s="183"/>
      <c r="BC419" s="183"/>
      <c r="BD419" s="183"/>
      <c r="BE419" s="183"/>
    </row>
    <row r="420" spans="1:57" ht="25.5" customHeight="1">
      <c r="A420" s="145" t="s">
        <v>1299</v>
      </c>
      <c r="B420" s="145" t="s">
        <v>1773</v>
      </c>
      <c r="C420" s="145"/>
      <c r="D420" s="145" t="s">
        <v>1300</v>
      </c>
      <c r="E420" s="145"/>
      <c r="F420" s="146">
        <v>645</v>
      </c>
      <c r="G420" s="147" t="s">
        <v>1774</v>
      </c>
      <c r="H420" s="148">
        <v>2</v>
      </c>
      <c r="I420" s="149"/>
      <c r="J420" s="149"/>
      <c r="K420" s="149">
        <v>90</v>
      </c>
      <c r="L420" s="150">
        <v>0</v>
      </c>
      <c r="M420" s="180" t="s">
        <v>2</v>
      </c>
      <c r="N420" s="181"/>
      <c r="O420" s="181" t="s">
        <v>1681</v>
      </c>
      <c r="P420" s="151" t="s">
        <v>1595</v>
      </c>
      <c r="Q420" s="182" t="str">
        <f>MaBM</f>
        <v>CTCC</v>
      </c>
      <c r="R420" s="182" t="str">
        <f>MaKhoa</f>
        <v>KCT</v>
      </c>
      <c r="S420" s="144" t="str">
        <f t="shared" si="6"/>
        <v>KCT-CTCC</v>
      </c>
      <c r="T420" s="183"/>
      <c r="U420" s="183" t="s">
        <v>20</v>
      </c>
      <c r="V420" s="183"/>
      <c r="W420" s="183"/>
      <c r="X420" s="183"/>
      <c r="Y420" s="183"/>
      <c r="Z420" s="183"/>
      <c r="AA420" s="183"/>
      <c r="AB420" s="183"/>
      <c r="AC420" s="183"/>
      <c r="AD420" s="183"/>
      <c r="AE420" s="183"/>
      <c r="AF420" s="183"/>
      <c r="AG420" s="183"/>
      <c r="AH420" s="183"/>
      <c r="AI420" s="183"/>
      <c r="AJ420" s="183"/>
      <c r="AK420" s="183"/>
      <c r="AL420" s="183"/>
      <c r="AM420" s="183"/>
      <c r="AN420" s="183" t="s">
        <v>20</v>
      </c>
      <c r="AO420" s="183"/>
      <c r="AP420" s="183"/>
      <c r="AQ420" s="183"/>
      <c r="AR420" s="183"/>
      <c r="AS420" s="183"/>
      <c r="AT420" s="183"/>
      <c r="AU420" s="183"/>
      <c r="AV420" s="183"/>
      <c r="AW420" s="183"/>
      <c r="AX420" s="183"/>
      <c r="AY420" s="183"/>
      <c r="AZ420" s="183"/>
      <c r="BA420" s="183"/>
      <c r="BB420" s="183"/>
      <c r="BC420" s="183"/>
      <c r="BD420" s="183"/>
      <c r="BE420" s="183"/>
    </row>
    <row r="421" spans="1:57" ht="15" customHeight="1">
      <c r="A421" s="145" t="s">
        <v>1173</v>
      </c>
      <c r="B421" s="145"/>
      <c r="C421" s="145"/>
      <c r="D421" s="145" t="s">
        <v>1174</v>
      </c>
      <c r="E421" s="145"/>
      <c r="F421" s="146">
        <v>588</v>
      </c>
      <c r="G421" s="187" t="s">
        <v>1175</v>
      </c>
      <c r="H421" s="148">
        <v>2</v>
      </c>
      <c r="I421" s="149">
        <v>30</v>
      </c>
      <c r="J421" s="149"/>
      <c r="K421" s="149"/>
      <c r="L421" s="150">
        <v>0</v>
      </c>
      <c r="M421" s="184" t="s">
        <v>1484</v>
      </c>
      <c r="N421" s="181">
        <v>60</v>
      </c>
      <c r="O421" s="181" t="s">
        <v>1647</v>
      </c>
      <c r="P421" s="151" t="s">
        <v>1595</v>
      </c>
      <c r="Q421" s="182" t="str">
        <f>MaBM</f>
        <v>CTDB</v>
      </c>
      <c r="R421" s="182" t="str">
        <f>MaKhoa</f>
        <v>KCT</v>
      </c>
      <c r="S421" s="144" t="str">
        <f t="shared" si="6"/>
        <v>KCT-CTDB</v>
      </c>
      <c r="T421" s="183"/>
      <c r="U421" s="183"/>
      <c r="V421" s="183"/>
      <c r="W421" s="183"/>
      <c r="X421" s="183"/>
      <c r="Y421" s="183"/>
      <c r="Z421" s="183"/>
      <c r="AA421" s="183"/>
      <c r="AB421" s="183" t="s">
        <v>21</v>
      </c>
      <c r="AC421" s="183"/>
      <c r="AD421" s="183"/>
      <c r="AE421" s="183"/>
      <c r="AF421" s="183"/>
      <c r="AG421" s="183"/>
      <c r="AH421" s="183"/>
      <c r="AI421" s="183"/>
      <c r="AJ421" s="183"/>
      <c r="AK421" s="183"/>
      <c r="AL421" s="183"/>
      <c r="AM421" s="183"/>
      <c r="AN421" s="183"/>
      <c r="AO421" s="183"/>
      <c r="AP421" s="183"/>
      <c r="AQ421" s="183"/>
      <c r="AR421" s="183"/>
      <c r="AS421" s="183"/>
      <c r="AT421" s="183"/>
      <c r="AU421" s="183" t="s">
        <v>21</v>
      </c>
      <c r="AV421" s="183"/>
      <c r="AW421" s="183"/>
      <c r="AX421" s="183"/>
      <c r="AY421" s="183"/>
      <c r="AZ421" s="183"/>
      <c r="BA421" s="183"/>
      <c r="BB421" s="183"/>
      <c r="BC421" s="183"/>
      <c r="BD421" s="183"/>
      <c r="BE421" s="183"/>
    </row>
    <row r="422" spans="1:57" ht="15" customHeight="1">
      <c r="A422" s="145" t="s">
        <v>681</v>
      </c>
      <c r="B422" s="145"/>
      <c r="C422" s="145"/>
      <c r="D422" s="145"/>
      <c r="E422" s="145"/>
      <c r="F422" s="146">
        <v>345</v>
      </c>
      <c r="G422" s="147" t="s">
        <v>682</v>
      </c>
      <c r="H422" s="148">
        <v>4</v>
      </c>
      <c r="I422" s="149">
        <v>60</v>
      </c>
      <c r="J422" s="149"/>
      <c r="K422" s="149"/>
      <c r="L422" s="150">
        <v>0</v>
      </c>
      <c r="M422" s="184" t="s">
        <v>1484</v>
      </c>
      <c r="N422" s="181">
        <v>90</v>
      </c>
      <c r="O422" s="181" t="s">
        <v>1647</v>
      </c>
      <c r="P422" s="151" t="s">
        <v>1595</v>
      </c>
      <c r="Q422" s="182" t="str">
        <f>MaBM</f>
        <v>CTDB</v>
      </c>
      <c r="R422" s="182" t="str">
        <f>MaKhoa</f>
        <v>KCT</v>
      </c>
      <c r="S422" s="144" t="str">
        <f t="shared" si="6"/>
        <v>KCT-CTDB</v>
      </c>
      <c r="T422" s="183" t="s">
        <v>20</v>
      </c>
      <c r="U422" s="183"/>
      <c r="V422" s="183"/>
      <c r="W422" s="183"/>
      <c r="X422" s="183"/>
      <c r="Y422" s="183"/>
      <c r="Z422" s="183"/>
      <c r="AA422" s="183"/>
      <c r="AB422" s="183"/>
      <c r="AC422" s="183"/>
      <c r="AD422" s="183"/>
      <c r="AE422" s="183"/>
      <c r="AF422" s="183"/>
      <c r="AG422" s="183"/>
      <c r="AH422" s="183"/>
      <c r="AI422" s="183"/>
      <c r="AJ422" s="183"/>
      <c r="AK422" s="183"/>
      <c r="AL422" s="183"/>
      <c r="AM422" s="183"/>
      <c r="AN422" s="183"/>
      <c r="AO422" s="183"/>
      <c r="AP422" s="183"/>
      <c r="AQ422" s="183"/>
      <c r="AR422" s="183"/>
      <c r="AS422" s="183"/>
      <c r="AT422" s="183"/>
      <c r="AU422" s="183"/>
      <c r="AV422" s="183"/>
      <c r="AW422" s="183"/>
      <c r="AX422" s="183"/>
      <c r="AY422" s="183"/>
      <c r="AZ422" s="183"/>
      <c r="BA422" s="183"/>
      <c r="BB422" s="183"/>
      <c r="BC422" s="183"/>
      <c r="BD422" s="183"/>
      <c r="BE422" s="183"/>
    </row>
    <row r="423" spans="1:57" ht="15" customHeight="1">
      <c r="A423" s="145" t="s">
        <v>1109</v>
      </c>
      <c r="B423" s="145" t="s">
        <v>1109</v>
      </c>
      <c r="C423" s="145" t="s">
        <v>1109</v>
      </c>
      <c r="D423" s="145" t="s">
        <v>1110</v>
      </c>
      <c r="E423" s="145" t="s">
        <v>1110</v>
      </c>
      <c r="F423" s="146">
        <v>561</v>
      </c>
      <c r="G423" s="147" t="s">
        <v>1111</v>
      </c>
      <c r="H423" s="148">
        <v>2</v>
      </c>
      <c r="I423" s="149">
        <v>30</v>
      </c>
      <c r="J423" s="149"/>
      <c r="K423" s="149"/>
      <c r="L423" s="150">
        <v>0</v>
      </c>
      <c r="M423" s="184" t="s">
        <v>1484</v>
      </c>
      <c r="N423" s="181">
        <v>90</v>
      </c>
      <c r="O423" s="181" t="s">
        <v>1647</v>
      </c>
      <c r="P423" s="151" t="s">
        <v>1595</v>
      </c>
      <c r="Q423" s="182" t="str">
        <f>MaBM</f>
        <v>CTDB</v>
      </c>
      <c r="R423" s="182" t="str">
        <f>MaKhoa</f>
        <v>KCT</v>
      </c>
      <c r="S423" s="144" t="str">
        <f t="shared" si="6"/>
        <v>KCT-CTDB</v>
      </c>
      <c r="T423" s="183" t="s">
        <v>21</v>
      </c>
      <c r="U423" s="183" t="s">
        <v>21</v>
      </c>
      <c r="V423" s="183" t="s">
        <v>21</v>
      </c>
      <c r="W423" s="183" t="s">
        <v>21</v>
      </c>
      <c r="X423" s="183" t="s">
        <v>21</v>
      </c>
      <c r="Y423" s="183" t="s">
        <v>21</v>
      </c>
      <c r="Z423" s="183" t="s">
        <v>21</v>
      </c>
      <c r="AA423" s="183"/>
      <c r="AB423" s="183"/>
      <c r="AC423" s="183"/>
      <c r="AD423" s="183"/>
      <c r="AE423" s="183"/>
      <c r="AF423" s="183"/>
      <c r="AG423" s="183"/>
      <c r="AH423" s="183"/>
      <c r="AI423" s="183"/>
      <c r="AJ423" s="183"/>
      <c r="AK423" s="183"/>
      <c r="AL423" s="183"/>
      <c r="AM423" s="183"/>
      <c r="AN423" s="183" t="s">
        <v>21</v>
      </c>
      <c r="AO423" s="183" t="s">
        <v>20</v>
      </c>
      <c r="AP423" s="183" t="s">
        <v>20</v>
      </c>
      <c r="AQ423" s="183"/>
      <c r="AR423" s="183" t="s">
        <v>21</v>
      </c>
      <c r="AS423" s="183"/>
      <c r="AT423" s="183"/>
      <c r="AU423" s="183"/>
      <c r="AV423" s="183"/>
      <c r="AW423" s="183"/>
      <c r="AX423" s="183"/>
      <c r="AY423" s="183"/>
      <c r="AZ423" s="183"/>
      <c r="BA423" s="183"/>
      <c r="BB423" s="183"/>
      <c r="BC423" s="183"/>
      <c r="BD423" s="183"/>
      <c r="BE423" s="183"/>
    </row>
    <row r="424" spans="1:57" ht="15" customHeight="1">
      <c r="A424" s="145" t="s">
        <v>2109</v>
      </c>
      <c r="B424" s="145"/>
      <c r="C424" s="145"/>
      <c r="D424" s="145"/>
      <c r="E424" s="145"/>
      <c r="F424" s="146">
        <v>956</v>
      </c>
      <c r="G424" s="147" t="s">
        <v>2110</v>
      </c>
      <c r="H424" s="148">
        <v>2</v>
      </c>
      <c r="I424" s="149"/>
      <c r="J424" s="149"/>
      <c r="K424" s="149">
        <v>90</v>
      </c>
      <c r="L424" s="150">
        <v>0</v>
      </c>
      <c r="M424" s="180" t="s">
        <v>1511</v>
      </c>
      <c r="N424" s="181"/>
      <c r="O424" s="181" t="s">
        <v>2328</v>
      </c>
      <c r="P424" s="151" t="s">
        <v>1595</v>
      </c>
      <c r="Q424" s="182" t="str">
        <f>MaBM</f>
        <v>CTDB</v>
      </c>
      <c r="R424" s="182" t="str">
        <f>MaKhoa</f>
        <v>KCT</v>
      </c>
      <c r="S424" s="144" t="str">
        <f t="shared" si="6"/>
        <v>KCT-CTDB</v>
      </c>
      <c r="T424" s="183"/>
      <c r="U424" s="183"/>
      <c r="V424" s="183"/>
      <c r="W424" s="183"/>
      <c r="X424" s="183"/>
      <c r="Y424" s="183"/>
      <c r="Z424" s="183"/>
      <c r="AA424" s="183"/>
      <c r="AB424" s="183"/>
      <c r="AC424" s="183"/>
      <c r="AD424" s="183"/>
      <c r="AE424" s="183"/>
      <c r="AF424" s="183"/>
      <c r="AG424" s="183"/>
      <c r="AH424" s="183"/>
      <c r="AI424" s="183"/>
      <c r="AJ424" s="183"/>
      <c r="AK424" s="183"/>
      <c r="AL424" s="183"/>
      <c r="AM424" s="183"/>
      <c r="AN424" s="183"/>
      <c r="AO424" s="183"/>
      <c r="AP424" s="183"/>
      <c r="AQ424" s="183"/>
      <c r="AR424" s="183"/>
      <c r="AS424" s="183"/>
      <c r="AT424" s="183"/>
      <c r="AU424" s="183"/>
      <c r="AV424" s="183"/>
      <c r="AW424" s="183"/>
      <c r="AX424" s="183"/>
      <c r="AY424" s="183"/>
      <c r="AZ424" s="183"/>
      <c r="BA424" s="183"/>
      <c r="BB424" s="183"/>
      <c r="BC424" s="183"/>
      <c r="BD424" s="183"/>
      <c r="BE424" s="183"/>
    </row>
    <row r="425" spans="1:57" ht="25.5" customHeight="1">
      <c r="A425" s="145" t="s">
        <v>692</v>
      </c>
      <c r="B425" s="145"/>
      <c r="C425" s="145"/>
      <c r="D425" s="145"/>
      <c r="E425" s="145"/>
      <c r="F425" s="146">
        <v>353</v>
      </c>
      <c r="G425" s="147" t="s">
        <v>1696</v>
      </c>
      <c r="H425" s="148">
        <v>2</v>
      </c>
      <c r="I425" s="149"/>
      <c r="J425" s="149"/>
      <c r="K425" s="149">
        <v>90</v>
      </c>
      <c r="L425" s="150">
        <v>0</v>
      </c>
      <c r="M425" s="180" t="s">
        <v>1511</v>
      </c>
      <c r="N425" s="181"/>
      <c r="O425" s="181" t="s">
        <v>1647</v>
      </c>
      <c r="P425" s="151" t="s">
        <v>1595</v>
      </c>
      <c r="Q425" s="182" t="str">
        <f>MaBM</f>
        <v>CTDB</v>
      </c>
      <c r="R425" s="182" t="str">
        <f>MaKhoa</f>
        <v>KCT</v>
      </c>
      <c r="S425" s="144" t="str">
        <f t="shared" si="6"/>
        <v>KCT-CTDB</v>
      </c>
      <c r="T425" s="183"/>
      <c r="U425" s="183"/>
      <c r="V425" s="183"/>
      <c r="W425" s="183"/>
      <c r="X425" s="183" t="s">
        <v>20</v>
      </c>
      <c r="Y425" s="183"/>
      <c r="Z425" s="183"/>
      <c r="AA425" s="183"/>
      <c r="AB425" s="183"/>
      <c r="AC425" s="183"/>
      <c r="AD425" s="183"/>
      <c r="AE425" s="183"/>
      <c r="AF425" s="183"/>
      <c r="AG425" s="183"/>
      <c r="AH425" s="183"/>
      <c r="AI425" s="183"/>
      <c r="AJ425" s="183"/>
      <c r="AK425" s="183"/>
      <c r="AL425" s="183"/>
      <c r="AM425" s="183"/>
      <c r="AN425" s="183"/>
      <c r="AO425" s="183"/>
      <c r="AP425" s="183"/>
      <c r="AQ425" s="183"/>
      <c r="AR425" s="183"/>
      <c r="AS425" s="183"/>
      <c r="AT425" s="183"/>
      <c r="AU425" s="183"/>
      <c r="AV425" s="183"/>
      <c r="AW425" s="183"/>
      <c r="AX425" s="183"/>
      <c r="AY425" s="183"/>
      <c r="AZ425" s="183"/>
      <c r="BA425" s="183"/>
      <c r="BB425" s="183"/>
      <c r="BC425" s="183"/>
      <c r="BD425" s="183"/>
      <c r="BE425" s="183"/>
    </row>
    <row r="426" spans="1:57" ht="15" customHeight="1">
      <c r="A426" s="145" t="s">
        <v>1447</v>
      </c>
      <c r="B426" s="145"/>
      <c r="C426" s="145"/>
      <c r="D426" s="145"/>
      <c r="E426" s="145"/>
      <c r="F426" s="146">
        <v>711</v>
      </c>
      <c r="G426" s="147" t="s">
        <v>1444</v>
      </c>
      <c r="H426" s="148">
        <v>8</v>
      </c>
      <c r="I426" s="149"/>
      <c r="J426" s="149"/>
      <c r="K426" s="149">
        <v>480</v>
      </c>
      <c r="L426" s="150">
        <v>0</v>
      </c>
      <c r="M426" s="180" t="s">
        <v>1511</v>
      </c>
      <c r="N426" s="181"/>
      <c r="O426" s="181" t="s">
        <v>1647</v>
      </c>
      <c r="P426" s="151" t="s">
        <v>1595</v>
      </c>
      <c r="Q426" s="182" t="str">
        <f>MaBM</f>
        <v>CTDB</v>
      </c>
      <c r="R426" s="182" t="str">
        <f>MaKhoa</f>
        <v>KCT</v>
      </c>
      <c r="S426" s="144" t="str">
        <f t="shared" si="6"/>
        <v>KCT-CTDB</v>
      </c>
      <c r="T426" s="183"/>
      <c r="U426" s="183"/>
      <c r="V426" s="183"/>
      <c r="W426" s="183"/>
      <c r="X426" s="183" t="s">
        <v>20</v>
      </c>
      <c r="Y426" s="183"/>
      <c r="Z426" s="183"/>
      <c r="AA426" s="183"/>
      <c r="AB426" s="183"/>
      <c r="AC426" s="183"/>
      <c r="AD426" s="183"/>
      <c r="AE426" s="183"/>
      <c r="AF426" s="183"/>
      <c r="AG426" s="183"/>
      <c r="AH426" s="183"/>
      <c r="AI426" s="183"/>
      <c r="AJ426" s="183"/>
      <c r="AK426" s="183"/>
      <c r="AL426" s="183"/>
      <c r="AM426" s="183"/>
      <c r="AN426" s="183"/>
      <c r="AO426" s="183"/>
      <c r="AP426" s="183"/>
      <c r="AQ426" s="183"/>
      <c r="AR426" s="183"/>
      <c r="AS426" s="183"/>
      <c r="AT426" s="183"/>
      <c r="AU426" s="183"/>
      <c r="AV426" s="183"/>
      <c r="AW426" s="183"/>
      <c r="AX426" s="183"/>
      <c r="AY426" s="183"/>
      <c r="AZ426" s="183"/>
      <c r="BA426" s="183"/>
      <c r="BB426" s="183"/>
      <c r="BC426" s="183"/>
      <c r="BD426" s="183"/>
      <c r="BE426" s="183"/>
    </row>
    <row r="427" spans="1:57" ht="15" customHeight="1">
      <c r="A427" s="145" t="s">
        <v>569</v>
      </c>
      <c r="B427" s="145"/>
      <c r="C427" s="145"/>
      <c r="D427" s="145"/>
      <c r="E427" s="145"/>
      <c r="F427" s="146">
        <v>273</v>
      </c>
      <c r="G427" s="147" t="s">
        <v>570</v>
      </c>
      <c r="H427" s="148">
        <v>3</v>
      </c>
      <c r="I427" s="149"/>
      <c r="J427" s="149"/>
      <c r="K427" s="149">
        <v>135</v>
      </c>
      <c r="L427" s="150">
        <v>0</v>
      </c>
      <c r="M427" s="180" t="s">
        <v>1511</v>
      </c>
      <c r="N427" s="181"/>
      <c r="O427" s="181" t="s">
        <v>1647</v>
      </c>
      <c r="P427" s="151" t="s">
        <v>1595</v>
      </c>
      <c r="Q427" s="182" t="str">
        <f>MaBM</f>
        <v>CTDB</v>
      </c>
      <c r="R427" s="182" t="str">
        <f>MaKhoa</f>
        <v>KCT</v>
      </c>
      <c r="S427" s="144" t="str">
        <f t="shared" si="6"/>
        <v>KCT-CTDB</v>
      </c>
      <c r="T427" s="183"/>
      <c r="U427" s="183"/>
      <c r="V427" s="183"/>
      <c r="W427" s="183"/>
      <c r="X427" s="183" t="s">
        <v>20</v>
      </c>
      <c r="Y427" s="183"/>
      <c r="Z427" s="183"/>
      <c r="AA427" s="183"/>
      <c r="AB427" s="183"/>
      <c r="AC427" s="183"/>
      <c r="AD427" s="183"/>
      <c r="AE427" s="183"/>
      <c r="AF427" s="183"/>
      <c r="AG427" s="183"/>
      <c r="AH427" s="183"/>
      <c r="AI427" s="183"/>
      <c r="AJ427" s="183"/>
      <c r="AK427" s="183"/>
      <c r="AL427" s="183"/>
      <c r="AM427" s="183"/>
      <c r="AN427" s="183"/>
      <c r="AO427" s="183"/>
      <c r="AP427" s="183"/>
      <c r="AQ427" s="183"/>
      <c r="AR427" s="183"/>
      <c r="AS427" s="183"/>
      <c r="AT427" s="183"/>
      <c r="AU427" s="183"/>
      <c r="AV427" s="183"/>
      <c r="AW427" s="183"/>
      <c r="AX427" s="183"/>
      <c r="AY427" s="183"/>
      <c r="AZ427" s="183"/>
      <c r="BA427" s="183"/>
      <c r="BB427" s="183"/>
      <c r="BC427" s="183"/>
      <c r="BD427" s="183"/>
      <c r="BE427" s="183"/>
    </row>
    <row r="428" spans="1:57" ht="15" customHeight="1">
      <c r="A428" s="145" t="s">
        <v>571</v>
      </c>
      <c r="B428" s="145" t="s">
        <v>571</v>
      </c>
      <c r="C428" s="145" t="s">
        <v>571</v>
      </c>
      <c r="D428" s="145"/>
      <c r="E428" s="145"/>
      <c r="F428" s="146">
        <v>274</v>
      </c>
      <c r="G428" s="147" t="s">
        <v>570</v>
      </c>
      <c r="H428" s="148">
        <v>2</v>
      </c>
      <c r="I428" s="149"/>
      <c r="J428" s="149"/>
      <c r="K428" s="149">
        <v>90</v>
      </c>
      <c r="L428" s="150">
        <v>0</v>
      </c>
      <c r="M428" s="180" t="s">
        <v>1511</v>
      </c>
      <c r="N428" s="181"/>
      <c r="O428" s="181" t="s">
        <v>1647</v>
      </c>
      <c r="P428" s="151" t="s">
        <v>1595</v>
      </c>
      <c r="Q428" s="182" t="str">
        <f>MaBM</f>
        <v>CTDB</v>
      </c>
      <c r="R428" s="182" t="str">
        <f>MaKhoa</f>
        <v>KCT</v>
      </c>
      <c r="S428" s="144" t="str">
        <f t="shared" si="6"/>
        <v>KCT-CTDB</v>
      </c>
      <c r="T428" s="183"/>
      <c r="U428" s="183"/>
      <c r="V428" s="183" t="s">
        <v>20</v>
      </c>
      <c r="W428" s="183"/>
      <c r="X428" s="183"/>
      <c r="Y428" s="183"/>
      <c r="Z428" s="183" t="s">
        <v>20</v>
      </c>
      <c r="AA428" s="183"/>
      <c r="AB428" s="183"/>
      <c r="AC428" s="183"/>
      <c r="AD428" s="183"/>
      <c r="AE428" s="183"/>
      <c r="AF428" s="183"/>
      <c r="AG428" s="183"/>
      <c r="AH428" s="183"/>
      <c r="AI428" s="183"/>
      <c r="AJ428" s="183"/>
      <c r="AK428" s="183"/>
      <c r="AL428" s="183"/>
      <c r="AM428" s="183"/>
      <c r="AN428" s="183"/>
      <c r="AO428" s="183"/>
      <c r="AP428" s="183"/>
      <c r="AQ428" s="183"/>
      <c r="AR428" s="183"/>
      <c r="AS428" s="183"/>
      <c r="AT428" s="183"/>
      <c r="AU428" s="183"/>
      <c r="AV428" s="183"/>
      <c r="AW428" s="183"/>
      <c r="AX428" s="183"/>
      <c r="AY428" s="183"/>
      <c r="AZ428" s="183"/>
      <c r="BA428" s="183"/>
      <c r="BB428" s="183"/>
      <c r="BC428" s="183"/>
      <c r="BD428" s="183"/>
      <c r="BE428" s="183"/>
    </row>
    <row r="429" spans="1:57" ht="15" customHeight="1">
      <c r="A429" s="145"/>
      <c r="B429" s="145"/>
      <c r="C429" s="145"/>
      <c r="D429" s="145" t="s">
        <v>1851</v>
      </c>
      <c r="E429" s="145" t="s">
        <v>1851</v>
      </c>
      <c r="F429" s="146">
        <v>802</v>
      </c>
      <c r="G429" s="147" t="s">
        <v>570</v>
      </c>
      <c r="H429" s="148">
        <v>1</v>
      </c>
      <c r="I429" s="149"/>
      <c r="J429" s="149"/>
      <c r="K429" s="149">
        <v>45</v>
      </c>
      <c r="L429" s="150">
        <v>0</v>
      </c>
      <c r="M429" s="180" t="s">
        <v>1511</v>
      </c>
      <c r="N429" s="181"/>
      <c r="O429" s="181" t="s">
        <v>1647</v>
      </c>
      <c r="P429" s="151" t="s">
        <v>1595</v>
      </c>
      <c r="Q429" s="182" t="str">
        <f>MaBM</f>
        <v>CTDB</v>
      </c>
      <c r="R429" s="182" t="str">
        <f>MaKhoa</f>
        <v>KCT</v>
      </c>
      <c r="S429" s="144" t="str">
        <f t="shared" si="6"/>
        <v>KCT-CTDB</v>
      </c>
      <c r="T429" s="183"/>
      <c r="U429" s="183"/>
      <c r="V429" s="183"/>
      <c r="W429" s="183"/>
      <c r="X429" s="183"/>
      <c r="Y429" s="183"/>
      <c r="Z429" s="183"/>
      <c r="AA429" s="183"/>
      <c r="AB429" s="183"/>
      <c r="AC429" s="183"/>
      <c r="AD429" s="183"/>
      <c r="AE429" s="183"/>
      <c r="AF429" s="183"/>
      <c r="AG429" s="183"/>
      <c r="AH429" s="183"/>
      <c r="AI429" s="183"/>
      <c r="AJ429" s="183"/>
      <c r="AK429" s="183"/>
      <c r="AL429" s="183"/>
      <c r="AM429" s="183"/>
      <c r="AN429" s="183"/>
      <c r="AO429" s="183" t="s">
        <v>20</v>
      </c>
      <c r="AP429" s="183"/>
      <c r="AQ429" s="183"/>
      <c r="AR429" s="183"/>
      <c r="AS429" s="183"/>
      <c r="AT429" s="183"/>
      <c r="AU429" s="183"/>
      <c r="AV429" s="183"/>
      <c r="AW429" s="183"/>
      <c r="AX429" s="183"/>
      <c r="AY429" s="183"/>
      <c r="AZ429" s="183"/>
      <c r="BA429" s="183"/>
      <c r="BB429" s="183"/>
      <c r="BC429" s="183"/>
      <c r="BD429" s="183"/>
      <c r="BE429" s="183"/>
    </row>
    <row r="430" spans="1:57" ht="15" customHeight="1">
      <c r="A430" s="145" t="s">
        <v>2092</v>
      </c>
      <c r="B430" s="145"/>
      <c r="C430" s="145"/>
      <c r="D430" s="145" t="s">
        <v>2093</v>
      </c>
      <c r="E430" s="145"/>
      <c r="F430" s="146">
        <v>949</v>
      </c>
      <c r="G430" s="147" t="s">
        <v>2094</v>
      </c>
      <c r="H430" s="148">
        <v>1</v>
      </c>
      <c r="I430" s="149"/>
      <c r="J430" s="149"/>
      <c r="K430" s="149">
        <v>90</v>
      </c>
      <c r="L430" s="150">
        <v>0</v>
      </c>
      <c r="M430" s="180" t="s">
        <v>1511</v>
      </c>
      <c r="N430" s="181"/>
      <c r="O430" s="181" t="s">
        <v>2328</v>
      </c>
      <c r="P430" s="151" t="s">
        <v>1595</v>
      </c>
      <c r="Q430" s="182" t="str">
        <f>MaBM</f>
        <v>CTDB</v>
      </c>
      <c r="R430" s="182" t="str">
        <f>MaKhoa</f>
        <v>KCT</v>
      </c>
      <c r="S430" s="144" t="str">
        <f t="shared" si="6"/>
        <v>KCT-CTDB</v>
      </c>
      <c r="T430" s="183"/>
      <c r="U430" s="183"/>
      <c r="V430" s="183"/>
      <c r="W430" s="183"/>
      <c r="X430" s="183"/>
      <c r="Y430" s="183"/>
      <c r="Z430" s="183"/>
      <c r="AA430" s="183"/>
      <c r="AB430" s="183"/>
      <c r="AC430" s="183"/>
      <c r="AD430" s="183"/>
      <c r="AE430" s="183"/>
      <c r="AF430" s="183"/>
      <c r="AG430" s="183"/>
      <c r="AH430" s="183"/>
      <c r="AI430" s="183"/>
      <c r="AJ430" s="183"/>
      <c r="AK430" s="183"/>
      <c r="AL430" s="183"/>
      <c r="AM430" s="183"/>
      <c r="AN430" s="183"/>
      <c r="AO430" s="183"/>
      <c r="AP430" s="183"/>
      <c r="AQ430" s="183"/>
      <c r="AR430" s="183"/>
      <c r="AS430" s="183"/>
      <c r="AT430" s="183"/>
      <c r="AU430" s="183"/>
      <c r="AV430" s="183"/>
      <c r="AW430" s="183"/>
      <c r="AX430" s="183"/>
      <c r="AY430" s="183"/>
      <c r="AZ430" s="183"/>
      <c r="BA430" s="183"/>
      <c r="BB430" s="183"/>
      <c r="BC430" s="183"/>
      <c r="BD430" s="183"/>
      <c r="BE430" s="183"/>
    </row>
    <row r="431" spans="1:57" ht="15" customHeight="1">
      <c r="A431" s="145" t="s">
        <v>1129</v>
      </c>
      <c r="B431" s="145" t="s">
        <v>1129</v>
      </c>
      <c r="C431" s="145"/>
      <c r="D431" s="145" t="s">
        <v>1747</v>
      </c>
      <c r="E431" s="145"/>
      <c r="F431" s="146">
        <v>570</v>
      </c>
      <c r="G431" s="187" t="s">
        <v>1130</v>
      </c>
      <c r="H431" s="148">
        <v>2</v>
      </c>
      <c r="I431" s="149">
        <v>30</v>
      </c>
      <c r="J431" s="149"/>
      <c r="K431" s="149"/>
      <c r="L431" s="150">
        <v>0</v>
      </c>
      <c r="M431" s="184" t="s">
        <v>1484</v>
      </c>
      <c r="N431" s="181">
        <v>60</v>
      </c>
      <c r="O431" s="181" t="s">
        <v>1647</v>
      </c>
      <c r="P431" s="151" t="s">
        <v>1595</v>
      </c>
      <c r="Q431" s="182" t="str">
        <f>MaBM</f>
        <v>CTDB</v>
      </c>
      <c r="R431" s="182" t="str">
        <f>MaKhoa</f>
        <v>KCT</v>
      </c>
      <c r="S431" s="144" t="str">
        <f t="shared" si="6"/>
        <v>KCT-CTDB</v>
      </c>
      <c r="T431" s="183" t="s">
        <v>21</v>
      </c>
      <c r="U431" s="183"/>
      <c r="V431" s="183" t="s">
        <v>21</v>
      </c>
      <c r="W431" s="183" t="s">
        <v>21</v>
      </c>
      <c r="X431" s="183" t="s">
        <v>21</v>
      </c>
      <c r="Y431" s="183"/>
      <c r="Z431" s="183" t="s">
        <v>21</v>
      </c>
      <c r="AA431" s="183"/>
      <c r="AB431" s="183"/>
      <c r="AC431" s="183"/>
      <c r="AD431" s="183"/>
      <c r="AE431" s="183"/>
      <c r="AF431" s="183"/>
      <c r="AG431" s="183"/>
      <c r="AH431" s="183"/>
      <c r="AI431" s="183"/>
      <c r="AJ431" s="183"/>
      <c r="AK431" s="183"/>
      <c r="AL431" s="183"/>
      <c r="AM431" s="183"/>
      <c r="AN431" s="183"/>
      <c r="AO431" s="183"/>
      <c r="AP431" s="183"/>
      <c r="AQ431" s="183"/>
      <c r="AR431" s="183"/>
      <c r="AS431" s="183"/>
      <c r="AT431" s="183"/>
      <c r="AU431" s="183"/>
      <c r="AV431" s="183"/>
      <c r="AW431" s="183"/>
      <c r="AX431" s="183"/>
      <c r="AY431" s="183"/>
      <c r="AZ431" s="183"/>
      <c r="BA431" s="183"/>
      <c r="BB431" s="183"/>
      <c r="BC431" s="183"/>
      <c r="BD431" s="183"/>
      <c r="BE431" s="183"/>
    </row>
    <row r="432" spans="1:57" ht="15" customHeight="1">
      <c r="A432" s="145" t="s">
        <v>2107</v>
      </c>
      <c r="B432" s="145"/>
      <c r="C432" s="145"/>
      <c r="D432" s="145"/>
      <c r="E432" s="145"/>
      <c r="F432" s="146">
        <v>955</v>
      </c>
      <c r="G432" s="147" t="s">
        <v>2108</v>
      </c>
      <c r="H432" s="148">
        <v>2</v>
      </c>
      <c r="I432" s="149">
        <v>30</v>
      </c>
      <c r="J432" s="149"/>
      <c r="K432" s="149"/>
      <c r="L432" s="150">
        <v>0</v>
      </c>
      <c r="M432" s="184"/>
      <c r="N432" s="181"/>
      <c r="O432" s="181" t="s">
        <v>2328</v>
      </c>
      <c r="P432" s="151" t="s">
        <v>1595</v>
      </c>
      <c r="Q432" s="182" t="str">
        <f>MaBM</f>
        <v>CTDB</v>
      </c>
      <c r="R432" s="182" t="str">
        <f>MaKhoa</f>
        <v>KCT</v>
      </c>
      <c r="S432" s="144" t="str">
        <f t="shared" si="6"/>
        <v>KCT-CTDB</v>
      </c>
      <c r="T432" s="183"/>
      <c r="U432" s="183"/>
      <c r="V432" s="183"/>
      <c r="W432" s="183"/>
      <c r="X432" s="183"/>
      <c r="Y432" s="183"/>
      <c r="Z432" s="183"/>
      <c r="AA432" s="183"/>
      <c r="AB432" s="183"/>
      <c r="AC432" s="183"/>
      <c r="AD432" s="183"/>
      <c r="AE432" s="183"/>
      <c r="AF432" s="183"/>
      <c r="AG432" s="183"/>
      <c r="AH432" s="183"/>
      <c r="AI432" s="183"/>
      <c r="AJ432" s="183"/>
      <c r="AK432" s="183"/>
      <c r="AL432" s="183"/>
      <c r="AM432" s="183"/>
      <c r="AN432" s="183"/>
      <c r="AO432" s="183"/>
      <c r="AP432" s="183"/>
      <c r="AQ432" s="183"/>
      <c r="AR432" s="183"/>
      <c r="AS432" s="183"/>
      <c r="AT432" s="183"/>
      <c r="AU432" s="183"/>
      <c r="AV432" s="183"/>
      <c r="AW432" s="183"/>
      <c r="AX432" s="183"/>
      <c r="AY432" s="183"/>
      <c r="AZ432" s="183"/>
      <c r="BA432" s="183"/>
      <c r="BB432" s="183"/>
      <c r="BC432" s="183"/>
      <c r="BD432" s="183"/>
      <c r="BE432" s="183"/>
    </row>
    <row r="433" spans="1:57" ht="15" customHeight="1">
      <c r="A433" s="145" t="s">
        <v>2101</v>
      </c>
      <c r="B433" s="145"/>
      <c r="C433" s="145"/>
      <c r="D433" s="145"/>
      <c r="E433" s="145"/>
      <c r="F433" s="146">
        <v>952</v>
      </c>
      <c r="G433" s="147" t="s">
        <v>2102</v>
      </c>
      <c r="H433" s="148">
        <v>3</v>
      </c>
      <c r="I433" s="149">
        <v>45</v>
      </c>
      <c r="J433" s="149"/>
      <c r="K433" s="149"/>
      <c r="L433" s="150">
        <v>0</v>
      </c>
      <c r="M433" s="184"/>
      <c r="N433" s="181"/>
      <c r="O433" s="181" t="s">
        <v>2328</v>
      </c>
      <c r="P433" s="151" t="s">
        <v>1595</v>
      </c>
      <c r="Q433" s="182" t="str">
        <f>MaBM</f>
        <v>CTDB</v>
      </c>
      <c r="R433" s="182" t="str">
        <f>MaKhoa</f>
        <v>KCT</v>
      </c>
      <c r="S433" s="144" t="str">
        <f t="shared" si="6"/>
        <v>KCT-CTDB</v>
      </c>
      <c r="T433" s="183"/>
      <c r="U433" s="183"/>
      <c r="V433" s="183"/>
      <c r="W433" s="183"/>
      <c r="X433" s="183"/>
      <c r="Y433" s="183"/>
      <c r="Z433" s="183"/>
      <c r="AA433" s="183"/>
      <c r="AB433" s="183"/>
      <c r="AC433" s="183"/>
      <c r="AD433" s="183"/>
      <c r="AE433" s="183"/>
      <c r="AF433" s="183"/>
      <c r="AG433" s="183"/>
      <c r="AH433" s="183"/>
      <c r="AI433" s="183"/>
      <c r="AJ433" s="183"/>
      <c r="AK433" s="183"/>
      <c r="AL433" s="183"/>
      <c r="AM433" s="183"/>
      <c r="AN433" s="183"/>
      <c r="AO433" s="183"/>
      <c r="AP433" s="183"/>
      <c r="AQ433" s="183"/>
      <c r="AR433" s="183"/>
      <c r="AS433" s="183"/>
      <c r="AT433" s="183"/>
      <c r="AU433" s="183"/>
      <c r="AV433" s="183"/>
      <c r="AW433" s="183"/>
      <c r="AX433" s="183"/>
      <c r="AY433" s="183"/>
      <c r="AZ433" s="183"/>
      <c r="BA433" s="183"/>
      <c r="BB433" s="183"/>
      <c r="BC433" s="183"/>
      <c r="BD433" s="183"/>
      <c r="BE433" s="183"/>
    </row>
    <row r="434" spans="1:57" ht="15" customHeight="1">
      <c r="A434" s="145"/>
      <c r="B434" s="145"/>
      <c r="C434" s="145"/>
      <c r="D434" s="145" t="s">
        <v>2140</v>
      </c>
      <c r="E434" s="145"/>
      <c r="F434" s="146">
        <v>969</v>
      </c>
      <c r="G434" s="147" t="s">
        <v>2141</v>
      </c>
      <c r="H434" s="148">
        <v>3</v>
      </c>
      <c r="I434" s="149">
        <v>45</v>
      </c>
      <c r="J434" s="149"/>
      <c r="K434" s="149"/>
      <c r="L434" s="150">
        <v>0</v>
      </c>
      <c r="M434" s="184" t="s">
        <v>1484</v>
      </c>
      <c r="N434" s="181"/>
      <c r="O434" s="181" t="s">
        <v>1647</v>
      </c>
      <c r="P434" s="151" t="s">
        <v>1595</v>
      </c>
      <c r="Q434" s="182" t="str">
        <f>MaBM</f>
        <v>CTDB</v>
      </c>
      <c r="R434" s="182" t="str">
        <f>MaKhoa</f>
        <v>KCT</v>
      </c>
      <c r="S434" s="144" t="str">
        <f t="shared" si="6"/>
        <v>KCT-CTDB</v>
      </c>
      <c r="T434" s="183"/>
      <c r="U434" s="183"/>
      <c r="V434" s="183"/>
      <c r="W434" s="183"/>
      <c r="X434" s="183"/>
      <c r="Y434" s="183"/>
      <c r="Z434" s="183"/>
      <c r="AA434" s="183"/>
      <c r="AB434" s="183"/>
      <c r="AC434" s="183"/>
      <c r="AD434" s="183"/>
      <c r="AE434" s="183"/>
      <c r="AF434" s="183"/>
      <c r="AG434" s="183"/>
      <c r="AH434" s="183"/>
      <c r="AI434" s="183"/>
      <c r="AJ434" s="183"/>
      <c r="AK434" s="183"/>
      <c r="AL434" s="183"/>
      <c r="AM434" s="183"/>
      <c r="AN434" s="183"/>
      <c r="AO434" s="183"/>
      <c r="AP434" s="183"/>
      <c r="AQ434" s="183"/>
      <c r="AR434" s="183"/>
      <c r="AS434" s="183"/>
      <c r="AT434" s="183"/>
      <c r="AU434" s="183"/>
      <c r="AV434" s="183"/>
      <c r="AW434" s="183"/>
      <c r="AX434" s="183"/>
      <c r="AY434" s="183"/>
      <c r="AZ434" s="183"/>
      <c r="BA434" s="183"/>
      <c r="BB434" s="183"/>
      <c r="BC434" s="183"/>
      <c r="BD434" s="183"/>
      <c r="BE434" s="183"/>
    </row>
    <row r="435" spans="1:57" ht="15" customHeight="1">
      <c r="A435" s="145"/>
      <c r="B435" s="145"/>
      <c r="C435" s="145" t="s">
        <v>1934</v>
      </c>
      <c r="D435" s="145"/>
      <c r="E435" s="145"/>
      <c r="F435" s="146">
        <v>859</v>
      </c>
      <c r="G435" s="187" t="s">
        <v>1935</v>
      </c>
      <c r="H435" s="148">
        <v>3</v>
      </c>
      <c r="I435" s="149">
        <v>45</v>
      </c>
      <c r="J435" s="149"/>
      <c r="K435" s="149"/>
      <c r="L435" s="150">
        <v>0</v>
      </c>
      <c r="M435" s="184" t="s">
        <v>1484</v>
      </c>
      <c r="N435" s="181">
        <v>90</v>
      </c>
      <c r="O435" s="181" t="s">
        <v>1647</v>
      </c>
      <c r="P435" s="151" t="s">
        <v>1595</v>
      </c>
      <c r="Q435" s="182" t="str">
        <f>MaBM</f>
        <v>CTDB</v>
      </c>
      <c r="R435" s="182" t="str">
        <f>MaKhoa</f>
        <v>KCT</v>
      </c>
      <c r="S435" s="144" t="str">
        <f t="shared" si="6"/>
        <v>KCT-CTDB</v>
      </c>
      <c r="T435" s="183"/>
      <c r="U435" s="183"/>
      <c r="V435" s="183"/>
      <c r="W435" s="183"/>
      <c r="X435" s="183"/>
      <c r="Y435" s="183"/>
      <c r="Z435" s="183"/>
      <c r="AA435" s="183"/>
      <c r="AB435" s="183"/>
      <c r="AC435" s="183"/>
      <c r="AD435" s="183"/>
      <c r="AE435" s="183"/>
      <c r="AF435" s="183"/>
      <c r="AG435" s="183"/>
      <c r="AH435" s="183"/>
      <c r="AI435" s="183"/>
      <c r="AJ435" s="183"/>
      <c r="AK435" s="183"/>
      <c r="AL435" s="183"/>
      <c r="AM435" s="183"/>
      <c r="AN435" s="183"/>
      <c r="AO435" s="183"/>
      <c r="AP435" s="183"/>
      <c r="AQ435" s="183"/>
      <c r="AR435" s="183"/>
      <c r="AS435" s="183"/>
      <c r="AT435" s="183"/>
      <c r="AU435" s="183"/>
      <c r="AV435" s="183"/>
      <c r="AW435" s="183"/>
      <c r="AX435" s="183"/>
      <c r="AY435" s="183"/>
      <c r="AZ435" s="183"/>
      <c r="BA435" s="183"/>
      <c r="BB435" s="183"/>
      <c r="BC435" s="183"/>
      <c r="BD435" s="183"/>
      <c r="BE435" s="183"/>
    </row>
    <row r="436" spans="1:57" ht="15" customHeight="1">
      <c r="A436" s="145"/>
      <c r="B436" s="145"/>
      <c r="C436" s="145"/>
      <c r="D436" s="145"/>
      <c r="E436" s="145" t="s">
        <v>662</v>
      </c>
      <c r="F436" s="146">
        <v>333</v>
      </c>
      <c r="G436" s="147" t="s">
        <v>663</v>
      </c>
      <c r="H436" s="148">
        <v>2</v>
      </c>
      <c r="I436" s="149">
        <v>30</v>
      </c>
      <c r="J436" s="149"/>
      <c r="K436" s="149"/>
      <c r="L436" s="150">
        <v>0</v>
      </c>
      <c r="M436" s="184" t="s">
        <v>1484</v>
      </c>
      <c r="N436" s="181">
        <v>60</v>
      </c>
      <c r="O436" s="181" t="s">
        <v>1647</v>
      </c>
      <c r="P436" s="151" t="s">
        <v>1595</v>
      </c>
      <c r="Q436" s="182" t="str">
        <f>MaBM</f>
        <v>CTDB</v>
      </c>
      <c r="R436" s="182" t="str">
        <f>MaKhoa</f>
        <v>KCT</v>
      </c>
      <c r="S436" s="144" t="str">
        <f t="shared" si="6"/>
        <v>KCT-CTDB</v>
      </c>
      <c r="T436" s="183"/>
      <c r="U436" s="183"/>
      <c r="V436" s="183"/>
      <c r="W436" s="183"/>
      <c r="X436" s="183"/>
      <c r="Y436" s="183"/>
      <c r="Z436" s="183"/>
      <c r="AA436" s="183"/>
      <c r="AB436" s="183"/>
      <c r="AC436" s="183"/>
      <c r="AD436" s="183"/>
      <c r="AE436" s="183"/>
      <c r="AF436" s="183"/>
      <c r="AG436" s="183"/>
      <c r="AH436" s="183"/>
      <c r="AI436" s="183"/>
      <c r="AJ436" s="183"/>
      <c r="AK436" s="183"/>
      <c r="AL436" s="183"/>
      <c r="AM436" s="183"/>
      <c r="AN436" s="183"/>
      <c r="AO436" s="183"/>
      <c r="AP436" s="183"/>
      <c r="AQ436" s="183"/>
      <c r="AR436" s="183"/>
      <c r="AS436" s="183"/>
      <c r="AT436" s="183"/>
      <c r="AU436" s="183"/>
      <c r="AV436" s="183"/>
      <c r="AW436" s="183"/>
      <c r="AX436" s="183"/>
      <c r="AY436" s="183"/>
      <c r="AZ436" s="183"/>
      <c r="BA436" s="183"/>
      <c r="BB436" s="183"/>
      <c r="BC436" s="183"/>
      <c r="BD436" s="183"/>
      <c r="BE436" s="183"/>
    </row>
    <row r="437" spans="1:57" ht="15" customHeight="1">
      <c r="A437" s="145" t="s">
        <v>656</v>
      </c>
      <c r="B437" s="145"/>
      <c r="C437" s="145"/>
      <c r="D437" s="145"/>
      <c r="E437" s="145"/>
      <c r="F437" s="146">
        <v>329</v>
      </c>
      <c r="G437" s="147" t="s">
        <v>657</v>
      </c>
      <c r="H437" s="148">
        <v>3</v>
      </c>
      <c r="I437" s="149">
        <v>45</v>
      </c>
      <c r="J437" s="149"/>
      <c r="K437" s="149"/>
      <c r="L437" s="150">
        <v>0</v>
      </c>
      <c r="M437" s="180" t="s">
        <v>1511</v>
      </c>
      <c r="N437" s="181"/>
      <c r="O437" s="181" t="s">
        <v>1647</v>
      </c>
      <c r="P437" s="151" t="s">
        <v>1595</v>
      </c>
      <c r="Q437" s="182" t="str">
        <f>MaBM</f>
        <v>CTDB</v>
      </c>
      <c r="R437" s="182" t="str">
        <f>MaKhoa</f>
        <v>KCT</v>
      </c>
      <c r="S437" s="144" t="str">
        <f t="shared" si="6"/>
        <v>KCT-CTDB</v>
      </c>
      <c r="T437" s="183"/>
      <c r="U437" s="183"/>
      <c r="V437" s="183" t="s">
        <v>20</v>
      </c>
      <c r="W437" s="183"/>
      <c r="X437" s="183" t="s">
        <v>20</v>
      </c>
      <c r="Y437" s="183"/>
      <c r="Z437" s="183" t="s">
        <v>20</v>
      </c>
      <c r="AA437" s="183"/>
      <c r="AB437" s="183"/>
      <c r="AC437" s="183"/>
      <c r="AD437" s="183"/>
      <c r="AE437" s="183"/>
      <c r="AF437" s="183"/>
      <c r="AG437" s="183"/>
      <c r="AH437" s="183"/>
      <c r="AI437" s="183"/>
      <c r="AJ437" s="183"/>
      <c r="AK437" s="183"/>
      <c r="AL437" s="183"/>
      <c r="AM437" s="183"/>
      <c r="AN437" s="183"/>
      <c r="AO437" s="183"/>
      <c r="AP437" s="183"/>
      <c r="AQ437" s="183"/>
      <c r="AR437" s="183"/>
      <c r="AS437" s="183"/>
      <c r="AT437" s="183"/>
      <c r="AU437" s="183"/>
      <c r="AV437" s="183"/>
      <c r="AW437" s="183"/>
      <c r="AX437" s="183"/>
      <c r="AY437" s="183"/>
      <c r="AZ437" s="183"/>
      <c r="BA437" s="183"/>
      <c r="BB437" s="183"/>
      <c r="BC437" s="183"/>
      <c r="BD437" s="183"/>
      <c r="BE437" s="183"/>
    </row>
    <row r="438" spans="1:57" ht="15" customHeight="1">
      <c r="A438" s="145"/>
      <c r="B438" s="145"/>
      <c r="C438" s="145"/>
      <c r="D438" s="145" t="s">
        <v>661</v>
      </c>
      <c r="E438" s="145"/>
      <c r="F438" s="146">
        <v>332</v>
      </c>
      <c r="G438" s="147" t="s">
        <v>657</v>
      </c>
      <c r="H438" s="148">
        <v>2</v>
      </c>
      <c r="I438" s="149">
        <v>30</v>
      </c>
      <c r="J438" s="149"/>
      <c r="K438" s="149"/>
      <c r="L438" s="150">
        <v>0</v>
      </c>
      <c r="M438" s="180" t="s">
        <v>1511</v>
      </c>
      <c r="N438" s="181"/>
      <c r="O438" s="181" t="s">
        <v>1647</v>
      </c>
      <c r="P438" s="151" t="s">
        <v>1595</v>
      </c>
      <c r="Q438" s="182" t="str">
        <f>MaBM</f>
        <v>CTDB</v>
      </c>
      <c r="R438" s="182" t="str">
        <f>MaKhoa</f>
        <v>KCT</v>
      </c>
      <c r="S438" s="144" t="str">
        <f t="shared" si="6"/>
        <v>KCT-CTDB</v>
      </c>
      <c r="T438" s="183"/>
      <c r="U438" s="183"/>
      <c r="V438" s="183"/>
      <c r="W438" s="183"/>
      <c r="X438" s="183"/>
      <c r="Y438" s="183"/>
      <c r="Z438" s="183"/>
      <c r="AA438" s="183"/>
      <c r="AB438" s="183"/>
      <c r="AC438" s="183"/>
      <c r="AD438" s="183"/>
      <c r="AE438" s="183"/>
      <c r="AF438" s="183"/>
      <c r="AG438" s="183"/>
      <c r="AH438" s="183"/>
      <c r="AI438" s="183"/>
      <c r="AJ438" s="183"/>
      <c r="AK438" s="183"/>
      <c r="AL438" s="183"/>
      <c r="AM438" s="183"/>
      <c r="AN438" s="183"/>
      <c r="AO438" s="183" t="s">
        <v>20</v>
      </c>
      <c r="AP438" s="183"/>
      <c r="AQ438" s="183"/>
      <c r="AR438" s="183"/>
      <c r="AS438" s="183"/>
      <c r="AT438" s="183"/>
      <c r="AU438" s="183"/>
      <c r="AV438" s="183"/>
      <c r="AW438" s="183"/>
      <c r="AX438" s="183"/>
      <c r="AY438" s="183"/>
      <c r="AZ438" s="183"/>
      <c r="BA438" s="183"/>
      <c r="BB438" s="183"/>
      <c r="BC438" s="183"/>
      <c r="BD438" s="183"/>
      <c r="BE438" s="183"/>
    </row>
    <row r="439" spans="1:57" ht="15" customHeight="1">
      <c r="A439" s="145" t="s">
        <v>654</v>
      </c>
      <c r="B439" s="145"/>
      <c r="C439" s="145"/>
      <c r="D439" s="145"/>
      <c r="E439" s="145"/>
      <c r="F439" s="146">
        <v>328</v>
      </c>
      <c r="G439" s="147" t="s">
        <v>655</v>
      </c>
      <c r="H439" s="148">
        <v>3</v>
      </c>
      <c r="I439" s="149">
        <v>45</v>
      </c>
      <c r="J439" s="149"/>
      <c r="K439" s="149"/>
      <c r="L439" s="150">
        <v>0</v>
      </c>
      <c r="M439" s="180" t="s">
        <v>1511</v>
      </c>
      <c r="N439" s="181"/>
      <c r="O439" s="181" t="s">
        <v>1647</v>
      </c>
      <c r="P439" s="151" t="s">
        <v>1595</v>
      </c>
      <c r="Q439" s="182" t="str">
        <f>MaBM</f>
        <v>CTDB</v>
      </c>
      <c r="R439" s="182" t="str">
        <f>MaKhoa</f>
        <v>KCT</v>
      </c>
      <c r="S439" s="144" t="str">
        <f t="shared" si="6"/>
        <v>KCT-CTDB</v>
      </c>
      <c r="T439" s="183"/>
      <c r="U439" s="183"/>
      <c r="V439" s="183" t="s">
        <v>20</v>
      </c>
      <c r="W439" s="183"/>
      <c r="X439" s="183" t="s">
        <v>20</v>
      </c>
      <c r="Y439" s="183"/>
      <c r="Z439" s="183" t="s">
        <v>20</v>
      </c>
      <c r="AA439" s="183"/>
      <c r="AB439" s="183"/>
      <c r="AC439" s="183"/>
      <c r="AD439" s="183"/>
      <c r="AE439" s="183"/>
      <c r="AF439" s="183"/>
      <c r="AG439" s="183"/>
      <c r="AH439" s="183"/>
      <c r="AI439" s="183"/>
      <c r="AJ439" s="183"/>
      <c r="AK439" s="183"/>
      <c r="AL439" s="183"/>
      <c r="AM439" s="183"/>
      <c r="AN439" s="183"/>
      <c r="AO439" s="183"/>
      <c r="AP439" s="183"/>
      <c r="AQ439" s="183"/>
      <c r="AR439" s="183"/>
      <c r="AS439" s="183"/>
      <c r="AT439" s="183"/>
      <c r="AU439" s="183"/>
      <c r="AV439" s="183"/>
      <c r="AW439" s="183"/>
      <c r="AX439" s="183"/>
      <c r="AY439" s="183"/>
      <c r="AZ439" s="183"/>
      <c r="BA439" s="183"/>
      <c r="BB439" s="183"/>
      <c r="BC439" s="183"/>
      <c r="BD439" s="183"/>
      <c r="BE439" s="183"/>
    </row>
    <row r="440" spans="1:57" ht="15" customHeight="1">
      <c r="A440" s="145"/>
      <c r="B440" s="145"/>
      <c r="C440" s="145"/>
      <c r="D440" s="145" t="s">
        <v>660</v>
      </c>
      <c r="E440" s="145"/>
      <c r="F440" s="146">
        <v>331</v>
      </c>
      <c r="G440" s="147" t="s">
        <v>655</v>
      </c>
      <c r="H440" s="148">
        <v>2</v>
      </c>
      <c r="I440" s="149">
        <v>30</v>
      </c>
      <c r="J440" s="149"/>
      <c r="K440" s="149"/>
      <c r="L440" s="150">
        <v>0</v>
      </c>
      <c r="M440" s="180" t="s">
        <v>1511</v>
      </c>
      <c r="N440" s="181"/>
      <c r="O440" s="181" t="s">
        <v>1647</v>
      </c>
      <c r="P440" s="151" t="s">
        <v>1595</v>
      </c>
      <c r="Q440" s="182" t="str">
        <f>MaBM</f>
        <v>CTDB</v>
      </c>
      <c r="R440" s="182" t="str">
        <f>MaKhoa</f>
        <v>KCT</v>
      </c>
      <c r="S440" s="144" t="str">
        <f t="shared" si="6"/>
        <v>KCT-CTDB</v>
      </c>
      <c r="T440" s="183"/>
      <c r="U440" s="183"/>
      <c r="V440" s="183"/>
      <c r="W440" s="183"/>
      <c r="X440" s="183"/>
      <c r="Y440" s="183"/>
      <c r="Z440" s="183"/>
      <c r="AA440" s="183"/>
      <c r="AB440" s="183"/>
      <c r="AC440" s="183"/>
      <c r="AD440" s="183"/>
      <c r="AE440" s="183"/>
      <c r="AF440" s="183"/>
      <c r="AG440" s="183"/>
      <c r="AH440" s="183"/>
      <c r="AI440" s="183"/>
      <c r="AJ440" s="183"/>
      <c r="AK440" s="183"/>
      <c r="AL440" s="183"/>
      <c r="AM440" s="183"/>
      <c r="AN440" s="183"/>
      <c r="AO440" s="183" t="s">
        <v>20</v>
      </c>
      <c r="AP440" s="183"/>
      <c r="AQ440" s="183"/>
      <c r="AR440" s="183"/>
      <c r="AS440" s="183"/>
      <c r="AT440" s="183"/>
      <c r="AU440" s="183"/>
      <c r="AV440" s="183"/>
      <c r="AW440" s="183"/>
      <c r="AX440" s="183"/>
      <c r="AY440" s="183"/>
      <c r="AZ440" s="183"/>
      <c r="BA440" s="183"/>
      <c r="BB440" s="183"/>
      <c r="BC440" s="183"/>
      <c r="BD440" s="183"/>
      <c r="BE440" s="183"/>
    </row>
    <row r="441" spans="1:57" ht="15" customHeight="1">
      <c r="A441" s="145"/>
      <c r="B441" s="145" t="s">
        <v>658</v>
      </c>
      <c r="C441" s="145"/>
      <c r="D441" s="145"/>
      <c r="E441" s="145"/>
      <c r="F441" s="146">
        <v>330</v>
      </c>
      <c r="G441" s="147" t="s">
        <v>659</v>
      </c>
      <c r="H441" s="148">
        <v>3</v>
      </c>
      <c r="I441" s="149">
        <v>45</v>
      </c>
      <c r="J441" s="149"/>
      <c r="K441" s="149"/>
      <c r="L441" s="150">
        <v>0</v>
      </c>
      <c r="M441" s="184" t="s">
        <v>1484</v>
      </c>
      <c r="N441" s="181">
        <v>90</v>
      </c>
      <c r="O441" s="181" t="s">
        <v>1647</v>
      </c>
      <c r="P441" s="151" t="s">
        <v>1595</v>
      </c>
      <c r="Q441" s="182" t="str">
        <f>MaBM</f>
        <v>CTDB</v>
      </c>
      <c r="R441" s="182" t="str">
        <f>MaKhoa</f>
        <v>KCT</v>
      </c>
      <c r="S441" s="144" t="str">
        <f t="shared" si="6"/>
        <v>KCT-CTDB</v>
      </c>
      <c r="T441" s="183"/>
      <c r="U441" s="183"/>
      <c r="V441" s="183"/>
      <c r="W441" s="183"/>
      <c r="X441" s="183"/>
      <c r="Y441" s="183"/>
      <c r="Z441" s="183"/>
      <c r="AA441" s="183"/>
      <c r="AB441" s="183"/>
      <c r="AC441" s="183"/>
      <c r="AD441" s="183"/>
      <c r="AE441" s="183"/>
      <c r="AF441" s="183"/>
      <c r="AG441" s="183"/>
      <c r="AH441" s="183"/>
      <c r="AI441" s="183"/>
      <c r="AJ441" s="183"/>
      <c r="AK441" s="183"/>
      <c r="AL441" s="183"/>
      <c r="AM441" s="183"/>
      <c r="AN441" s="183"/>
      <c r="AO441" s="183"/>
      <c r="AP441" s="183"/>
      <c r="AQ441" s="183"/>
      <c r="AR441" s="183"/>
      <c r="AS441" s="183"/>
      <c r="AT441" s="183"/>
      <c r="AU441" s="183"/>
      <c r="AV441" s="183"/>
      <c r="AW441" s="183"/>
      <c r="AX441" s="183"/>
      <c r="AY441" s="183"/>
      <c r="AZ441" s="183"/>
      <c r="BA441" s="183"/>
      <c r="BB441" s="183"/>
      <c r="BC441" s="183"/>
      <c r="BD441" s="183"/>
      <c r="BE441" s="183"/>
    </row>
    <row r="442" spans="1:57" ht="15" customHeight="1">
      <c r="A442" s="145" t="s">
        <v>698</v>
      </c>
      <c r="B442" s="145"/>
      <c r="C442" s="145"/>
      <c r="D442" s="145"/>
      <c r="E442" s="145"/>
      <c r="F442" s="146">
        <v>359</v>
      </c>
      <c r="G442" s="187" t="s">
        <v>699</v>
      </c>
      <c r="H442" s="148">
        <v>2</v>
      </c>
      <c r="I442" s="149">
        <v>30</v>
      </c>
      <c r="J442" s="149"/>
      <c r="K442" s="149"/>
      <c r="L442" s="150">
        <v>0</v>
      </c>
      <c r="M442" s="184" t="s">
        <v>1484</v>
      </c>
      <c r="N442" s="181">
        <v>75</v>
      </c>
      <c r="O442" s="181" t="s">
        <v>1647</v>
      </c>
      <c r="P442" s="151" t="s">
        <v>1595</v>
      </c>
      <c r="Q442" s="182" t="str">
        <f>MaBM</f>
        <v>CTDB</v>
      </c>
      <c r="R442" s="182" t="str">
        <f>MaKhoa</f>
        <v>KCT</v>
      </c>
      <c r="S442" s="144" t="str">
        <f t="shared" si="6"/>
        <v>KCT-CTDB</v>
      </c>
      <c r="T442" s="183"/>
      <c r="U442" s="183"/>
      <c r="V442" s="183" t="s">
        <v>20</v>
      </c>
      <c r="W442" s="183"/>
      <c r="X442" s="183"/>
      <c r="Y442" s="183"/>
      <c r="Z442" s="183" t="s">
        <v>20</v>
      </c>
      <c r="AA442" s="183"/>
      <c r="AB442" s="183"/>
      <c r="AC442" s="183"/>
      <c r="AD442" s="183"/>
      <c r="AE442" s="183"/>
      <c r="AF442" s="183"/>
      <c r="AG442" s="183"/>
      <c r="AH442" s="183"/>
      <c r="AI442" s="183"/>
      <c r="AJ442" s="183"/>
      <c r="AK442" s="183"/>
      <c r="AL442" s="183"/>
      <c r="AM442" s="183"/>
      <c r="AN442" s="183"/>
      <c r="AO442" s="183"/>
      <c r="AP442" s="183"/>
      <c r="AQ442" s="183"/>
      <c r="AR442" s="183"/>
      <c r="AS442" s="183"/>
      <c r="AT442" s="183"/>
      <c r="AU442" s="183"/>
      <c r="AV442" s="183"/>
      <c r="AW442" s="183"/>
      <c r="AX442" s="183"/>
      <c r="AY442" s="183"/>
      <c r="AZ442" s="183"/>
      <c r="BA442" s="183"/>
      <c r="BB442" s="183"/>
      <c r="BC442" s="183"/>
      <c r="BD442" s="183"/>
      <c r="BE442" s="183"/>
    </row>
    <row r="443" spans="1:57" ht="15" customHeight="1">
      <c r="A443" s="145" t="s">
        <v>700</v>
      </c>
      <c r="B443" s="145"/>
      <c r="C443" s="145"/>
      <c r="D443" s="145"/>
      <c r="E443" s="145"/>
      <c r="F443" s="146">
        <v>360</v>
      </c>
      <c r="G443" s="187" t="s">
        <v>699</v>
      </c>
      <c r="H443" s="148">
        <v>3</v>
      </c>
      <c r="I443" s="149">
        <v>45</v>
      </c>
      <c r="J443" s="149"/>
      <c r="K443" s="149"/>
      <c r="L443" s="150">
        <v>0</v>
      </c>
      <c r="M443" s="184" t="s">
        <v>1484</v>
      </c>
      <c r="N443" s="181">
        <v>75</v>
      </c>
      <c r="O443" s="181" t="s">
        <v>1647</v>
      </c>
      <c r="P443" s="151" t="s">
        <v>1595</v>
      </c>
      <c r="Q443" s="182" t="str">
        <f>MaBM</f>
        <v>CTDB</v>
      </c>
      <c r="R443" s="182" t="str">
        <f>MaKhoa</f>
        <v>KCT</v>
      </c>
      <c r="S443" s="144" t="str">
        <f t="shared" si="6"/>
        <v>KCT-CTDB</v>
      </c>
      <c r="T443" s="183"/>
      <c r="U443" s="183"/>
      <c r="V443" s="183"/>
      <c r="W443" s="183"/>
      <c r="X443" s="183" t="s">
        <v>20</v>
      </c>
      <c r="Y443" s="183"/>
      <c r="Z443" s="183"/>
      <c r="AA443" s="183"/>
      <c r="AB443" s="183"/>
      <c r="AC443" s="183"/>
      <c r="AD443" s="183"/>
      <c r="AE443" s="183"/>
      <c r="AF443" s="183"/>
      <c r="AG443" s="183"/>
      <c r="AH443" s="183"/>
      <c r="AI443" s="183"/>
      <c r="AJ443" s="183"/>
      <c r="AK443" s="183"/>
      <c r="AL443" s="183"/>
      <c r="AM443" s="183"/>
      <c r="AN443" s="183"/>
      <c r="AO443" s="183"/>
      <c r="AP443" s="183"/>
      <c r="AQ443" s="183"/>
      <c r="AR443" s="183"/>
      <c r="AS443" s="183"/>
      <c r="AT443" s="183"/>
      <c r="AU443" s="183"/>
      <c r="AV443" s="183"/>
      <c r="AW443" s="183"/>
      <c r="AX443" s="183"/>
      <c r="AY443" s="183"/>
      <c r="AZ443" s="183"/>
      <c r="BA443" s="183"/>
      <c r="BB443" s="183"/>
      <c r="BC443" s="183"/>
      <c r="BD443" s="183"/>
      <c r="BE443" s="183"/>
    </row>
    <row r="444" spans="1:57" ht="15" customHeight="1">
      <c r="A444" s="145" t="s">
        <v>1127</v>
      </c>
      <c r="B444" s="145" t="s">
        <v>1127</v>
      </c>
      <c r="C444" s="145" t="s">
        <v>1127</v>
      </c>
      <c r="D444" s="145" t="s">
        <v>1128</v>
      </c>
      <c r="E444" s="145"/>
      <c r="F444" s="146">
        <v>569</v>
      </c>
      <c r="G444" s="147" t="s">
        <v>1746</v>
      </c>
      <c r="H444" s="148">
        <v>2</v>
      </c>
      <c r="I444" s="149">
        <v>30</v>
      </c>
      <c r="J444" s="149"/>
      <c r="K444" s="149"/>
      <c r="L444" s="150">
        <v>0</v>
      </c>
      <c r="M444" s="184" t="s">
        <v>1484</v>
      </c>
      <c r="N444" s="181">
        <v>60</v>
      </c>
      <c r="O444" s="181" t="s">
        <v>1647</v>
      </c>
      <c r="P444" s="151" t="s">
        <v>1595</v>
      </c>
      <c r="Q444" s="182" t="str">
        <f>MaBM</f>
        <v>CTDB</v>
      </c>
      <c r="R444" s="182" t="str">
        <f>MaKhoa</f>
        <v>KCT</v>
      </c>
      <c r="S444" s="144" t="str">
        <f t="shared" si="6"/>
        <v>KCT-CTDB</v>
      </c>
      <c r="T444" s="183" t="s">
        <v>21</v>
      </c>
      <c r="U444" s="183" t="s">
        <v>21</v>
      </c>
      <c r="V444" s="183" t="s">
        <v>21</v>
      </c>
      <c r="W444" s="183" t="s">
        <v>21</v>
      </c>
      <c r="X444" s="183" t="s">
        <v>20</v>
      </c>
      <c r="Y444" s="183"/>
      <c r="Z444" s="183" t="s">
        <v>21</v>
      </c>
      <c r="AA444" s="183"/>
      <c r="AB444" s="183"/>
      <c r="AC444" s="183"/>
      <c r="AD444" s="183"/>
      <c r="AE444" s="183"/>
      <c r="AF444" s="183"/>
      <c r="AG444" s="183"/>
      <c r="AH444" s="183"/>
      <c r="AI444" s="183"/>
      <c r="AJ444" s="183"/>
      <c r="AK444" s="183"/>
      <c r="AL444" s="183"/>
      <c r="AM444" s="183"/>
      <c r="AN444" s="183"/>
      <c r="AO444" s="183"/>
      <c r="AP444" s="183"/>
      <c r="AQ444" s="183"/>
      <c r="AR444" s="183"/>
      <c r="AS444" s="183"/>
      <c r="AT444" s="183"/>
      <c r="AU444" s="183"/>
      <c r="AV444" s="183"/>
      <c r="AW444" s="183"/>
      <c r="AX444" s="183"/>
      <c r="AY444" s="183"/>
      <c r="AZ444" s="183"/>
      <c r="BA444" s="183"/>
      <c r="BB444" s="183"/>
      <c r="BC444" s="183"/>
      <c r="BD444" s="183"/>
      <c r="BE444" s="183"/>
    </row>
    <row r="445" spans="1:57" ht="15" customHeight="1">
      <c r="A445" s="145" t="s">
        <v>1116</v>
      </c>
      <c r="B445" s="145"/>
      <c r="C445" s="145"/>
      <c r="D445" s="145" t="s">
        <v>1117</v>
      </c>
      <c r="E445" s="145"/>
      <c r="F445" s="146">
        <v>564</v>
      </c>
      <c r="G445" s="147" t="s">
        <v>467</v>
      </c>
      <c r="H445" s="148">
        <v>2</v>
      </c>
      <c r="I445" s="149">
        <v>15</v>
      </c>
      <c r="J445" s="149">
        <v>30</v>
      </c>
      <c r="K445" s="149"/>
      <c r="L445" s="150">
        <v>0</v>
      </c>
      <c r="M445" s="180" t="s">
        <v>2</v>
      </c>
      <c r="N445" s="181"/>
      <c r="O445" s="181" t="s">
        <v>2326</v>
      </c>
      <c r="P445" s="151" t="s">
        <v>1595</v>
      </c>
      <c r="Q445" s="182" t="str">
        <f>MaBM</f>
        <v>CTUD</v>
      </c>
      <c r="R445" s="182" t="str">
        <f>MaKhoa</f>
        <v>KCT</v>
      </c>
      <c r="S445" s="144" t="str">
        <f t="shared" si="6"/>
        <v>KCT-CTUD</v>
      </c>
      <c r="T445" s="183"/>
      <c r="U445" s="183"/>
      <c r="V445" s="183"/>
      <c r="W445" s="183"/>
      <c r="X445" s="183" t="s">
        <v>21</v>
      </c>
      <c r="Y445" s="183"/>
      <c r="Z445" s="183"/>
      <c r="AA445" s="183"/>
      <c r="AB445" s="183"/>
      <c r="AC445" s="183"/>
      <c r="AD445" s="183"/>
      <c r="AE445" s="183"/>
      <c r="AF445" s="183"/>
      <c r="AG445" s="183"/>
      <c r="AH445" s="183"/>
      <c r="AI445" s="183"/>
      <c r="AJ445" s="183"/>
      <c r="AK445" s="183"/>
      <c r="AL445" s="183"/>
      <c r="AM445" s="183"/>
      <c r="AN445" s="183"/>
      <c r="AO445" s="183"/>
      <c r="AP445" s="183"/>
      <c r="AQ445" s="183"/>
      <c r="AR445" s="183"/>
      <c r="AS445" s="183"/>
      <c r="AT445" s="183"/>
      <c r="AU445" s="183"/>
      <c r="AV445" s="183"/>
      <c r="AW445" s="183"/>
      <c r="AX445" s="183"/>
      <c r="AY445" s="183"/>
      <c r="AZ445" s="183"/>
      <c r="BA445" s="183"/>
      <c r="BB445" s="183"/>
      <c r="BC445" s="183"/>
      <c r="BD445" s="183"/>
      <c r="BE445" s="183"/>
    </row>
    <row r="446" spans="1:57" ht="15" customHeight="1">
      <c r="A446" s="145" t="s">
        <v>1131</v>
      </c>
      <c r="B446" s="145" t="s">
        <v>1131</v>
      </c>
      <c r="C446" s="145" t="s">
        <v>1131</v>
      </c>
      <c r="D446" s="145"/>
      <c r="E446" s="145"/>
      <c r="F446" s="146">
        <v>571</v>
      </c>
      <c r="G446" s="187" t="s">
        <v>1132</v>
      </c>
      <c r="H446" s="148">
        <v>2</v>
      </c>
      <c r="I446" s="149">
        <v>30</v>
      </c>
      <c r="J446" s="149"/>
      <c r="K446" s="149"/>
      <c r="L446" s="150">
        <v>0</v>
      </c>
      <c r="M446" s="184" t="s">
        <v>1484</v>
      </c>
      <c r="N446" s="181">
        <v>60</v>
      </c>
      <c r="O446" s="181" t="s">
        <v>1647</v>
      </c>
      <c r="P446" s="151" t="s">
        <v>1595</v>
      </c>
      <c r="Q446" s="182" t="str">
        <f>MaBM</f>
        <v>CTDB</v>
      </c>
      <c r="R446" s="182" t="str">
        <f>MaKhoa</f>
        <v>KCT</v>
      </c>
      <c r="S446" s="144" t="str">
        <f t="shared" si="6"/>
        <v>KCT-CTDB</v>
      </c>
      <c r="T446" s="183" t="s">
        <v>21</v>
      </c>
      <c r="U446" s="183"/>
      <c r="V446" s="183" t="s">
        <v>21</v>
      </c>
      <c r="W446" s="183" t="s">
        <v>21</v>
      </c>
      <c r="X446" s="183" t="s">
        <v>21</v>
      </c>
      <c r="Y446" s="183"/>
      <c r="Z446" s="183" t="s">
        <v>21</v>
      </c>
      <c r="AA446" s="183"/>
      <c r="AB446" s="183"/>
      <c r="AC446" s="183"/>
      <c r="AD446" s="183"/>
      <c r="AE446" s="183"/>
      <c r="AF446" s="183"/>
      <c r="AG446" s="183"/>
      <c r="AH446" s="183"/>
      <c r="AI446" s="183"/>
      <c r="AJ446" s="183"/>
      <c r="AK446" s="183"/>
      <c r="AL446" s="183"/>
      <c r="AM446" s="183"/>
      <c r="AN446" s="183"/>
      <c r="AO446" s="183"/>
      <c r="AP446" s="183"/>
      <c r="AQ446" s="183"/>
      <c r="AR446" s="183"/>
      <c r="AS446" s="183"/>
      <c r="AT446" s="183"/>
      <c r="AU446" s="183"/>
      <c r="AV446" s="183"/>
      <c r="AW446" s="183"/>
      <c r="AX446" s="183"/>
      <c r="AY446" s="183"/>
      <c r="AZ446" s="183"/>
      <c r="BA446" s="183"/>
      <c r="BB446" s="183"/>
      <c r="BC446" s="183"/>
      <c r="BD446" s="183"/>
      <c r="BE446" s="183"/>
    </row>
    <row r="447" spans="1:57" ht="15" customHeight="1">
      <c r="A447" s="145" t="s">
        <v>691</v>
      </c>
      <c r="B447" s="145"/>
      <c r="C447" s="145"/>
      <c r="D447" s="145"/>
      <c r="E447" s="145"/>
      <c r="F447" s="146">
        <v>352</v>
      </c>
      <c r="G447" s="187" t="s">
        <v>613</v>
      </c>
      <c r="H447" s="148">
        <v>3</v>
      </c>
      <c r="I447" s="149">
        <v>45</v>
      </c>
      <c r="J447" s="149"/>
      <c r="K447" s="149"/>
      <c r="L447" s="150">
        <v>0</v>
      </c>
      <c r="M447" s="184" t="s">
        <v>1484</v>
      </c>
      <c r="N447" s="181">
        <v>90</v>
      </c>
      <c r="O447" s="181" t="s">
        <v>1647</v>
      </c>
      <c r="P447" s="151" t="s">
        <v>1595</v>
      </c>
      <c r="Q447" s="182" t="str">
        <f>MaBM</f>
        <v>CTDB</v>
      </c>
      <c r="R447" s="182" t="str">
        <f>MaKhoa</f>
        <v>KCT</v>
      </c>
      <c r="S447" s="144" t="str">
        <f t="shared" si="6"/>
        <v>KCT-CTDB</v>
      </c>
      <c r="T447" s="183"/>
      <c r="U447" s="183"/>
      <c r="V447" s="183"/>
      <c r="W447" s="183"/>
      <c r="X447" s="183" t="s">
        <v>20</v>
      </c>
      <c r="Y447" s="183"/>
      <c r="Z447" s="183"/>
      <c r="AA447" s="183"/>
      <c r="AB447" s="183"/>
      <c r="AC447" s="183"/>
      <c r="AD447" s="183"/>
      <c r="AE447" s="183"/>
      <c r="AF447" s="183"/>
      <c r="AG447" s="183"/>
      <c r="AH447" s="183"/>
      <c r="AI447" s="183"/>
      <c r="AJ447" s="183"/>
      <c r="AK447" s="183"/>
      <c r="AL447" s="183"/>
      <c r="AM447" s="183"/>
      <c r="AN447" s="183"/>
      <c r="AO447" s="183"/>
      <c r="AP447" s="183"/>
      <c r="AQ447" s="183"/>
      <c r="AR447" s="183"/>
      <c r="AS447" s="183"/>
      <c r="AT447" s="183"/>
      <c r="AU447" s="183"/>
      <c r="AV447" s="183"/>
      <c r="AW447" s="183"/>
      <c r="AX447" s="183"/>
      <c r="AY447" s="183"/>
      <c r="AZ447" s="183"/>
      <c r="BA447" s="183"/>
      <c r="BB447" s="183"/>
      <c r="BC447" s="183"/>
      <c r="BD447" s="183"/>
      <c r="BE447" s="183"/>
    </row>
    <row r="448" spans="1:57" ht="15" customHeight="1">
      <c r="A448" s="145" t="s">
        <v>357</v>
      </c>
      <c r="B448" s="145"/>
      <c r="C448" s="145"/>
      <c r="D448" s="145" t="s">
        <v>358</v>
      </c>
      <c r="E448" s="145"/>
      <c r="F448" s="146">
        <v>161</v>
      </c>
      <c r="G448" s="147" t="s">
        <v>359</v>
      </c>
      <c r="H448" s="148">
        <v>2</v>
      </c>
      <c r="I448" s="149">
        <v>30</v>
      </c>
      <c r="J448" s="149"/>
      <c r="K448" s="149"/>
      <c r="L448" s="150">
        <v>0</v>
      </c>
      <c r="M448" s="184" t="s">
        <v>1484</v>
      </c>
      <c r="N448" s="181">
        <v>60</v>
      </c>
      <c r="O448" s="181" t="s">
        <v>1647</v>
      </c>
      <c r="P448" s="151" t="s">
        <v>1595</v>
      </c>
      <c r="Q448" s="182" t="str">
        <f>MaBM</f>
        <v>CTDB</v>
      </c>
      <c r="R448" s="182" t="str">
        <f>MaKhoa</f>
        <v>KCT</v>
      </c>
      <c r="S448" s="144" t="str">
        <f t="shared" si="6"/>
        <v>KCT-CTDB</v>
      </c>
      <c r="T448" s="183"/>
      <c r="U448" s="183"/>
      <c r="V448" s="183"/>
      <c r="W448" s="183"/>
      <c r="X448" s="183"/>
      <c r="Y448" s="183"/>
      <c r="Z448" s="183"/>
      <c r="AA448" s="183"/>
      <c r="AB448" s="183"/>
      <c r="AC448" s="183"/>
      <c r="AD448" s="183"/>
      <c r="AE448" s="183"/>
      <c r="AF448" s="183"/>
      <c r="AG448" s="183"/>
      <c r="AH448" s="183"/>
      <c r="AI448" s="183" t="s">
        <v>21</v>
      </c>
      <c r="AJ448" s="183"/>
      <c r="AK448" s="183"/>
      <c r="AL448" s="183"/>
      <c r="AM448" s="183"/>
      <c r="AN448" s="183"/>
      <c r="AO448" s="183"/>
      <c r="AP448" s="183"/>
      <c r="AQ448" s="183"/>
      <c r="AR448" s="183"/>
      <c r="AS448" s="183"/>
      <c r="AT448" s="183"/>
      <c r="AU448" s="183"/>
      <c r="AV448" s="183"/>
      <c r="AW448" s="183"/>
      <c r="AX448" s="183"/>
      <c r="AY448" s="183"/>
      <c r="AZ448" s="183"/>
      <c r="BA448" s="183"/>
      <c r="BB448" s="183" t="s">
        <v>21</v>
      </c>
      <c r="BC448" s="183"/>
      <c r="BD448" s="183"/>
      <c r="BE448" s="183"/>
    </row>
    <row r="449" spans="1:57" ht="15" customHeight="1">
      <c r="A449" s="145"/>
      <c r="B449" s="145" t="s">
        <v>568</v>
      </c>
      <c r="C449" s="145"/>
      <c r="D449" s="145"/>
      <c r="E449" s="145"/>
      <c r="F449" s="146">
        <v>272</v>
      </c>
      <c r="G449" s="147" t="s">
        <v>359</v>
      </c>
      <c r="H449" s="148">
        <v>2</v>
      </c>
      <c r="I449" s="149">
        <v>30</v>
      </c>
      <c r="J449" s="149"/>
      <c r="K449" s="149"/>
      <c r="L449" s="150">
        <v>0</v>
      </c>
      <c r="M449" s="184" t="s">
        <v>1484</v>
      </c>
      <c r="N449" s="181">
        <v>90</v>
      </c>
      <c r="O449" s="181" t="s">
        <v>1647</v>
      </c>
      <c r="P449" s="151" t="s">
        <v>1595</v>
      </c>
      <c r="Q449" s="182" t="str">
        <f>MaBM</f>
        <v>CTDB</v>
      </c>
      <c r="R449" s="182" t="str">
        <f>MaKhoa</f>
        <v>KCT</v>
      </c>
      <c r="S449" s="144" t="str">
        <f t="shared" si="6"/>
        <v>KCT-CTDB</v>
      </c>
      <c r="T449" s="183"/>
      <c r="U449" s="183"/>
      <c r="V449" s="183"/>
      <c r="W449" s="183"/>
      <c r="X449" s="183"/>
      <c r="Y449" s="183"/>
      <c r="Z449" s="183"/>
      <c r="AA449" s="183"/>
      <c r="AB449" s="183"/>
      <c r="AC449" s="183"/>
      <c r="AD449" s="183"/>
      <c r="AE449" s="183"/>
      <c r="AF449" s="183"/>
      <c r="AG449" s="183"/>
      <c r="AH449" s="183"/>
      <c r="AI449" s="183"/>
      <c r="AJ449" s="183"/>
      <c r="AK449" s="183"/>
      <c r="AL449" s="183"/>
      <c r="AM449" s="183"/>
      <c r="AN449" s="183"/>
      <c r="AO449" s="183"/>
      <c r="AP449" s="183"/>
      <c r="AQ449" s="183"/>
      <c r="AR449" s="183"/>
      <c r="AS449" s="183"/>
      <c r="AT449" s="183"/>
      <c r="AU449" s="183"/>
      <c r="AV449" s="183"/>
      <c r="AW449" s="183"/>
      <c r="AX449" s="183"/>
      <c r="AY449" s="183"/>
      <c r="AZ449" s="183"/>
      <c r="BA449" s="183"/>
      <c r="BB449" s="183"/>
      <c r="BC449" s="183"/>
      <c r="BD449" s="183"/>
      <c r="BE449" s="183"/>
    </row>
    <row r="450" spans="1:57" ht="15" customHeight="1">
      <c r="A450" s="145"/>
      <c r="B450" s="145"/>
      <c r="C450" s="145" t="s">
        <v>1692</v>
      </c>
      <c r="D450" s="145" t="s">
        <v>572</v>
      </c>
      <c r="E450" s="145"/>
      <c r="F450" s="146">
        <v>275</v>
      </c>
      <c r="G450" s="147" t="s">
        <v>359</v>
      </c>
      <c r="H450" s="148">
        <v>3</v>
      </c>
      <c r="I450" s="149">
        <v>45</v>
      </c>
      <c r="J450" s="149"/>
      <c r="K450" s="149"/>
      <c r="L450" s="150">
        <v>0</v>
      </c>
      <c r="M450" s="180" t="s">
        <v>1511</v>
      </c>
      <c r="N450" s="181"/>
      <c r="O450" s="181" t="s">
        <v>1647</v>
      </c>
      <c r="P450" s="151" t="s">
        <v>1595</v>
      </c>
      <c r="Q450" s="182" t="str">
        <f>MaBM</f>
        <v>CTDB</v>
      </c>
      <c r="R450" s="182" t="str">
        <f>MaKhoa</f>
        <v>KCT</v>
      </c>
      <c r="S450" s="144" t="str">
        <f t="shared" si="6"/>
        <v>KCT-CTDB</v>
      </c>
      <c r="T450" s="183"/>
      <c r="U450" s="183"/>
      <c r="V450" s="183"/>
      <c r="W450" s="183"/>
      <c r="X450" s="183"/>
      <c r="Y450" s="183"/>
      <c r="Z450" s="183"/>
      <c r="AA450" s="183"/>
      <c r="AB450" s="183"/>
      <c r="AC450" s="183"/>
      <c r="AD450" s="183"/>
      <c r="AE450" s="183"/>
      <c r="AF450" s="183"/>
      <c r="AG450" s="183"/>
      <c r="AH450" s="183"/>
      <c r="AI450" s="183"/>
      <c r="AJ450" s="183"/>
      <c r="AK450" s="183"/>
      <c r="AL450" s="183"/>
      <c r="AM450" s="183"/>
      <c r="AN450" s="183"/>
      <c r="AO450" s="183" t="s">
        <v>20</v>
      </c>
      <c r="AP450" s="183"/>
      <c r="AQ450" s="183"/>
      <c r="AR450" s="183"/>
      <c r="AS450" s="183"/>
      <c r="AT450" s="183"/>
      <c r="AU450" s="183"/>
      <c r="AV450" s="183"/>
      <c r="AW450" s="183"/>
      <c r="AX450" s="183"/>
      <c r="AY450" s="183"/>
      <c r="AZ450" s="183"/>
      <c r="BA450" s="183"/>
      <c r="BB450" s="183"/>
      <c r="BC450" s="183"/>
      <c r="BD450" s="183"/>
      <c r="BE450" s="183"/>
    </row>
    <row r="451" spans="1:57" ht="15" customHeight="1">
      <c r="A451" s="145"/>
      <c r="B451" s="145"/>
      <c r="C451" s="145"/>
      <c r="D451" s="145"/>
      <c r="E451" s="145" t="s">
        <v>573</v>
      </c>
      <c r="F451" s="146">
        <v>276</v>
      </c>
      <c r="G451" s="147" t="s">
        <v>359</v>
      </c>
      <c r="H451" s="148">
        <v>2</v>
      </c>
      <c r="I451" s="149">
        <v>30</v>
      </c>
      <c r="J451" s="149"/>
      <c r="K451" s="149"/>
      <c r="L451" s="150">
        <v>0</v>
      </c>
      <c r="M451" s="184" t="s">
        <v>1484</v>
      </c>
      <c r="N451" s="181">
        <v>60</v>
      </c>
      <c r="O451" s="181" t="s">
        <v>1647</v>
      </c>
      <c r="P451" s="151" t="s">
        <v>1595</v>
      </c>
      <c r="Q451" s="182" t="str">
        <f>MaBM</f>
        <v>CTDB</v>
      </c>
      <c r="R451" s="182" t="str">
        <f>MaKhoa</f>
        <v>KCT</v>
      </c>
      <c r="S451" s="144" t="str">
        <f t="shared" si="6"/>
        <v>KCT-CTDB</v>
      </c>
      <c r="T451" s="183"/>
      <c r="U451" s="183"/>
      <c r="V451" s="183"/>
      <c r="W451" s="183"/>
      <c r="X451" s="183"/>
      <c r="Y451" s="183"/>
      <c r="Z451" s="183"/>
      <c r="AA451" s="183"/>
      <c r="AB451" s="183"/>
      <c r="AC451" s="183"/>
      <c r="AD451" s="183"/>
      <c r="AE451" s="183"/>
      <c r="AF451" s="183"/>
      <c r="AG451" s="183"/>
      <c r="AH451" s="183"/>
      <c r="AI451" s="183"/>
      <c r="AJ451" s="183"/>
      <c r="AK451" s="183"/>
      <c r="AL451" s="183"/>
      <c r="AM451" s="183"/>
      <c r="AN451" s="183"/>
      <c r="AO451" s="183"/>
      <c r="AP451" s="183"/>
      <c r="AQ451" s="183"/>
      <c r="AR451" s="183"/>
      <c r="AS451" s="183"/>
      <c r="AT451" s="183"/>
      <c r="AU451" s="183"/>
      <c r="AV451" s="183"/>
      <c r="AW451" s="183"/>
      <c r="AX451" s="183"/>
      <c r="AY451" s="183"/>
      <c r="AZ451" s="183"/>
      <c r="BA451" s="183"/>
      <c r="BB451" s="183"/>
      <c r="BC451" s="183"/>
      <c r="BD451" s="183"/>
      <c r="BE451" s="183"/>
    </row>
    <row r="452" spans="1:57" ht="15" customHeight="1">
      <c r="A452" s="145" t="s">
        <v>2090</v>
      </c>
      <c r="B452" s="145"/>
      <c r="C452" s="145"/>
      <c r="D452" s="145" t="s">
        <v>2091</v>
      </c>
      <c r="E452" s="145"/>
      <c r="F452" s="146">
        <v>948</v>
      </c>
      <c r="G452" s="147" t="s">
        <v>359</v>
      </c>
      <c r="H452" s="148">
        <v>3</v>
      </c>
      <c r="I452" s="149">
        <v>45</v>
      </c>
      <c r="J452" s="149"/>
      <c r="K452" s="149"/>
      <c r="L452" s="150">
        <v>0</v>
      </c>
      <c r="M452" s="184"/>
      <c r="N452" s="181"/>
      <c r="O452" s="181" t="s">
        <v>2328</v>
      </c>
      <c r="P452" s="151" t="s">
        <v>1595</v>
      </c>
      <c r="Q452" s="182" t="str">
        <f>MaBM</f>
        <v>CTDB</v>
      </c>
      <c r="R452" s="182" t="str">
        <f>MaKhoa</f>
        <v>KCT</v>
      </c>
      <c r="S452" s="144" t="str">
        <f t="shared" ref="S452:S515" si="7">+R452&amp;"-"&amp;Q452</f>
        <v>KCT-CTDB</v>
      </c>
      <c r="T452" s="183"/>
      <c r="U452" s="183"/>
      <c r="V452" s="183"/>
      <c r="W452" s="183"/>
      <c r="X452" s="183"/>
      <c r="Y452" s="183"/>
      <c r="Z452" s="183"/>
      <c r="AA452" s="183"/>
      <c r="AB452" s="183"/>
      <c r="AC452" s="183"/>
      <c r="AD452" s="183"/>
      <c r="AE452" s="183"/>
      <c r="AF452" s="183"/>
      <c r="AG452" s="183"/>
      <c r="AH452" s="183"/>
      <c r="AI452" s="183"/>
      <c r="AJ452" s="183"/>
      <c r="AK452" s="183"/>
      <c r="AL452" s="183"/>
      <c r="AM452" s="183"/>
      <c r="AN452" s="183"/>
      <c r="AO452" s="183"/>
      <c r="AP452" s="183"/>
      <c r="AQ452" s="183"/>
      <c r="AR452" s="183"/>
      <c r="AS452" s="183"/>
      <c r="AT452" s="183"/>
      <c r="AU452" s="183"/>
      <c r="AV452" s="183"/>
      <c r="AW452" s="183"/>
      <c r="AX452" s="183"/>
      <c r="AY452" s="183"/>
      <c r="AZ452" s="183"/>
      <c r="BA452" s="183"/>
      <c r="BB452" s="183"/>
      <c r="BC452" s="183"/>
      <c r="BD452" s="183"/>
      <c r="BE452" s="183"/>
    </row>
    <row r="453" spans="1:57" ht="15" customHeight="1">
      <c r="A453" s="145" t="s">
        <v>563</v>
      </c>
      <c r="B453" s="145"/>
      <c r="C453" s="145"/>
      <c r="D453" s="145"/>
      <c r="E453" s="145"/>
      <c r="F453" s="146">
        <v>270</v>
      </c>
      <c r="G453" s="147" t="s">
        <v>564</v>
      </c>
      <c r="H453" s="148">
        <v>4</v>
      </c>
      <c r="I453" s="149">
        <v>60</v>
      </c>
      <c r="J453" s="149"/>
      <c r="K453" s="149"/>
      <c r="L453" s="150">
        <v>0</v>
      </c>
      <c r="M453" s="180" t="s">
        <v>1511</v>
      </c>
      <c r="N453" s="181"/>
      <c r="O453" s="181" t="s">
        <v>1647</v>
      </c>
      <c r="P453" s="151" t="s">
        <v>1595</v>
      </c>
      <c r="Q453" s="182" t="str">
        <f>MaBM</f>
        <v>CTDB</v>
      </c>
      <c r="R453" s="182" t="str">
        <f>MaKhoa</f>
        <v>KCT</v>
      </c>
      <c r="S453" s="144" t="str">
        <f t="shared" si="7"/>
        <v>KCT-CTDB</v>
      </c>
      <c r="T453" s="183"/>
      <c r="U453" s="183"/>
      <c r="V453" s="183" t="s">
        <v>20</v>
      </c>
      <c r="W453" s="183"/>
      <c r="X453" s="183" t="s">
        <v>20</v>
      </c>
      <c r="Y453" s="183"/>
      <c r="Z453" s="183" t="s">
        <v>20</v>
      </c>
      <c r="AA453" s="183"/>
      <c r="AB453" s="183"/>
      <c r="AC453" s="183"/>
      <c r="AD453" s="183"/>
      <c r="AE453" s="183"/>
      <c r="AF453" s="183"/>
      <c r="AG453" s="183"/>
      <c r="AH453" s="183"/>
      <c r="AI453" s="183"/>
      <c r="AJ453" s="183"/>
      <c r="AK453" s="183"/>
      <c r="AL453" s="183"/>
      <c r="AM453" s="183"/>
      <c r="AN453" s="183"/>
      <c r="AO453" s="183"/>
      <c r="AP453" s="183"/>
      <c r="AQ453" s="183"/>
      <c r="AR453" s="183"/>
      <c r="AS453" s="183"/>
      <c r="AT453" s="183"/>
      <c r="AU453" s="183"/>
      <c r="AV453" s="183"/>
      <c r="AW453" s="183"/>
      <c r="AX453" s="183"/>
      <c r="AY453" s="183"/>
      <c r="AZ453" s="183"/>
      <c r="BA453" s="183"/>
      <c r="BB453" s="183"/>
      <c r="BC453" s="183"/>
      <c r="BD453" s="183"/>
      <c r="BE453" s="183"/>
    </row>
    <row r="454" spans="1:57" ht="15" customHeight="1">
      <c r="A454" s="145" t="s">
        <v>566</v>
      </c>
      <c r="B454" s="145"/>
      <c r="C454" s="145"/>
      <c r="D454" s="145"/>
      <c r="E454" s="145"/>
      <c r="F454" s="146">
        <v>271</v>
      </c>
      <c r="G454" s="147" t="s">
        <v>567</v>
      </c>
      <c r="H454" s="148">
        <v>3</v>
      </c>
      <c r="I454" s="149">
        <v>45</v>
      </c>
      <c r="J454" s="149"/>
      <c r="K454" s="149"/>
      <c r="L454" s="150">
        <v>0</v>
      </c>
      <c r="M454" s="184" t="s">
        <v>1484</v>
      </c>
      <c r="N454" s="181">
        <v>90</v>
      </c>
      <c r="O454" s="181" t="s">
        <v>1647</v>
      </c>
      <c r="P454" s="151" t="s">
        <v>1595</v>
      </c>
      <c r="Q454" s="182" t="str">
        <f>MaBM</f>
        <v>CTDB</v>
      </c>
      <c r="R454" s="182" t="str">
        <f>MaKhoa</f>
        <v>KCT</v>
      </c>
      <c r="S454" s="144" t="str">
        <f t="shared" si="7"/>
        <v>KCT-CTDB</v>
      </c>
      <c r="T454" s="183"/>
      <c r="U454" s="183"/>
      <c r="V454" s="183"/>
      <c r="W454" s="183"/>
      <c r="X454" s="183" t="s">
        <v>20</v>
      </c>
      <c r="Y454" s="183"/>
      <c r="Z454" s="183"/>
      <c r="AA454" s="183"/>
      <c r="AB454" s="183"/>
      <c r="AC454" s="183"/>
      <c r="AD454" s="183"/>
      <c r="AE454" s="183"/>
      <c r="AF454" s="183"/>
      <c r="AG454" s="183"/>
      <c r="AH454" s="183"/>
      <c r="AI454" s="183"/>
      <c r="AJ454" s="183"/>
      <c r="AK454" s="183"/>
      <c r="AL454" s="183"/>
      <c r="AM454" s="183"/>
      <c r="AN454" s="183"/>
      <c r="AO454" s="183"/>
      <c r="AP454" s="183"/>
      <c r="AQ454" s="183"/>
      <c r="AR454" s="183"/>
      <c r="AS454" s="183"/>
      <c r="AT454" s="183"/>
      <c r="AU454" s="183"/>
      <c r="AV454" s="183"/>
      <c r="AW454" s="183"/>
      <c r="AX454" s="183"/>
      <c r="AY454" s="183"/>
      <c r="AZ454" s="183"/>
      <c r="BA454" s="183"/>
      <c r="BB454" s="183"/>
      <c r="BC454" s="183"/>
      <c r="BD454" s="183"/>
      <c r="BE454" s="183"/>
    </row>
    <row r="455" spans="1:57" ht="15" customHeight="1">
      <c r="A455" s="145" t="s">
        <v>2133</v>
      </c>
      <c r="B455" s="145"/>
      <c r="C455" s="145"/>
      <c r="D455" s="145"/>
      <c r="E455" s="145"/>
      <c r="F455" s="146">
        <v>965</v>
      </c>
      <c r="G455" s="147" t="s">
        <v>2134</v>
      </c>
      <c r="H455" s="148">
        <v>3</v>
      </c>
      <c r="I455" s="149"/>
      <c r="J455" s="149"/>
      <c r="K455" s="149">
        <v>135</v>
      </c>
      <c r="L455" s="150">
        <v>0</v>
      </c>
      <c r="M455" s="180" t="s">
        <v>2</v>
      </c>
      <c r="N455" s="181"/>
      <c r="O455" s="181" t="s">
        <v>1647</v>
      </c>
      <c r="P455" s="151" t="s">
        <v>1595</v>
      </c>
      <c r="Q455" s="182" t="str">
        <f>MaBM</f>
        <v>CTDB</v>
      </c>
      <c r="R455" s="182" t="str">
        <f>MaKhoa</f>
        <v>KCT</v>
      </c>
      <c r="S455" s="144" t="str">
        <f t="shared" si="7"/>
        <v>KCT-CTDB</v>
      </c>
      <c r="T455" s="183"/>
      <c r="U455" s="183"/>
      <c r="V455" s="183"/>
      <c r="W455" s="183"/>
      <c r="X455" s="183"/>
      <c r="Y455" s="183"/>
      <c r="Z455" s="183"/>
      <c r="AA455" s="183"/>
      <c r="AB455" s="183"/>
      <c r="AC455" s="183"/>
      <c r="AD455" s="183"/>
      <c r="AE455" s="183"/>
      <c r="AF455" s="183"/>
      <c r="AG455" s="183"/>
      <c r="AH455" s="183"/>
      <c r="AI455" s="183"/>
      <c r="AJ455" s="183"/>
      <c r="AK455" s="183"/>
      <c r="AL455" s="183"/>
      <c r="AM455" s="183"/>
      <c r="AN455" s="183"/>
      <c r="AO455" s="183"/>
      <c r="AP455" s="183"/>
      <c r="AQ455" s="183"/>
      <c r="AR455" s="183"/>
      <c r="AS455" s="183"/>
      <c r="AT455" s="183"/>
      <c r="AU455" s="183"/>
      <c r="AV455" s="183"/>
      <c r="AW455" s="183"/>
      <c r="AX455" s="183"/>
      <c r="AY455" s="183"/>
      <c r="AZ455" s="183"/>
      <c r="BA455" s="183"/>
      <c r="BB455" s="183"/>
      <c r="BC455" s="183"/>
      <c r="BD455" s="183"/>
      <c r="BE455" s="183"/>
    </row>
    <row r="456" spans="1:57" ht="15" customHeight="1">
      <c r="A456" s="145" t="s">
        <v>1399</v>
      </c>
      <c r="B456" s="145"/>
      <c r="C456" s="145"/>
      <c r="D456" s="145"/>
      <c r="E456" s="145"/>
      <c r="F456" s="146">
        <v>681</v>
      </c>
      <c r="G456" s="147" t="s">
        <v>1400</v>
      </c>
      <c r="H456" s="148">
        <v>3</v>
      </c>
      <c r="I456" s="149"/>
      <c r="J456" s="149"/>
      <c r="K456" s="149">
        <v>135</v>
      </c>
      <c r="L456" s="150">
        <v>0</v>
      </c>
      <c r="M456" s="180" t="s">
        <v>1511</v>
      </c>
      <c r="N456" s="181"/>
      <c r="O456" s="181" t="s">
        <v>1647</v>
      </c>
      <c r="P456" s="151" t="s">
        <v>1595</v>
      </c>
      <c r="Q456" s="182" t="str">
        <f>MaBM</f>
        <v>CTDB</v>
      </c>
      <c r="R456" s="182" t="str">
        <f>MaKhoa</f>
        <v>KCT</v>
      </c>
      <c r="S456" s="144" t="str">
        <f t="shared" si="7"/>
        <v>KCT-CTDB</v>
      </c>
      <c r="T456" s="183"/>
      <c r="U456" s="183"/>
      <c r="V456" s="183" t="s">
        <v>20</v>
      </c>
      <c r="W456" s="183"/>
      <c r="X456" s="183" t="s">
        <v>20</v>
      </c>
      <c r="Y456" s="183"/>
      <c r="Z456" s="183" t="s">
        <v>20</v>
      </c>
      <c r="AA456" s="183"/>
      <c r="AB456" s="183"/>
      <c r="AC456" s="183"/>
      <c r="AD456" s="183"/>
      <c r="AE456" s="183"/>
      <c r="AF456" s="183"/>
      <c r="AG456" s="183"/>
      <c r="AH456" s="183"/>
      <c r="AI456" s="183"/>
      <c r="AJ456" s="183"/>
      <c r="AK456" s="183"/>
      <c r="AL456" s="183"/>
      <c r="AM456" s="183"/>
      <c r="AN456" s="183"/>
      <c r="AO456" s="183"/>
      <c r="AP456" s="183"/>
      <c r="AQ456" s="183"/>
      <c r="AR456" s="183"/>
      <c r="AS456" s="183"/>
      <c r="AT456" s="183"/>
      <c r="AU456" s="183"/>
      <c r="AV456" s="183"/>
      <c r="AW456" s="183"/>
      <c r="AX456" s="183"/>
      <c r="AY456" s="183"/>
      <c r="AZ456" s="183"/>
      <c r="BA456" s="183"/>
      <c r="BB456" s="183"/>
      <c r="BC456" s="183"/>
      <c r="BD456" s="183"/>
      <c r="BE456" s="183"/>
    </row>
    <row r="457" spans="1:57" ht="15" customHeight="1">
      <c r="A457" s="145" t="s">
        <v>1417</v>
      </c>
      <c r="B457" s="145"/>
      <c r="C457" s="145"/>
      <c r="D457" s="145"/>
      <c r="E457" s="145"/>
      <c r="F457" s="146">
        <v>692</v>
      </c>
      <c r="G457" s="147" t="s">
        <v>1415</v>
      </c>
      <c r="H457" s="148">
        <v>4</v>
      </c>
      <c r="I457" s="149"/>
      <c r="J457" s="149"/>
      <c r="K457" s="149">
        <v>180</v>
      </c>
      <c r="L457" s="150">
        <v>0</v>
      </c>
      <c r="M457" s="180" t="s">
        <v>1511</v>
      </c>
      <c r="N457" s="181"/>
      <c r="O457" s="181" t="s">
        <v>1647</v>
      </c>
      <c r="P457" s="151" t="s">
        <v>1595</v>
      </c>
      <c r="Q457" s="182" t="str">
        <f>MaBM</f>
        <v>CTDB</v>
      </c>
      <c r="R457" s="182" t="str">
        <f>MaKhoa</f>
        <v>KCT</v>
      </c>
      <c r="S457" s="144" t="str">
        <f t="shared" si="7"/>
        <v>KCT-CTDB</v>
      </c>
      <c r="T457" s="183"/>
      <c r="U457" s="183"/>
      <c r="V457" s="183"/>
      <c r="W457" s="183"/>
      <c r="X457" s="183" t="s">
        <v>20</v>
      </c>
      <c r="Y457" s="183"/>
      <c r="Z457" s="183"/>
      <c r="AA457" s="183"/>
      <c r="AB457" s="183"/>
      <c r="AC457" s="183"/>
      <c r="AD457" s="183"/>
      <c r="AE457" s="183"/>
      <c r="AF457" s="183"/>
      <c r="AG457" s="183"/>
      <c r="AH457" s="183"/>
      <c r="AI457" s="183"/>
      <c r="AJ457" s="183"/>
      <c r="AK457" s="183"/>
      <c r="AL457" s="183"/>
      <c r="AM457" s="183"/>
      <c r="AN457" s="183"/>
      <c r="AO457" s="183"/>
      <c r="AP457" s="183"/>
      <c r="AQ457" s="183"/>
      <c r="AR457" s="183"/>
      <c r="AS457" s="183"/>
      <c r="AT457" s="183"/>
      <c r="AU457" s="183"/>
      <c r="AV457" s="183"/>
      <c r="AW457" s="183"/>
      <c r="AX457" s="183"/>
      <c r="AY457" s="183"/>
      <c r="AZ457" s="183"/>
      <c r="BA457" s="183"/>
      <c r="BB457" s="183"/>
      <c r="BC457" s="183"/>
      <c r="BD457" s="183"/>
      <c r="BE457" s="183"/>
    </row>
    <row r="458" spans="1:57" ht="15" customHeight="1">
      <c r="A458" s="145" t="s">
        <v>2130</v>
      </c>
      <c r="B458" s="145"/>
      <c r="C458" s="145"/>
      <c r="D458" s="145" t="s">
        <v>2131</v>
      </c>
      <c r="E458" s="145"/>
      <c r="F458" s="146">
        <v>964</v>
      </c>
      <c r="G458" s="147" t="s">
        <v>2132</v>
      </c>
      <c r="H458" s="148">
        <v>2</v>
      </c>
      <c r="I458" s="149"/>
      <c r="J458" s="149"/>
      <c r="K458" s="149">
        <v>90</v>
      </c>
      <c r="L458" s="150">
        <v>0</v>
      </c>
      <c r="M458" s="180" t="s">
        <v>1511</v>
      </c>
      <c r="N458" s="181"/>
      <c r="O458" s="181" t="s">
        <v>1647</v>
      </c>
      <c r="P458" s="151" t="s">
        <v>1595</v>
      </c>
      <c r="Q458" s="182" t="str">
        <f>MaBM</f>
        <v>CTDB</v>
      </c>
      <c r="R458" s="182" t="str">
        <f>MaKhoa</f>
        <v>KCT</v>
      </c>
      <c r="S458" s="144" t="str">
        <f t="shared" si="7"/>
        <v>KCT-CTDB</v>
      </c>
      <c r="T458" s="183"/>
      <c r="U458" s="183"/>
      <c r="V458" s="183"/>
      <c r="W458" s="183"/>
      <c r="X458" s="183"/>
      <c r="Y458" s="183"/>
      <c r="Z458" s="183"/>
      <c r="AA458" s="183"/>
      <c r="AB458" s="183"/>
      <c r="AC458" s="183"/>
      <c r="AD458" s="183"/>
      <c r="AE458" s="183"/>
      <c r="AF458" s="183"/>
      <c r="AG458" s="183"/>
      <c r="AH458" s="183"/>
      <c r="AI458" s="183"/>
      <c r="AJ458" s="183"/>
      <c r="AK458" s="183"/>
      <c r="AL458" s="183"/>
      <c r="AM458" s="183"/>
      <c r="AN458" s="183"/>
      <c r="AO458" s="183"/>
      <c r="AP458" s="183"/>
      <c r="AQ458" s="183"/>
      <c r="AR458" s="183"/>
      <c r="AS458" s="183"/>
      <c r="AT458" s="183"/>
      <c r="AU458" s="183"/>
      <c r="AV458" s="183"/>
      <c r="AW458" s="183"/>
      <c r="AX458" s="183"/>
      <c r="AY458" s="183"/>
      <c r="AZ458" s="183"/>
      <c r="BA458" s="183"/>
      <c r="BB458" s="183"/>
      <c r="BC458" s="183"/>
      <c r="BD458" s="183"/>
      <c r="BE458" s="183"/>
    </row>
    <row r="459" spans="1:57" ht="15" customHeight="1">
      <c r="A459" s="145" t="s">
        <v>1294</v>
      </c>
      <c r="B459" s="145"/>
      <c r="C459" s="145"/>
      <c r="D459" s="145"/>
      <c r="E459" s="145"/>
      <c r="F459" s="146">
        <v>643</v>
      </c>
      <c r="G459" s="147" t="s">
        <v>1295</v>
      </c>
      <c r="H459" s="148">
        <v>2</v>
      </c>
      <c r="I459" s="149"/>
      <c r="J459" s="149"/>
      <c r="K459" s="149">
        <v>90</v>
      </c>
      <c r="L459" s="150">
        <v>0</v>
      </c>
      <c r="M459" s="180" t="s">
        <v>2</v>
      </c>
      <c r="N459" s="181"/>
      <c r="O459" s="181" t="s">
        <v>1647</v>
      </c>
      <c r="P459" s="151" t="s">
        <v>1595</v>
      </c>
      <c r="Q459" s="182" t="str">
        <f>MaBM</f>
        <v>CTDB</v>
      </c>
      <c r="R459" s="182" t="str">
        <f>MaKhoa</f>
        <v>KCT</v>
      </c>
      <c r="S459" s="144" t="str">
        <f t="shared" si="7"/>
        <v>KCT-CTDB</v>
      </c>
      <c r="T459" s="183"/>
      <c r="U459" s="183"/>
      <c r="V459" s="183"/>
      <c r="W459" s="183"/>
      <c r="X459" s="183" t="s">
        <v>20</v>
      </c>
      <c r="Y459" s="183"/>
      <c r="Z459" s="183"/>
      <c r="AA459" s="183"/>
      <c r="AB459" s="183"/>
      <c r="AC459" s="183"/>
      <c r="AD459" s="183"/>
      <c r="AE459" s="183"/>
      <c r="AF459" s="183"/>
      <c r="AG459" s="183"/>
      <c r="AH459" s="183"/>
      <c r="AI459" s="183"/>
      <c r="AJ459" s="183"/>
      <c r="AK459" s="183"/>
      <c r="AL459" s="183"/>
      <c r="AM459" s="183"/>
      <c r="AN459" s="183"/>
      <c r="AO459" s="183"/>
      <c r="AP459" s="183"/>
      <c r="AQ459" s="183"/>
      <c r="AR459" s="183"/>
      <c r="AS459" s="183"/>
      <c r="AT459" s="183"/>
      <c r="AU459" s="183"/>
      <c r="AV459" s="183"/>
      <c r="AW459" s="183"/>
      <c r="AX459" s="183"/>
      <c r="AY459" s="183"/>
      <c r="AZ459" s="183"/>
      <c r="BA459" s="183"/>
      <c r="BB459" s="183"/>
      <c r="BC459" s="183"/>
      <c r="BD459" s="183"/>
      <c r="BE459" s="183"/>
    </row>
    <row r="460" spans="1:57" ht="15" customHeight="1">
      <c r="A460" s="145"/>
      <c r="B460" s="145" t="s">
        <v>1843</v>
      </c>
      <c r="C460" s="145"/>
      <c r="D460" s="145"/>
      <c r="E460" s="145"/>
      <c r="F460" s="146">
        <v>796</v>
      </c>
      <c r="G460" s="147" t="s">
        <v>1295</v>
      </c>
      <c r="H460" s="148">
        <v>1</v>
      </c>
      <c r="I460" s="149"/>
      <c r="J460" s="149">
        <v>30</v>
      </c>
      <c r="K460" s="149"/>
      <c r="L460" s="150">
        <v>0</v>
      </c>
      <c r="M460" s="180" t="s">
        <v>2</v>
      </c>
      <c r="N460" s="181"/>
      <c r="O460" s="181" t="s">
        <v>1647</v>
      </c>
      <c r="P460" s="151" t="s">
        <v>1595</v>
      </c>
      <c r="Q460" s="182" t="str">
        <f>MaBM</f>
        <v>CTDB</v>
      </c>
      <c r="R460" s="182" t="str">
        <f>MaKhoa</f>
        <v>KCT</v>
      </c>
      <c r="S460" s="144" t="str">
        <f t="shared" si="7"/>
        <v>KCT-CTDB</v>
      </c>
      <c r="T460" s="183"/>
      <c r="U460" s="183"/>
      <c r="V460" s="183"/>
      <c r="W460" s="183"/>
      <c r="X460" s="183"/>
      <c r="Y460" s="183"/>
      <c r="Z460" s="183"/>
      <c r="AA460" s="183"/>
      <c r="AB460" s="183"/>
      <c r="AC460" s="183"/>
      <c r="AD460" s="183"/>
      <c r="AE460" s="183"/>
      <c r="AF460" s="183"/>
      <c r="AG460" s="183"/>
      <c r="AH460" s="183"/>
      <c r="AI460" s="183"/>
      <c r="AJ460" s="183"/>
      <c r="AK460" s="183"/>
      <c r="AL460" s="183"/>
      <c r="AM460" s="183"/>
      <c r="AN460" s="183"/>
      <c r="AO460" s="183"/>
      <c r="AP460" s="183"/>
      <c r="AQ460" s="183"/>
      <c r="AR460" s="183"/>
      <c r="AS460" s="183"/>
      <c r="AT460" s="183"/>
      <c r="AU460" s="183"/>
      <c r="AV460" s="183"/>
      <c r="AW460" s="183"/>
      <c r="AX460" s="183"/>
      <c r="AY460" s="183"/>
      <c r="AZ460" s="183"/>
      <c r="BA460" s="183"/>
      <c r="BB460" s="183"/>
      <c r="BC460" s="183"/>
      <c r="BD460" s="183"/>
      <c r="BE460" s="183"/>
    </row>
    <row r="461" spans="1:57" ht="15" customHeight="1">
      <c r="A461" s="145" t="s">
        <v>360</v>
      </c>
      <c r="B461" s="145"/>
      <c r="C461" s="145"/>
      <c r="D461" s="145" t="s">
        <v>361</v>
      </c>
      <c r="E461" s="145"/>
      <c r="F461" s="146">
        <v>162</v>
      </c>
      <c r="G461" s="147" t="s">
        <v>362</v>
      </c>
      <c r="H461" s="148">
        <v>3</v>
      </c>
      <c r="I461" s="149">
        <v>45</v>
      </c>
      <c r="J461" s="149"/>
      <c r="K461" s="149"/>
      <c r="L461" s="150">
        <v>0</v>
      </c>
      <c r="M461" s="184" t="s">
        <v>1484</v>
      </c>
      <c r="N461" s="181">
        <v>75</v>
      </c>
      <c r="O461" s="181" t="s">
        <v>1647</v>
      </c>
      <c r="P461" s="151" t="s">
        <v>1595</v>
      </c>
      <c r="Q461" s="182" t="str">
        <f>MaBM</f>
        <v>CTDB</v>
      </c>
      <c r="R461" s="182" t="str">
        <f>MaKhoa</f>
        <v>KCT</v>
      </c>
      <c r="S461" s="144" t="str">
        <f t="shared" si="7"/>
        <v>KCT-CTDB</v>
      </c>
      <c r="T461" s="183"/>
      <c r="U461" s="183"/>
      <c r="V461" s="183"/>
      <c r="W461" s="183"/>
      <c r="X461" s="183"/>
      <c r="Y461" s="183"/>
      <c r="Z461" s="183"/>
      <c r="AA461" s="183"/>
      <c r="AB461" s="183"/>
      <c r="AC461" s="183"/>
      <c r="AD461" s="183"/>
      <c r="AE461" s="183"/>
      <c r="AF461" s="183"/>
      <c r="AG461" s="183"/>
      <c r="AH461" s="183"/>
      <c r="AI461" s="183" t="s">
        <v>21</v>
      </c>
      <c r="AJ461" s="183"/>
      <c r="AK461" s="183"/>
      <c r="AL461" s="183"/>
      <c r="AM461" s="183"/>
      <c r="AN461" s="183"/>
      <c r="AO461" s="183"/>
      <c r="AP461" s="183"/>
      <c r="AQ461" s="183"/>
      <c r="AR461" s="183"/>
      <c r="AS461" s="183"/>
      <c r="AT461" s="183"/>
      <c r="AU461" s="183"/>
      <c r="AV461" s="183"/>
      <c r="AW461" s="183"/>
      <c r="AX461" s="183"/>
      <c r="AY461" s="183"/>
      <c r="AZ461" s="183"/>
      <c r="BA461" s="183"/>
      <c r="BB461" s="183" t="s">
        <v>21</v>
      </c>
      <c r="BC461" s="183"/>
      <c r="BD461" s="183"/>
      <c r="BE461" s="183"/>
    </row>
    <row r="462" spans="1:57" ht="15" customHeight="1">
      <c r="A462" s="145" t="s">
        <v>375</v>
      </c>
      <c r="B462" s="145"/>
      <c r="C462" s="145"/>
      <c r="D462" s="145" t="s">
        <v>376</v>
      </c>
      <c r="E462" s="145"/>
      <c r="F462" s="146">
        <v>167</v>
      </c>
      <c r="G462" s="147" t="s">
        <v>377</v>
      </c>
      <c r="H462" s="148">
        <v>2</v>
      </c>
      <c r="I462" s="149">
        <v>30</v>
      </c>
      <c r="J462" s="149"/>
      <c r="K462" s="149"/>
      <c r="L462" s="150">
        <v>0</v>
      </c>
      <c r="M462" s="184" t="s">
        <v>1484</v>
      </c>
      <c r="N462" s="181">
        <v>90</v>
      </c>
      <c r="O462" s="181" t="s">
        <v>1649</v>
      </c>
      <c r="P462" s="151" t="s">
        <v>1595</v>
      </c>
      <c r="Q462" s="182" t="str">
        <f>MaBM</f>
        <v>CTDD</v>
      </c>
      <c r="R462" s="182" t="str">
        <f>MaKhoa</f>
        <v>KCT</v>
      </c>
      <c r="S462" s="144" t="str">
        <f t="shared" si="7"/>
        <v>KCT-CTDD</v>
      </c>
      <c r="T462" s="183"/>
      <c r="U462" s="183"/>
      <c r="V462" s="183"/>
      <c r="W462" s="183"/>
      <c r="X462" s="183"/>
      <c r="Y462" s="183"/>
      <c r="Z462" s="183"/>
      <c r="AA462" s="183"/>
      <c r="AB462" s="183"/>
      <c r="AC462" s="183"/>
      <c r="AD462" s="183"/>
      <c r="AE462" s="183"/>
      <c r="AF462" s="183"/>
      <c r="AG462" s="183"/>
      <c r="AH462" s="183"/>
      <c r="AI462" s="183" t="s">
        <v>21</v>
      </c>
      <c r="AJ462" s="183"/>
      <c r="AK462" s="183"/>
      <c r="AL462" s="183"/>
      <c r="AM462" s="183"/>
      <c r="AN462" s="183"/>
      <c r="AO462" s="183"/>
      <c r="AP462" s="183"/>
      <c r="AQ462" s="183"/>
      <c r="AR462" s="183"/>
      <c r="AS462" s="183"/>
      <c r="AT462" s="183"/>
      <c r="AU462" s="183"/>
      <c r="AV462" s="183"/>
      <c r="AW462" s="183"/>
      <c r="AX462" s="183"/>
      <c r="AY462" s="183"/>
      <c r="AZ462" s="183"/>
      <c r="BA462" s="183"/>
      <c r="BB462" s="183" t="s">
        <v>21</v>
      </c>
      <c r="BC462" s="183"/>
      <c r="BD462" s="183"/>
      <c r="BE462" s="183"/>
    </row>
    <row r="463" spans="1:57" ht="15" customHeight="1">
      <c r="A463" s="145" t="s">
        <v>604</v>
      </c>
      <c r="B463" s="145"/>
      <c r="C463" s="145"/>
      <c r="D463" s="145" t="s">
        <v>605</v>
      </c>
      <c r="E463" s="145"/>
      <c r="F463" s="146">
        <v>298</v>
      </c>
      <c r="G463" s="147" t="s">
        <v>377</v>
      </c>
      <c r="H463" s="148">
        <v>2</v>
      </c>
      <c r="I463" s="149">
        <v>30</v>
      </c>
      <c r="J463" s="149"/>
      <c r="K463" s="149"/>
      <c r="L463" s="150">
        <v>0</v>
      </c>
      <c r="M463" s="184" t="s">
        <v>1484</v>
      </c>
      <c r="N463" s="181">
        <v>90</v>
      </c>
      <c r="O463" s="181" t="s">
        <v>1649</v>
      </c>
      <c r="P463" s="151" t="s">
        <v>1595</v>
      </c>
      <c r="Q463" s="182" t="str">
        <f>MaBM</f>
        <v>CTDD</v>
      </c>
      <c r="R463" s="182" t="str">
        <f>MaKhoa</f>
        <v>KCT</v>
      </c>
      <c r="S463" s="144" t="str">
        <f t="shared" si="7"/>
        <v>KCT-CTDD</v>
      </c>
      <c r="T463" s="183"/>
      <c r="U463" s="183"/>
      <c r="V463" s="183"/>
      <c r="W463" s="183"/>
      <c r="X463" s="183"/>
      <c r="Y463" s="183" t="s">
        <v>20</v>
      </c>
      <c r="Z463" s="183"/>
      <c r="AA463" s="183"/>
      <c r="AB463" s="183"/>
      <c r="AC463" s="183"/>
      <c r="AD463" s="183"/>
      <c r="AE463" s="183"/>
      <c r="AF463" s="183"/>
      <c r="AG463" s="183"/>
      <c r="AH463" s="183"/>
      <c r="AI463" s="183"/>
      <c r="AJ463" s="183"/>
      <c r="AK463" s="183"/>
      <c r="AL463" s="183"/>
      <c r="AM463" s="183"/>
      <c r="AN463" s="183"/>
      <c r="AO463" s="183"/>
      <c r="AP463" s="183"/>
      <c r="AQ463" s="183"/>
      <c r="AR463" s="183" t="s">
        <v>20</v>
      </c>
      <c r="AS463" s="183"/>
      <c r="AT463" s="183"/>
      <c r="AU463" s="183"/>
      <c r="AV463" s="183"/>
      <c r="AW463" s="183"/>
      <c r="AX463" s="183"/>
      <c r="AY463" s="183"/>
      <c r="AZ463" s="183"/>
      <c r="BA463" s="183"/>
      <c r="BB463" s="183"/>
      <c r="BC463" s="183"/>
      <c r="BD463" s="183"/>
      <c r="BE463" s="183"/>
    </row>
    <row r="464" spans="1:57" ht="15" customHeight="1">
      <c r="A464" s="145" t="s">
        <v>463</v>
      </c>
      <c r="B464" s="145" t="s">
        <v>463</v>
      </c>
      <c r="C464" s="145"/>
      <c r="D464" s="145"/>
      <c r="E464" s="145"/>
      <c r="F464" s="146">
        <v>219</v>
      </c>
      <c r="G464" s="187" t="s">
        <v>464</v>
      </c>
      <c r="H464" s="148">
        <v>2</v>
      </c>
      <c r="I464" s="149">
        <v>30</v>
      </c>
      <c r="J464" s="149"/>
      <c r="K464" s="149"/>
      <c r="L464" s="150">
        <v>0</v>
      </c>
      <c r="M464" s="184" t="s">
        <v>1484</v>
      </c>
      <c r="N464" s="181">
        <v>60</v>
      </c>
      <c r="O464" s="181" t="s">
        <v>1647</v>
      </c>
      <c r="P464" s="151" t="s">
        <v>1595</v>
      </c>
      <c r="Q464" s="182" t="str">
        <f>MaBM</f>
        <v>CTDB</v>
      </c>
      <c r="R464" s="182" t="str">
        <f>MaKhoa</f>
        <v>KCT</v>
      </c>
      <c r="S464" s="144" t="str">
        <f t="shared" si="7"/>
        <v>KCT-CTDB</v>
      </c>
      <c r="T464" s="183"/>
      <c r="U464" s="183"/>
      <c r="V464" s="183"/>
      <c r="W464" s="183"/>
      <c r="X464" s="183"/>
      <c r="Y464" s="183" t="s">
        <v>21</v>
      </c>
      <c r="Z464" s="183"/>
      <c r="AA464" s="183" t="s">
        <v>21</v>
      </c>
      <c r="AB464" s="183" t="s">
        <v>21</v>
      </c>
      <c r="AC464" s="183"/>
      <c r="AD464" s="183"/>
      <c r="AE464" s="183"/>
      <c r="AF464" s="183"/>
      <c r="AG464" s="183"/>
      <c r="AH464" s="183"/>
      <c r="AI464" s="183"/>
      <c r="AJ464" s="183"/>
      <c r="AK464" s="183"/>
      <c r="AL464" s="183"/>
      <c r="AM464" s="183"/>
      <c r="AN464" s="183"/>
      <c r="AO464" s="183"/>
      <c r="AP464" s="183"/>
      <c r="AQ464" s="183"/>
      <c r="AR464" s="183"/>
      <c r="AS464" s="183"/>
      <c r="AT464" s="183"/>
      <c r="AU464" s="183"/>
      <c r="AV464" s="183"/>
      <c r="AW464" s="183"/>
      <c r="AX464" s="183"/>
      <c r="AY464" s="183"/>
      <c r="AZ464" s="183"/>
      <c r="BA464" s="183"/>
      <c r="BB464" s="183"/>
      <c r="BC464" s="183"/>
      <c r="BD464" s="183"/>
      <c r="BE464" s="183"/>
    </row>
    <row r="465" spans="1:57" ht="15" customHeight="1">
      <c r="A465" s="145" t="s">
        <v>602</v>
      </c>
      <c r="B465" s="145" t="s">
        <v>602</v>
      </c>
      <c r="C465" s="145"/>
      <c r="D465" s="145"/>
      <c r="E465" s="145"/>
      <c r="F465" s="146">
        <v>297</v>
      </c>
      <c r="G465" s="147" t="s">
        <v>603</v>
      </c>
      <c r="H465" s="148">
        <v>2</v>
      </c>
      <c r="I465" s="149"/>
      <c r="J465" s="149"/>
      <c r="K465" s="149">
        <v>90</v>
      </c>
      <c r="L465" s="150">
        <v>0</v>
      </c>
      <c r="M465" s="180" t="s">
        <v>1511</v>
      </c>
      <c r="N465" s="181"/>
      <c r="O465" s="181" t="s">
        <v>1649</v>
      </c>
      <c r="P465" s="151" t="s">
        <v>1595</v>
      </c>
      <c r="Q465" s="182" t="str">
        <f>MaBM</f>
        <v>CTDD</v>
      </c>
      <c r="R465" s="182" t="str">
        <f>MaKhoa</f>
        <v>KCT</v>
      </c>
      <c r="S465" s="144" t="str">
        <f t="shared" si="7"/>
        <v>KCT-CTDD</v>
      </c>
      <c r="T465" s="183"/>
      <c r="U465" s="183"/>
      <c r="V465" s="183"/>
      <c r="W465" s="183"/>
      <c r="X465" s="183"/>
      <c r="Y465" s="183" t="s">
        <v>20</v>
      </c>
      <c r="Z465" s="183"/>
      <c r="AA465" s="183"/>
      <c r="AB465" s="183"/>
      <c r="AC465" s="183"/>
      <c r="AD465" s="183"/>
      <c r="AE465" s="183"/>
      <c r="AF465" s="183"/>
      <c r="AG465" s="183"/>
      <c r="AH465" s="183"/>
      <c r="AI465" s="183"/>
      <c r="AJ465" s="183"/>
      <c r="AK465" s="183"/>
      <c r="AL465" s="183"/>
      <c r="AM465" s="183"/>
      <c r="AN465" s="183"/>
      <c r="AO465" s="183"/>
      <c r="AP465" s="183"/>
      <c r="AQ465" s="183"/>
      <c r="AR465" s="183"/>
      <c r="AS465" s="183"/>
      <c r="AT465" s="183"/>
      <c r="AU465" s="183"/>
      <c r="AV465" s="183"/>
      <c r="AW465" s="183"/>
      <c r="AX465" s="183"/>
      <c r="AY465" s="183"/>
      <c r="AZ465" s="183"/>
      <c r="BA465" s="183"/>
      <c r="BB465" s="183"/>
      <c r="BC465" s="183"/>
      <c r="BD465" s="183"/>
      <c r="BE465" s="183"/>
    </row>
    <row r="466" spans="1:57" ht="15" customHeight="1">
      <c r="A466" s="145"/>
      <c r="B466" s="145"/>
      <c r="C466" s="145"/>
      <c r="D466" s="145" t="s">
        <v>1855</v>
      </c>
      <c r="E466" s="145"/>
      <c r="F466" s="146">
        <v>806</v>
      </c>
      <c r="G466" s="147" t="s">
        <v>1856</v>
      </c>
      <c r="H466" s="148">
        <v>1</v>
      </c>
      <c r="I466" s="149"/>
      <c r="J466" s="149"/>
      <c r="K466" s="149">
        <v>45</v>
      </c>
      <c r="L466" s="150">
        <v>0</v>
      </c>
      <c r="M466" s="180" t="s">
        <v>1511</v>
      </c>
      <c r="N466" s="181"/>
      <c r="O466" s="181" t="s">
        <v>1649</v>
      </c>
      <c r="P466" s="151" t="s">
        <v>1595</v>
      </c>
      <c r="Q466" s="182" t="str">
        <f>MaBM</f>
        <v>CTDD</v>
      </c>
      <c r="R466" s="182" t="str">
        <f>MaKhoa</f>
        <v>KCT</v>
      </c>
      <c r="S466" s="144" t="str">
        <f t="shared" si="7"/>
        <v>KCT-CTDD</v>
      </c>
      <c r="T466" s="183"/>
      <c r="U466" s="183"/>
      <c r="V466" s="183"/>
      <c r="W466" s="183"/>
      <c r="X466" s="183"/>
      <c r="Y466" s="183"/>
      <c r="Z466" s="183"/>
      <c r="AA466" s="183"/>
      <c r="AB466" s="183"/>
      <c r="AC466" s="183"/>
      <c r="AD466" s="183"/>
      <c r="AE466" s="183"/>
      <c r="AF466" s="183"/>
      <c r="AG466" s="183"/>
      <c r="AH466" s="183"/>
      <c r="AI466" s="183"/>
      <c r="AJ466" s="183"/>
      <c r="AK466" s="183"/>
      <c r="AL466" s="183"/>
      <c r="AM466" s="183"/>
      <c r="AN466" s="183"/>
      <c r="AO466" s="183"/>
      <c r="AP466" s="183"/>
      <c r="AQ466" s="183"/>
      <c r="AR466" s="183" t="s">
        <v>20</v>
      </c>
      <c r="AS466" s="183"/>
      <c r="AT466" s="183"/>
      <c r="AU466" s="183"/>
      <c r="AV466" s="183"/>
      <c r="AW466" s="183"/>
      <c r="AX466" s="183"/>
      <c r="AY466" s="183"/>
      <c r="AZ466" s="183"/>
      <c r="BA466" s="183"/>
      <c r="BB466" s="183"/>
      <c r="BC466" s="183"/>
      <c r="BD466" s="183"/>
      <c r="BE466" s="183"/>
    </row>
    <row r="467" spans="1:57" ht="15" customHeight="1">
      <c r="A467" s="145" t="s">
        <v>591</v>
      </c>
      <c r="B467" s="145" t="s">
        <v>591</v>
      </c>
      <c r="C467" s="145"/>
      <c r="D467" s="145"/>
      <c r="E467" s="145"/>
      <c r="F467" s="146">
        <v>289</v>
      </c>
      <c r="G467" s="147" t="s">
        <v>1694</v>
      </c>
      <c r="H467" s="148">
        <v>2</v>
      </c>
      <c r="I467" s="149"/>
      <c r="J467" s="149"/>
      <c r="K467" s="149">
        <v>90</v>
      </c>
      <c r="L467" s="150">
        <v>0</v>
      </c>
      <c r="M467" s="180" t="s">
        <v>1511</v>
      </c>
      <c r="N467" s="181"/>
      <c r="O467" s="181" t="s">
        <v>1649</v>
      </c>
      <c r="P467" s="151" t="s">
        <v>1595</v>
      </c>
      <c r="Q467" s="182" t="str">
        <f>MaBM</f>
        <v>CTDD</v>
      </c>
      <c r="R467" s="182" t="str">
        <f>MaKhoa</f>
        <v>KCT</v>
      </c>
      <c r="S467" s="144" t="str">
        <f t="shared" si="7"/>
        <v>KCT-CTDD</v>
      </c>
      <c r="T467" s="183"/>
      <c r="U467" s="183"/>
      <c r="V467" s="183"/>
      <c r="W467" s="183"/>
      <c r="X467" s="183"/>
      <c r="Y467" s="183" t="s">
        <v>20</v>
      </c>
      <c r="Z467" s="183"/>
      <c r="AA467" s="183"/>
      <c r="AB467" s="183"/>
      <c r="AC467" s="183"/>
      <c r="AD467" s="183"/>
      <c r="AE467" s="183"/>
      <c r="AF467" s="183"/>
      <c r="AG467" s="183"/>
      <c r="AH467" s="183"/>
      <c r="AI467" s="183"/>
      <c r="AJ467" s="183"/>
      <c r="AK467" s="183"/>
      <c r="AL467" s="183"/>
      <c r="AM467" s="183"/>
      <c r="AN467" s="183"/>
      <c r="AO467" s="183"/>
      <c r="AP467" s="183"/>
      <c r="AQ467" s="183"/>
      <c r="AR467" s="183"/>
      <c r="AS467" s="183"/>
      <c r="AT467" s="183"/>
      <c r="AU467" s="183"/>
      <c r="AV467" s="183"/>
      <c r="AW467" s="183"/>
      <c r="AX467" s="183"/>
      <c r="AY467" s="183"/>
      <c r="AZ467" s="183"/>
      <c r="BA467" s="183"/>
      <c r="BB467" s="183"/>
      <c r="BC467" s="183"/>
      <c r="BD467" s="183"/>
      <c r="BE467" s="183"/>
    </row>
    <row r="468" spans="1:57" ht="25.5" customHeight="1">
      <c r="A468" s="145" t="s">
        <v>617</v>
      </c>
      <c r="B468" s="145" t="s">
        <v>617</v>
      </c>
      <c r="C468" s="145"/>
      <c r="D468" s="145"/>
      <c r="E468" s="145"/>
      <c r="F468" s="146">
        <v>304</v>
      </c>
      <c r="G468" s="147" t="s">
        <v>1696</v>
      </c>
      <c r="H468" s="148">
        <v>2</v>
      </c>
      <c r="I468" s="149"/>
      <c r="J468" s="149"/>
      <c r="K468" s="149">
        <v>90</v>
      </c>
      <c r="L468" s="150">
        <v>0</v>
      </c>
      <c r="M468" s="180" t="s">
        <v>1511</v>
      </c>
      <c r="N468" s="181"/>
      <c r="O468" s="181" t="s">
        <v>1649</v>
      </c>
      <c r="P468" s="151" t="s">
        <v>1595</v>
      </c>
      <c r="Q468" s="182" t="str">
        <f>MaBM</f>
        <v>CTDD</v>
      </c>
      <c r="R468" s="182" t="str">
        <f>MaKhoa</f>
        <v>KCT</v>
      </c>
      <c r="S468" s="144" t="str">
        <f t="shared" si="7"/>
        <v>KCT-CTDD</v>
      </c>
      <c r="T468" s="183"/>
      <c r="U468" s="183"/>
      <c r="V468" s="183"/>
      <c r="W468" s="183"/>
      <c r="X468" s="183"/>
      <c r="Y468" s="183" t="s">
        <v>20</v>
      </c>
      <c r="Z468" s="183"/>
      <c r="AA468" s="183"/>
      <c r="AB468" s="183"/>
      <c r="AC468" s="183"/>
      <c r="AD468" s="183"/>
      <c r="AE468" s="183"/>
      <c r="AF468" s="183"/>
      <c r="AG468" s="183"/>
      <c r="AH468" s="183"/>
      <c r="AI468" s="183"/>
      <c r="AJ468" s="183"/>
      <c r="AK468" s="183"/>
      <c r="AL468" s="183"/>
      <c r="AM468" s="183"/>
      <c r="AN468" s="183"/>
      <c r="AO468" s="183"/>
      <c r="AP468" s="183"/>
      <c r="AQ468" s="183"/>
      <c r="AR468" s="183"/>
      <c r="AS468" s="183"/>
      <c r="AT468" s="183"/>
      <c r="AU468" s="183"/>
      <c r="AV468" s="183"/>
      <c r="AW468" s="183"/>
      <c r="AX468" s="183"/>
      <c r="AY468" s="183"/>
      <c r="AZ468" s="183"/>
      <c r="BA468" s="183"/>
      <c r="BB468" s="183"/>
      <c r="BC468" s="183"/>
      <c r="BD468" s="183"/>
      <c r="BE468" s="183"/>
    </row>
    <row r="469" spans="1:57" ht="25.5" customHeight="1">
      <c r="A469" s="145"/>
      <c r="B469" s="145"/>
      <c r="C469" s="145"/>
      <c r="D469" s="145" t="s">
        <v>1857</v>
      </c>
      <c r="E469" s="145"/>
      <c r="F469" s="146">
        <v>807</v>
      </c>
      <c r="G469" s="147" t="s">
        <v>1696</v>
      </c>
      <c r="H469" s="148">
        <v>1</v>
      </c>
      <c r="I469" s="149"/>
      <c r="J469" s="149"/>
      <c r="K469" s="149">
        <v>45</v>
      </c>
      <c r="L469" s="150">
        <v>0</v>
      </c>
      <c r="M469" s="180" t="s">
        <v>1511</v>
      </c>
      <c r="N469" s="181"/>
      <c r="O469" s="181" t="s">
        <v>1649</v>
      </c>
      <c r="P469" s="151" t="s">
        <v>1595</v>
      </c>
      <c r="Q469" s="182" t="str">
        <f>MaBM</f>
        <v>CTDD</v>
      </c>
      <c r="R469" s="182" t="str">
        <f>MaKhoa</f>
        <v>KCT</v>
      </c>
      <c r="S469" s="144" t="str">
        <f t="shared" si="7"/>
        <v>KCT-CTDD</v>
      </c>
      <c r="T469" s="183"/>
      <c r="U469" s="183"/>
      <c r="V469" s="183"/>
      <c r="W469" s="183"/>
      <c r="X469" s="183"/>
      <c r="Y469" s="183"/>
      <c r="Z469" s="183"/>
      <c r="AA469" s="183"/>
      <c r="AB469" s="183"/>
      <c r="AC469" s="183"/>
      <c r="AD469" s="183"/>
      <c r="AE469" s="183"/>
      <c r="AF469" s="183"/>
      <c r="AG469" s="183"/>
      <c r="AH469" s="183"/>
      <c r="AI469" s="183"/>
      <c r="AJ469" s="183"/>
      <c r="AK469" s="183"/>
      <c r="AL469" s="183"/>
      <c r="AM469" s="183"/>
      <c r="AN469" s="183"/>
      <c r="AO469" s="183"/>
      <c r="AP469" s="183"/>
      <c r="AQ469" s="183"/>
      <c r="AR469" s="183" t="s">
        <v>20</v>
      </c>
      <c r="AS469" s="183"/>
      <c r="AT469" s="183"/>
      <c r="AU469" s="183"/>
      <c r="AV469" s="183"/>
      <c r="AW469" s="183"/>
      <c r="AX469" s="183"/>
      <c r="AY469" s="183"/>
      <c r="AZ469" s="183"/>
      <c r="BA469" s="183"/>
      <c r="BB469" s="183"/>
      <c r="BC469" s="183"/>
      <c r="BD469" s="183"/>
      <c r="BE469" s="183"/>
    </row>
    <row r="470" spans="1:57" ht="15" customHeight="1">
      <c r="A470" s="145" t="s">
        <v>1449</v>
      </c>
      <c r="B470" s="145" t="s">
        <v>1449</v>
      </c>
      <c r="C470" s="145"/>
      <c r="D470" s="145"/>
      <c r="E470" s="145"/>
      <c r="F470" s="146">
        <v>713</v>
      </c>
      <c r="G470" s="147" t="s">
        <v>1444</v>
      </c>
      <c r="H470" s="148">
        <v>8</v>
      </c>
      <c r="I470" s="149"/>
      <c r="J470" s="149"/>
      <c r="K470" s="149">
        <v>480</v>
      </c>
      <c r="L470" s="150">
        <v>0</v>
      </c>
      <c r="M470" s="180" t="s">
        <v>1511</v>
      </c>
      <c r="N470" s="181"/>
      <c r="O470" s="181" t="s">
        <v>1649</v>
      </c>
      <c r="P470" s="151" t="s">
        <v>1595</v>
      </c>
      <c r="Q470" s="182" t="str">
        <f>MaBM</f>
        <v>CTDD</v>
      </c>
      <c r="R470" s="182" t="str">
        <f>MaKhoa</f>
        <v>KCT</v>
      </c>
      <c r="S470" s="144" t="str">
        <f t="shared" si="7"/>
        <v>KCT-CTDD</v>
      </c>
      <c r="T470" s="183"/>
      <c r="U470" s="183"/>
      <c r="V470" s="183"/>
      <c r="W470" s="183"/>
      <c r="X470" s="183"/>
      <c r="Y470" s="183" t="s">
        <v>20</v>
      </c>
      <c r="Z470" s="183"/>
      <c r="AA470" s="183"/>
      <c r="AB470" s="183"/>
      <c r="AC470" s="183"/>
      <c r="AD470" s="183"/>
      <c r="AE470" s="183"/>
      <c r="AF470" s="183"/>
      <c r="AG470" s="183"/>
      <c r="AH470" s="183"/>
      <c r="AI470" s="183"/>
      <c r="AJ470" s="183"/>
      <c r="AK470" s="183"/>
      <c r="AL470" s="183"/>
      <c r="AM470" s="183"/>
      <c r="AN470" s="183"/>
      <c r="AO470" s="183"/>
      <c r="AP470" s="183"/>
      <c r="AQ470" s="183"/>
      <c r="AR470" s="183"/>
      <c r="AS470" s="183"/>
      <c r="AT470" s="183"/>
      <c r="AU470" s="183"/>
      <c r="AV470" s="183"/>
      <c r="AW470" s="183"/>
      <c r="AX470" s="183"/>
      <c r="AY470" s="183"/>
      <c r="AZ470" s="183"/>
      <c r="BA470" s="183"/>
      <c r="BB470" s="183"/>
      <c r="BC470" s="183"/>
      <c r="BD470" s="183"/>
      <c r="BE470" s="183"/>
    </row>
    <row r="471" spans="1:57" ht="15" customHeight="1">
      <c r="A471" s="145"/>
      <c r="B471" s="145"/>
      <c r="C471" s="145"/>
      <c r="D471" s="145" t="s">
        <v>1454</v>
      </c>
      <c r="E471" s="145"/>
      <c r="F471" s="146">
        <v>718</v>
      </c>
      <c r="G471" s="147" t="s">
        <v>1444</v>
      </c>
      <c r="H471" s="148">
        <v>4</v>
      </c>
      <c r="I471" s="149"/>
      <c r="J471" s="149"/>
      <c r="K471" s="149">
        <v>240</v>
      </c>
      <c r="L471" s="150">
        <v>0</v>
      </c>
      <c r="M471" s="180" t="s">
        <v>1511</v>
      </c>
      <c r="N471" s="181"/>
      <c r="O471" s="181" t="s">
        <v>1649</v>
      </c>
      <c r="P471" s="151" t="s">
        <v>1595</v>
      </c>
      <c r="Q471" s="182" t="str">
        <f>MaBM</f>
        <v>CTDD</v>
      </c>
      <c r="R471" s="182" t="str">
        <f>MaKhoa</f>
        <v>KCT</v>
      </c>
      <c r="S471" s="144" t="str">
        <f t="shared" si="7"/>
        <v>KCT-CTDD</v>
      </c>
      <c r="T471" s="183"/>
      <c r="U471" s="183"/>
      <c r="V471" s="183"/>
      <c r="W471" s="183"/>
      <c r="X471" s="183"/>
      <c r="Y471" s="183"/>
      <c r="Z471" s="183"/>
      <c r="AA471" s="183"/>
      <c r="AB471" s="183"/>
      <c r="AC471" s="183"/>
      <c r="AD471" s="183"/>
      <c r="AE471" s="183"/>
      <c r="AF471" s="183"/>
      <c r="AG471" s="183"/>
      <c r="AH471" s="183"/>
      <c r="AI471" s="183"/>
      <c r="AJ471" s="183"/>
      <c r="AK471" s="183"/>
      <c r="AL471" s="183"/>
      <c r="AM471" s="183"/>
      <c r="AN471" s="183"/>
      <c r="AO471" s="183"/>
      <c r="AP471" s="183"/>
      <c r="AQ471" s="183"/>
      <c r="AR471" s="183" t="s">
        <v>20</v>
      </c>
      <c r="AS471" s="183"/>
      <c r="AT471" s="183"/>
      <c r="AU471" s="183"/>
      <c r="AV471" s="183"/>
      <c r="AW471" s="183"/>
      <c r="AX471" s="183"/>
      <c r="AY471" s="183"/>
      <c r="AZ471" s="183"/>
      <c r="BA471" s="183"/>
      <c r="BB471" s="183"/>
      <c r="BC471" s="183"/>
      <c r="BD471" s="183"/>
      <c r="BE471" s="183"/>
    </row>
    <row r="472" spans="1:57" ht="15" customHeight="1">
      <c r="A472" s="145" t="s">
        <v>1140</v>
      </c>
      <c r="B472" s="145" t="s">
        <v>1140</v>
      </c>
      <c r="C472" s="145"/>
      <c r="D472" s="145"/>
      <c r="E472" s="145"/>
      <c r="F472" s="146">
        <v>575</v>
      </c>
      <c r="G472" s="147" t="s">
        <v>1141</v>
      </c>
      <c r="H472" s="148">
        <v>2</v>
      </c>
      <c r="I472" s="149">
        <v>30</v>
      </c>
      <c r="J472" s="149"/>
      <c r="K472" s="149"/>
      <c r="L472" s="150">
        <v>0</v>
      </c>
      <c r="M472" s="184" t="s">
        <v>1484</v>
      </c>
      <c r="N472" s="181">
        <v>60</v>
      </c>
      <c r="O472" s="181" t="s">
        <v>1649</v>
      </c>
      <c r="P472" s="151" t="s">
        <v>1595</v>
      </c>
      <c r="Q472" s="182" t="str">
        <f>MaBM</f>
        <v>CTDD</v>
      </c>
      <c r="R472" s="182" t="str">
        <f>MaKhoa</f>
        <v>KCT</v>
      </c>
      <c r="S472" s="144" t="str">
        <f t="shared" si="7"/>
        <v>KCT-CTDD</v>
      </c>
      <c r="T472" s="183"/>
      <c r="U472" s="183"/>
      <c r="V472" s="183"/>
      <c r="W472" s="183"/>
      <c r="X472" s="183"/>
      <c r="Y472" s="183" t="s">
        <v>21</v>
      </c>
      <c r="Z472" s="183"/>
      <c r="AA472" s="183"/>
      <c r="AB472" s="183"/>
      <c r="AC472" s="183"/>
      <c r="AD472" s="183"/>
      <c r="AE472" s="183"/>
      <c r="AF472" s="183"/>
      <c r="AG472" s="183"/>
      <c r="AH472" s="183"/>
      <c r="AI472" s="183"/>
      <c r="AJ472" s="183"/>
      <c r="AK472" s="183"/>
      <c r="AL472" s="183"/>
      <c r="AM472" s="183"/>
      <c r="AN472" s="183"/>
      <c r="AO472" s="183"/>
      <c r="AP472" s="183"/>
      <c r="AQ472" s="183"/>
      <c r="AR472" s="183"/>
      <c r="AS472" s="183"/>
      <c r="AT472" s="183"/>
      <c r="AU472" s="183"/>
      <c r="AV472" s="183"/>
      <c r="AW472" s="183"/>
      <c r="AX472" s="183"/>
      <c r="AY472" s="183"/>
      <c r="AZ472" s="183"/>
      <c r="BA472" s="183"/>
      <c r="BB472" s="183"/>
      <c r="BC472" s="183"/>
      <c r="BD472" s="183"/>
      <c r="BE472" s="183"/>
    </row>
    <row r="473" spans="1:57" ht="15" customHeight="1">
      <c r="A473" s="145"/>
      <c r="B473" s="145" t="s">
        <v>600</v>
      </c>
      <c r="C473" s="145"/>
      <c r="D473" s="145"/>
      <c r="E473" s="145"/>
      <c r="F473" s="146">
        <v>296</v>
      </c>
      <c r="G473" s="147" t="s">
        <v>601</v>
      </c>
      <c r="H473" s="148">
        <v>2</v>
      </c>
      <c r="I473" s="149">
        <v>30</v>
      </c>
      <c r="J473" s="149"/>
      <c r="K473" s="149"/>
      <c r="L473" s="150">
        <v>0</v>
      </c>
      <c r="M473" s="184" t="s">
        <v>1484</v>
      </c>
      <c r="N473" s="181">
        <v>90</v>
      </c>
      <c r="O473" s="181" t="s">
        <v>1649</v>
      </c>
      <c r="P473" s="151" t="s">
        <v>1595</v>
      </c>
      <c r="Q473" s="182" t="str">
        <f>MaBM</f>
        <v>CTDD</v>
      </c>
      <c r="R473" s="182" t="str">
        <f>MaKhoa</f>
        <v>KCT</v>
      </c>
      <c r="S473" s="144" t="str">
        <f t="shared" si="7"/>
        <v>KCT-CTDD</v>
      </c>
      <c r="T473" s="183"/>
      <c r="U473" s="183"/>
      <c r="V473" s="183"/>
      <c r="W473" s="183"/>
      <c r="X473" s="183"/>
      <c r="Y473" s="183"/>
      <c r="Z473" s="183"/>
      <c r="AA473" s="183"/>
      <c r="AB473" s="183"/>
      <c r="AC473" s="183"/>
      <c r="AD473" s="183"/>
      <c r="AE473" s="183"/>
      <c r="AF473" s="183"/>
      <c r="AG473" s="183"/>
      <c r="AH473" s="183"/>
      <c r="AI473" s="183"/>
      <c r="AJ473" s="183"/>
      <c r="AK473" s="183"/>
      <c r="AL473" s="183"/>
      <c r="AM473" s="183"/>
      <c r="AN473" s="183"/>
      <c r="AO473" s="183"/>
      <c r="AP473" s="183"/>
      <c r="AQ473" s="183"/>
      <c r="AR473" s="183"/>
      <c r="AS473" s="183"/>
      <c r="AT473" s="183"/>
      <c r="AU473" s="183"/>
      <c r="AV473" s="183"/>
      <c r="AW473" s="183"/>
      <c r="AX473" s="183"/>
      <c r="AY473" s="183"/>
      <c r="AZ473" s="183"/>
      <c r="BA473" s="183"/>
      <c r="BB473" s="183"/>
      <c r="BC473" s="183"/>
      <c r="BD473" s="183"/>
      <c r="BE473" s="183"/>
    </row>
    <row r="474" spans="1:57" ht="15" customHeight="1">
      <c r="A474" s="145" t="s">
        <v>594</v>
      </c>
      <c r="B474" s="145"/>
      <c r="C474" s="145"/>
      <c r="D474" s="145"/>
      <c r="E474" s="145"/>
      <c r="F474" s="146">
        <v>292</v>
      </c>
      <c r="G474" s="147" t="s">
        <v>595</v>
      </c>
      <c r="H474" s="148">
        <v>3</v>
      </c>
      <c r="I474" s="149">
        <v>45</v>
      </c>
      <c r="J474" s="149"/>
      <c r="K474" s="149"/>
      <c r="L474" s="150">
        <v>0</v>
      </c>
      <c r="M474" s="184" t="s">
        <v>1484</v>
      </c>
      <c r="N474" s="181">
        <v>90</v>
      </c>
      <c r="O474" s="181" t="s">
        <v>1649</v>
      </c>
      <c r="P474" s="151" t="s">
        <v>1595</v>
      </c>
      <c r="Q474" s="182" t="str">
        <f>MaBM</f>
        <v>CTDD</v>
      </c>
      <c r="R474" s="182" t="str">
        <f>MaKhoa</f>
        <v>KCT</v>
      </c>
      <c r="S474" s="144" t="str">
        <f t="shared" si="7"/>
        <v>KCT-CTDD</v>
      </c>
      <c r="T474" s="183"/>
      <c r="U474" s="183"/>
      <c r="V474" s="183"/>
      <c r="W474" s="183"/>
      <c r="X474" s="183"/>
      <c r="Y474" s="183" t="s">
        <v>20</v>
      </c>
      <c r="Z474" s="183"/>
      <c r="AA474" s="183"/>
      <c r="AB474" s="183"/>
      <c r="AC474" s="183"/>
      <c r="AD474" s="183"/>
      <c r="AE474" s="183"/>
      <c r="AF474" s="183"/>
      <c r="AG474" s="183"/>
      <c r="AH474" s="183"/>
      <c r="AI474" s="183"/>
      <c r="AJ474" s="183"/>
      <c r="AK474" s="183"/>
      <c r="AL474" s="183"/>
      <c r="AM474" s="183"/>
      <c r="AN474" s="183"/>
      <c r="AO474" s="183"/>
      <c r="AP474" s="183"/>
      <c r="AQ474" s="183"/>
      <c r="AR474" s="183"/>
      <c r="AS474" s="183"/>
      <c r="AT474" s="183"/>
      <c r="AU474" s="183"/>
      <c r="AV474" s="183"/>
      <c r="AW474" s="183"/>
      <c r="AX474" s="183"/>
      <c r="AY474" s="183"/>
      <c r="AZ474" s="183"/>
      <c r="BA474" s="183"/>
      <c r="BB474" s="183"/>
      <c r="BC474" s="183"/>
      <c r="BD474" s="183"/>
      <c r="BE474" s="183"/>
    </row>
    <row r="475" spans="1:57" ht="15" customHeight="1">
      <c r="A475" s="145"/>
      <c r="B475" s="145"/>
      <c r="C475" s="145"/>
      <c r="D475" s="145" t="s">
        <v>596</v>
      </c>
      <c r="E475" s="145"/>
      <c r="F475" s="146">
        <v>293</v>
      </c>
      <c r="G475" s="147" t="s">
        <v>1695</v>
      </c>
      <c r="H475" s="148">
        <v>2</v>
      </c>
      <c r="I475" s="149">
        <v>30</v>
      </c>
      <c r="J475" s="149"/>
      <c r="K475" s="149"/>
      <c r="L475" s="150">
        <v>0</v>
      </c>
      <c r="M475" s="184" t="s">
        <v>1484</v>
      </c>
      <c r="N475" s="181">
        <v>90</v>
      </c>
      <c r="O475" s="181" t="s">
        <v>1649</v>
      </c>
      <c r="P475" s="151" t="s">
        <v>1595</v>
      </c>
      <c r="Q475" s="182" t="str">
        <f>MaBM</f>
        <v>CTDD</v>
      </c>
      <c r="R475" s="182" t="str">
        <f>MaKhoa</f>
        <v>KCT</v>
      </c>
      <c r="S475" s="144" t="str">
        <f t="shared" si="7"/>
        <v>KCT-CTDD</v>
      </c>
      <c r="T475" s="183"/>
      <c r="U475" s="183"/>
      <c r="V475" s="183"/>
      <c r="W475" s="183"/>
      <c r="X475" s="183"/>
      <c r="Y475" s="183"/>
      <c r="Z475" s="183"/>
      <c r="AA475" s="183"/>
      <c r="AB475" s="183"/>
      <c r="AC475" s="183"/>
      <c r="AD475" s="183"/>
      <c r="AE475" s="183"/>
      <c r="AF475" s="183"/>
      <c r="AG475" s="183"/>
      <c r="AH475" s="183"/>
      <c r="AI475" s="183"/>
      <c r="AJ475" s="183"/>
      <c r="AK475" s="183"/>
      <c r="AL475" s="183"/>
      <c r="AM475" s="183"/>
      <c r="AN475" s="183"/>
      <c r="AO475" s="183"/>
      <c r="AP475" s="183"/>
      <c r="AQ475" s="183"/>
      <c r="AR475" s="183" t="s">
        <v>20</v>
      </c>
      <c r="AS475" s="183"/>
      <c r="AT475" s="183"/>
      <c r="AU475" s="183"/>
      <c r="AV475" s="183"/>
      <c r="AW475" s="183"/>
      <c r="AX475" s="183"/>
      <c r="AY475" s="183"/>
      <c r="AZ475" s="183"/>
      <c r="BA475" s="183"/>
      <c r="BB475" s="183"/>
      <c r="BC475" s="183"/>
      <c r="BD475" s="183"/>
      <c r="BE475" s="183"/>
    </row>
    <row r="476" spans="1:57" ht="15" customHeight="1">
      <c r="A476" s="145" t="s">
        <v>372</v>
      </c>
      <c r="B476" s="145"/>
      <c r="C476" s="145"/>
      <c r="D476" s="145" t="s">
        <v>373</v>
      </c>
      <c r="E476" s="145"/>
      <c r="F476" s="146">
        <v>166</v>
      </c>
      <c r="G476" s="147" t="s">
        <v>374</v>
      </c>
      <c r="H476" s="148">
        <v>3</v>
      </c>
      <c r="I476" s="149">
        <v>45</v>
      </c>
      <c r="J476" s="149"/>
      <c r="K476" s="149"/>
      <c r="L476" s="150">
        <v>0</v>
      </c>
      <c r="M476" s="184" t="s">
        <v>1484</v>
      </c>
      <c r="N476" s="181">
        <v>90</v>
      </c>
      <c r="O476" s="181" t="s">
        <v>1649</v>
      </c>
      <c r="P476" s="151" t="s">
        <v>1595</v>
      </c>
      <c r="Q476" s="182" t="str">
        <f>MaBM</f>
        <v>CTDD</v>
      </c>
      <c r="R476" s="182" t="str">
        <f>MaKhoa</f>
        <v>KCT</v>
      </c>
      <c r="S476" s="144" t="str">
        <f t="shared" si="7"/>
        <v>KCT-CTDD</v>
      </c>
      <c r="T476" s="183"/>
      <c r="U476" s="183"/>
      <c r="V476" s="183"/>
      <c r="W476" s="183"/>
      <c r="X476" s="183"/>
      <c r="Y476" s="183"/>
      <c r="Z476" s="183"/>
      <c r="AA476" s="183"/>
      <c r="AB476" s="183"/>
      <c r="AC476" s="183"/>
      <c r="AD476" s="183"/>
      <c r="AE476" s="183"/>
      <c r="AF476" s="183"/>
      <c r="AG476" s="183"/>
      <c r="AH476" s="183"/>
      <c r="AI476" s="183" t="s">
        <v>21</v>
      </c>
      <c r="AJ476" s="183"/>
      <c r="AK476" s="183"/>
      <c r="AL476" s="183"/>
      <c r="AM476" s="183"/>
      <c r="AN476" s="183"/>
      <c r="AO476" s="183"/>
      <c r="AP476" s="183"/>
      <c r="AQ476" s="183"/>
      <c r="AR476" s="183"/>
      <c r="AS476" s="183"/>
      <c r="AT476" s="183"/>
      <c r="AU476" s="183"/>
      <c r="AV476" s="183"/>
      <c r="AW476" s="183"/>
      <c r="AX476" s="183"/>
      <c r="AY476" s="183"/>
      <c r="AZ476" s="183"/>
      <c r="BA476" s="183"/>
      <c r="BB476" s="183" t="s">
        <v>21</v>
      </c>
      <c r="BC476" s="183"/>
      <c r="BD476" s="183"/>
      <c r="BE476" s="183"/>
    </row>
    <row r="477" spans="1:57" ht="15" customHeight="1">
      <c r="A477" s="145" t="s">
        <v>597</v>
      </c>
      <c r="B477" s="145"/>
      <c r="C477" s="145"/>
      <c r="D477" s="145"/>
      <c r="E477" s="145"/>
      <c r="F477" s="146">
        <v>294</v>
      </c>
      <c r="G477" s="147" t="s">
        <v>598</v>
      </c>
      <c r="H477" s="148">
        <v>3</v>
      </c>
      <c r="I477" s="149">
        <v>45</v>
      </c>
      <c r="J477" s="149"/>
      <c r="K477" s="149"/>
      <c r="L477" s="150">
        <v>0</v>
      </c>
      <c r="M477" s="184" t="s">
        <v>1484</v>
      </c>
      <c r="N477" s="181">
        <v>90</v>
      </c>
      <c r="O477" s="181" t="s">
        <v>1649</v>
      </c>
      <c r="P477" s="151" t="s">
        <v>1595</v>
      </c>
      <c r="Q477" s="182" t="str">
        <f>MaBM</f>
        <v>CTDD</v>
      </c>
      <c r="R477" s="182" t="str">
        <f>MaKhoa</f>
        <v>KCT</v>
      </c>
      <c r="S477" s="144" t="str">
        <f t="shared" si="7"/>
        <v>KCT-CTDD</v>
      </c>
      <c r="T477" s="183"/>
      <c r="U477" s="183"/>
      <c r="V477" s="183"/>
      <c r="W477" s="183"/>
      <c r="X477" s="183"/>
      <c r="Y477" s="183" t="s">
        <v>20</v>
      </c>
      <c r="Z477" s="183"/>
      <c r="AA477" s="183"/>
      <c r="AB477" s="183"/>
      <c r="AC477" s="183"/>
      <c r="AD477" s="183"/>
      <c r="AE477" s="183"/>
      <c r="AF477" s="183"/>
      <c r="AG477" s="183"/>
      <c r="AH477" s="183"/>
      <c r="AI477" s="183"/>
      <c r="AJ477" s="183"/>
      <c r="AK477" s="183"/>
      <c r="AL477" s="183"/>
      <c r="AM477" s="183"/>
      <c r="AN477" s="183"/>
      <c r="AO477" s="183"/>
      <c r="AP477" s="183"/>
      <c r="AQ477" s="183"/>
      <c r="AR477" s="183"/>
      <c r="AS477" s="183"/>
      <c r="AT477" s="183"/>
      <c r="AU477" s="183"/>
      <c r="AV477" s="183"/>
      <c r="AW477" s="183"/>
      <c r="AX477" s="183"/>
      <c r="AY477" s="183"/>
      <c r="AZ477" s="183"/>
      <c r="BA477" s="183"/>
      <c r="BB477" s="183"/>
      <c r="BC477" s="183"/>
      <c r="BD477" s="183"/>
      <c r="BE477" s="183"/>
    </row>
    <row r="478" spans="1:57" ht="15" customHeight="1">
      <c r="A478" s="145"/>
      <c r="B478" s="145"/>
      <c r="C478" s="145"/>
      <c r="D478" s="145" t="s">
        <v>599</v>
      </c>
      <c r="E478" s="145"/>
      <c r="F478" s="146">
        <v>295</v>
      </c>
      <c r="G478" s="147" t="s">
        <v>598</v>
      </c>
      <c r="H478" s="148">
        <v>2</v>
      </c>
      <c r="I478" s="149">
        <v>30</v>
      </c>
      <c r="J478" s="149"/>
      <c r="K478" s="149"/>
      <c r="L478" s="150">
        <v>0</v>
      </c>
      <c r="M478" s="184" t="s">
        <v>1484</v>
      </c>
      <c r="N478" s="181">
        <v>90</v>
      </c>
      <c r="O478" s="181" t="s">
        <v>1649</v>
      </c>
      <c r="P478" s="151" t="s">
        <v>1595</v>
      </c>
      <c r="Q478" s="182" t="str">
        <f>MaBM</f>
        <v>CTDD</v>
      </c>
      <c r="R478" s="182" t="str">
        <f>MaKhoa</f>
        <v>KCT</v>
      </c>
      <c r="S478" s="144" t="str">
        <f t="shared" si="7"/>
        <v>KCT-CTDD</v>
      </c>
      <c r="T478" s="183"/>
      <c r="U478" s="183"/>
      <c r="V478" s="183"/>
      <c r="W478" s="183"/>
      <c r="X478" s="183"/>
      <c r="Y478" s="183"/>
      <c r="Z478" s="183"/>
      <c r="AA478" s="183"/>
      <c r="AB478" s="183"/>
      <c r="AC478" s="183"/>
      <c r="AD478" s="183"/>
      <c r="AE478" s="183"/>
      <c r="AF478" s="183"/>
      <c r="AG478" s="183"/>
      <c r="AH478" s="183"/>
      <c r="AI478" s="183"/>
      <c r="AJ478" s="183"/>
      <c r="AK478" s="183"/>
      <c r="AL478" s="183"/>
      <c r="AM478" s="183"/>
      <c r="AN478" s="183"/>
      <c r="AO478" s="183"/>
      <c r="AP478" s="183"/>
      <c r="AQ478" s="183"/>
      <c r="AR478" s="183" t="s">
        <v>20</v>
      </c>
      <c r="AS478" s="183"/>
      <c r="AT478" s="183"/>
      <c r="AU478" s="183"/>
      <c r="AV478" s="183"/>
      <c r="AW478" s="183"/>
      <c r="AX478" s="183"/>
      <c r="AY478" s="183"/>
      <c r="AZ478" s="183"/>
      <c r="BA478" s="183"/>
      <c r="BB478" s="183"/>
      <c r="BC478" s="183"/>
      <c r="BD478" s="183"/>
      <c r="BE478" s="183"/>
    </row>
    <row r="479" spans="1:57" ht="15" customHeight="1">
      <c r="A479" s="145" t="s">
        <v>1138</v>
      </c>
      <c r="B479" s="145" t="s">
        <v>1138</v>
      </c>
      <c r="C479" s="145"/>
      <c r="D479" s="145"/>
      <c r="E479" s="145"/>
      <c r="F479" s="146">
        <v>574</v>
      </c>
      <c r="G479" s="147" t="s">
        <v>1139</v>
      </c>
      <c r="H479" s="148">
        <v>2</v>
      </c>
      <c r="I479" s="149">
        <v>30</v>
      </c>
      <c r="J479" s="149"/>
      <c r="K479" s="149"/>
      <c r="L479" s="150">
        <v>0</v>
      </c>
      <c r="M479" s="184" t="s">
        <v>1484</v>
      </c>
      <c r="N479" s="181">
        <v>60</v>
      </c>
      <c r="O479" s="181" t="s">
        <v>1649</v>
      </c>
      <c r="P479" s="151" t="s">
        <v>1595</v>
      </c>
      <c r="Q479" s="182" t="str">
        <f>MaBM</f>
        <v>CTDD</v>
      </c>
      <c r="R479" s="182" t="str">
        <f>MaKhoa</f>
        <v>KCT</v>
      </c>
      <c r="S479" s="144" t="str">
        <f t="shared" si="7"/>
        <v>KCT-CTDD</v>
      </c>
      <c r="T479" s="183"/>
      <c r="U479" s="183"/>
      <c r="V479" s="183"/>
      <c r="W479" s="183"/>
      <c r="X479" s="183"/>
      <c r="Y479" s="183" t="s">
        <v>21</v>
      </c>
      <c r="Z479" s="183"/>
      <c r="AA479" s="183"/>
      <c r="AB479" s="183"/>
      <c r="AC479" s="183"/>
      <c r="AD479" s="183"/>
      <c r="AE479" s="183"/>
      <c r="AF479" s="183"/>
      <c r="AG479" s="183"/>
      <c r="AH479" s="183"/>
      <c r="AI479" s="183"/>
      <c r="AJ479" s="183"/>
      <c r="AK479" s="183"/>
      <c r="AL479" s="183"/>
      <c r="AM479" s="183"/>
      <c r="AN479" s="183"/>
      <c r="AO479" s="183"/>
      <c r="AP479" s="183"/>
      <c r="AQ479" s="183"/>
      <c r="AR479" s="183"/>
      <c r="AS479" s="183"/>
      <c r="AT479" s="183"/>
      <c r="AU479" s="183"/>
      <c r="AV479" s="183"/>
      <c r="AW479" s="183"/>
      <c r="AX479" s="183"/>
      <c r="AY479" s="183"/>
      <c r="AZ479" s="183"/>
      <c r="BA479" s="183"/>
      <c r="BB479" s="183"/>
      <c r="BC479" s="183"/>
      <c r="BD479" s="183"/>
      <c r="BE479" s="183"/>
    </row>
    <row r="480" spans="1:57" ht="15" customHeight="1">
      <c r="A480" s="145" t="s">
        <v>369</v>
      </c>
      <c r="B480" s="145"/>
      <c r="C480" s="145"/>
      <c r="D480" s="145" t="s">
        <v>370</v>
      </c>
      <c r="E480" s="145"/>
      <c r="F480" s="146">
        <v>165</v>
      </c>
      <c r="G480" s="147" t="s">
        <v>371</v>
      </c>
      <c r="H480" s="148">
        <v>2</v>
      </c>
      <c r="I480" s="149">
        <v>30</v>
      </c>
      <c r="J480" s="149"/>
      <c r="K480" s="149"/>
      <c r="L480" s="150">
        <v>0</v>
      </c>
      <c r="M480" s="184" t="s">
        <v>1484</v>
      </c>
      <c r="N480" s="181">
        <v>60</v>
      </c>
      <c r="O480" s="181" t="s">
        <v>1649</v>
      </c>
      <c r="P480" s="151" t="s">
        <v>1595</v>
      </c>
      <c r="Q480" s="182" t="str">
        <f>MaBM</f>
        <v>CTDD</v>
      </c>
      <c r="R480" s="182" t="str">
        <f>MaKhoa</f>
        <v>KCT</v>
      </c>
      <c r="S480" s="144" t="str">
        <f t="shared" si="7"/>
        <v>KCT-CTDD</v>
      </c>
      <c r="T480" s="183"/>
      <c r="U480" s="183"/>
      <c r="V480" s="183"/>
      <c r="W480" s="183"/>
      <c r="X480" s="183"/>
      <c r="Y480" s="183"/>
      <c r="Z480" s="183"/>
      <c r="AA480" s="183"/>
      <c r="AB480" s="183"/>
      <c r="AC480" s="183"/>
      <c r="AD480" s="183"/>
      <c r="AE480" s="183"/>
      <c r="AF480" s="183"/>
      <c r="AG480" s="183"/>
      <c r="AH480" s="183"/>
      <c r="AI480" s="183" t="s">
        <v>21</v>
      </c>
      <c r="AJ480" s="183"/>
      <c r="AK480" s="183"/>
      <c r="AL480" s="183"/>
      <c r="AM480" s="183"/>
      <c r="AN480" s="183"/>
      <c r="AO480" s="183"/>
      <c r="AP480" s="183"/>
      <c r="AQ480" s="183"/>
      <c r="AR480" s="183"/>
      <c r="AS480" s="183"/>
      <c r="AT480" s="183"/>
      <c r="AU480" s="183"/>
      <c r="AV480" s="183"/>
      <c r="AW480" s="183"/>
      <c r="AX480" s="183"/>
      <c r="AY480" s="183"/>
      <c r="AZ480" s="183"/>
      <c r="BA480" s="183"/>
      <c r="BB480" s="183" t="s">
        <v>21</v>
      </c>
      <c r="BC480" s="183"/>
      <c r="BD480" s="183"/>
      <c r="BE480" s="183"/>
    </row>
    <row r="481" spans="1:57" ht="15" customHeight="1">
      <c r="A481" s="145" t="s">
        <v>590</v>
      </c>
      <c r="B481" s="145"/>
      <c r="C481" s="145"/>
      <c r="D481" s="145"/>
      <c r="E481" s="145"/>
      <c r="F481" s="146">
        <v>288</v>
      </c>
      <c r="G481" s="147" t="s">
        <v>371</v>
      </c>
      <c r="H481" s="148">
        <v>4</v>
      </c>
      <c r="I481" s="149">
        <v>60</v>
      </c>
      <c r="J481" s="149"/>
      <c r="K481" s="149"/>
      <c r="L481" s="150">
        <v>0</v>
      </c>
      <c r="M481" s="184" t="s">
        <v>1484</v>
      </c>
      <c r="N481" s="181">
        <v>90</v>
      </c>
      <c r="O481" s="181" t="s">
        <v>1649</v>
      </c>
      <c r="P481" s="151" t="s">
        <v>1595</v>
      </c>
      <c r="Q481" s="182" t="str">
        <f>MaBM</f>
        <v>CTDD</v>
      </c>
      <c r="R481" s="182" t="str">
        <f>MaKhoa</f>
        <v>KCT</v>
      </c>
      <c r="S481" s="144" t="str">
        <f t="shared" si="7"/>
        <v>KCT-CTDD</v>
      </c>
      <c r="T481" s="183"/>
      <c r="U481" s="183"/>
      <c r="V481" s="183"/>
      <c r="W481" s="183"/>
      <c r="X481" s="183"/>
      <c r="Y481" s="183" t="s">
        <v>20</v>
      </c>
      <c r="Z481" s="183"/>
      <c r="AA481" s="183"/>
      <c r="AB481" s="183"/>
      <c r="AC481" s="183"/>
      <c r="AD481" s="183"/>
      <c r="AE481" s="183"/>
      <c r="AF481" s="183"/>
      <c r="AG481" s="183"/>
      <c r="AH481" s="183"/>
      <c r="AI481" s="183"/>
      <c r="AJ481" s="183"/>
      <c r="AK481" s="183"/>
      <c r="AL481" s="183"/>
      <c r="AM481" s="183"/>
      <c r="AN481" s="183"/>
      <c r="AO481" s="183"/>
      <c r="AP481" s="183"/>
      <c r="AQ481" s="183"/>
      <c r="AR481" s="183"/>
      <c r="AS481" s="183"/>
      <c r="AT481" s="183"/>
      <c r="AU481" s="183"/>
      <c r="AV481" s="183"/>
      <c r="AW481" s="183"/>
      <c r="AX481" s="183"/>
      <c r="AY481" s="183"/>
      <c r="AZ481" s="183"/>
      <c r="BA481" s="183"/>
      <c r="BB481" s="183"/>
      <c r="BC481" s="183"/>
      <c r="BD481" s="183"/>
      <c r="BE481" s="183"/>
    </row>
    <row r="482" spans="1:57" ht="15" customHeight="1">
      <c r="A482" s="145"/>
      <c r="B482" s="145" t="s">
        <v>592</v>
      </c>
      <c r="C482" s="145"/>
      <c r="D482" s="145"/>
      <c r="E482" s="145"/>
      <c r="F482" s="146">
        <v>290</v>
      </c>
      <c r="G482" s="147" t="s">
        <v>371</v>
      </c>
      <c r="H482" s="148">
        <v>2</v>
      </c>
      <c r="I482" s="149">
        <v>30</v>
      </c>
      <c r="J482" s="149"/>
      <c r="K482" s="149"/>
      <c r="L482" s="150">
        <v>0</v>
      </c>
      <c r="M482" s="184" t="s">
        <v>1484</v>
      </c>
      <c r="N482" s="181">
        <v>60</v>
      </c>
      <c r="O482" s="181" t="s">
        <v>1649</v>
      </c>
      <c r="P482" s="151" t="s">
        <v>1595</v>
      </c>
      <c r="Q482" s="182" t="str">
        <f>MaBM</f>
        <v>CTDD</v>
      </c>
      <c r="R482" s="182" t="str">
        <f>MaKhoa</f>
        <v>KCT</v>
      </c>
      <c r="S482" s="144" t="str">
        <f t="shared" si="7"/>
        <v>KCT-CTDD</v>
      </c>
      <c r="T482" s="183"/>
      <c r="U482" s="183"/>
      <c r="V482" s="183"/>
      <c r="W482" s="183"/>
      <c r="X482" s="183"/>
      <c r="Y482" s="183"/>
      <c r="Z482" s="183"/>
      <c r="AA482" s="183"/>
      <c r="AB482" s="183"/>
      <c r="AC482" s="183"/>
      <c r="AD482" s="183"/>
      <c r="AE482" s="183"/>
      <c r="AF482" s="183"/>
      <c r="AG482" s="183"/>
      <c r="AH482" s="183"/>
      <c r="AI482" s="183"/>
      <c r="AJ482" s="183"/>
      <c r="AK482" s="183"/>
      <c r="AL482" s="183"/>
      <c r="AM482" s="183"/>
      <c r="AN482" s="183"/>
      <c r="AO482" s="183"/>
      <c r="AP482" s="183"/>
      <c r="AQ482" s="183"/>
      <c r="AR482" s="183"/>
      <c r="AS482" s="183"/>
      <c r="AT482" s="183"/>
      <c r="AU482" s="183"/>
      <c r="AV482" s="183"/>
      <c r="AW482" s="183"/>
      <c r="AX482" s="183"/>
      <c r="AY482" s="183"/>
      <c r="AZ482" s="183"/>
      <c r="BA482" s="183"/>
      <c r="BB482" s="183"/>
      <c r="BC482" s="183"/>
      <c r="BD482" s="183"/>
      <c r="BE482" s="183"/>
    </row>
    <row r="483" spans="1:57" ht="15" customHeight="1">
      <c r="A483" s="145"/>
      <c r="B483" s="145"/>
      <c r="C483" s="145"/>
      <c r="D483" s="145" t="s">
        <v>593</v>
      </c>
      <c r="E483" s="145"/>
      <c r="F483" s="146">
        <v>291</v>
      </c>
      <c r="G483" s="147" t="s">
        <v>371</v>
      </c>
      <c r="H483" s="148">
        <v>3</v>
      </c>
      <c r="I483" s="149">
        <v>45</v>
      </c>
      <c r="J483" s="149"/>
      <c r="K483" s="149"/>
      <c r="L483" s="150">
        <v>0</v>
      </c>
      <c r="M483" s="184" t="s">
        <v>1484</v>
      </c>
      <c r="N483" s="181">
        <v>90</v>
      </c>
      <c r="O483" s="181" t="s">
        <v>1649</v>
      </c>
      <c r="P483" s="151" t="s">
        <v>1595</v>
      </c>
      <c r="Q483" s="182" t="str">
        <f>MaBM</f>
        <v>CTDD</v>
      </c>
      <c r="R483" s="182" t="str">
        <f>MaKhoa</f>
        <v>KCT</v>
      </c>
      <c r="S483" s="144" t="str">
        <f t="shared" si="7"/>
        <v>KCT-CTDD</v>
      </c>
      <c r="T483" s="183"/>
      <c r="U483" s="183"/>
      <c r="V483" s="183"/>
      <c r="W483" s="183"/>
      <c r="X483" s="183"/>
      <c r="Y483" s="183"/>
      <c r="Z483" s="183"/>
      <c r="AA483" s="183"/>
      <c r="AB483" s="183"/>
      <c r="AC483" s="183"/>
      <c r="AD483" s="183"/>
      <c r="AE483" s="183"/>
      <c r="AF483" s="183"/>
      <c r="AG483" s="183"/>
      <c r="AH483" s="183"/>
      <c r="AI483" s="183"/>
      <c r="AJ483" s="183"/>
      <c r="AK483" s="183"/>
      <c r="AL483" s="183"/>
      <c r="AM483" s="183"/>
      <c r="AN483" s="183"/>
      <c r="AO483" s="183"/>
      <c r="AP483" s="183"/>
      <c r="AQ483" s="183"/>
      <c r="AR483" s="183" t="s">
        <v>20</v>
      </c>
      <c r="AS483" s="183"/>
      <c r="AT483" s="183"/>
      <c r="AU483" s="183"/>
      <c r="AV483" s="183"/>
      <c r="AW483" s="183"/>
      <c r="AX483" s="183"/>
      <c r="AY483" s="183"/>
      <c r="AZ483" s="183"/>
      <c r="BA483" s="183"/>
      <c r="BB483" s="183"/>
      <c r="BC483" s="183"/>
      <c r="BD483" s="183"/>
      <c r="BE483" s="183"/>
    </row>
    <row r="484" spans="1:57" ht="15" customHeight="1">
      <c r="A484" s="145"/>
      <c r="B484" s="145" t="s">
        <v>614</v>
      </c>
      <c r="C484" s="145"/>
      <c r="D484" s="145"/>
      <c r="E484" s="145"/>
      <c r="F484" s="146">
        <v>302</v>
      </c>
      <c r="G484" s="147" t="s">
        <v>615</v>
      </c>
      <c r="H484" s="148">
        <v>2</v>
      </c>
      <c r="I484" s="149">
        <v>30</v>
      </c>
      <c r="J484" s="149"/>
      <c r="K484" s="149"/>
      <c r="L484" s="150">
        <v>0</v>
      </c>
      <c r="M484" s="184" t="s">
        <v>1484</v>
      </c>
      <c r="N484" s="181">
        <v>90</v>
      </c>
      <c r="O484" s="181" t="s">
        <v>1649</v>
      </c>
      <c r="P484" s="151" t="s">
        <v>1595</v>
      </c>
      <c r="Q484" s="182" t="str">
        <f>MaBM</f>
        <v>CTDD</v>
      </c>
      <c r="R484" s="182" t="str">
        <f>MaKhoa</f>
        <v>KCT</v>
      </c>
      <c r="S484" s="144" t="str">
        <f t="shared" si="7"/>
        <v>KCT-CTDD</v>
      </c>
      <c r="T484" s="183"/>
      <c r="U484" s="183"/>
      <c r="V484" s="183"/>
      <c r="W484" s="183"/>
      <c r="X484" s="183"/>
      <c r="Y484" s="183"/>
      <c r="Z484" s="183"/>
      <c r="AA484" s="183"/>
      <c r="AB484" s="183"/>
      <c r="AC484" s="183"/>
      <c r="AD484" s="183"/>
      <c r="AE484" s="183"/>
      <c r="AF484" s="183"/>
      <c r="AG484" s="183"/>
      <c r="AH484" s="183"/>
      <c r="AI484" s="183"/>
      <c r="AJ484" s="183"/>
      <c r="AK484" s="183"/>
      <c r="AL484" s="183"/>
      <c r="AM484" s="183"/>
      <c r="AN484" s="183"/>
      <c r="AO484" s="183"/>
      <c r="AP484" s="183"/>
      <c r="AQ484" s="183"/>
      <c r="AR484" s="183"/>
      <c r="AS484" s="183"/>
      <c r="AT484" s="183"/>
      <c r="AU484" s="183"/>
      <c r="AV484" s="183"/>
      <c r="AW484" s="183"/>
      <c r="AX484" s="183"/>
      <c r="AY484" s="183"/>
      <c r="AZ484" s="183"/>
      <c r="BA484" s="183"/>
      <c r="BB484" s="183"/>
      <c r="BC484" s="183"/>
      <c r="BD484" s="183"/>
      <c r="BE484" s="183"/>
    </row>
    <row r="485" spans="1:57" ht="15" customHeight="1">
      <c r="A485" s="145" t="s">
        <v>606</v>
      </c>
      <c r="B485" s="145"/>
      <c r="C485" s="145"/>
      <c r="D485" s="145" t="s">
        <v>607</v>
      </c>
      <c r="E485" s="145"/>
      <c r="F485" s="146">
        <v>299</v>
      </c>
      <c r="G485" s="147" t="s">
        <v>608</v>
      </c>
      <c r="H485" s="148">
        <v>3</v>
      </c>
      <c r="I485" s="149">
        <v>45</v>
      </c>
      <c r="J485" s="149"/>
      <c r="K485" s="149"/>
      <c r="L485" s="150">
        <v>0</v>
      </c>
      <c r="M485" s="184" t="s">
        <v>1484</v>
      </c>
      <c r="N485" s="181">
        <v>90</v>
      </c>
      <c r="O485" s="181" t="s">
        <v>1649</v>
      </c>
      <c r="P485" s="151" t="s">
        <v>1595</v>
      </c>
      <c r="Q485" s="182" t="str">
        <f>MaBM</f>
        <v>CTDD</v>
      </c>
      <c r="R485" s="182" t="str">
        <f>MaKhoa</f>
        <v>KCT</v>
      </c>
      <c r="S485" s="144" t="str">
        <f t="shared" si="7"/>
        <v>KCT-CTDD</v>
      </c>
      <c r="T485" s="183"/>
      <c r="U485" s="183"/>
      <c r="V485" s="183"/>
      <c r="W485" s="183"/>
      <c r="X485" s="183"/>
      <c r="Y485" s="183" t="s">
        <v>20</v>
      </c>
      <c r="Z485" s="183"/>
      <c r="AA485" s="183"/>
      <c r="AB485" s="183"/>
      <c r="AC485" s="183"/>
      <c r="AD485" s="183"/>
      <c r="AE485" s="183"/>
      <c r="AF485" s="183"/>
      <c r="AG485" s="183"/>
      <c r="AH485" s="183"/>
      <c r="AI485" s="183"/>
      <c r="AJ485" s="183"/>
      <c r="AK485" s="183"/>
      <c r="AL485" s="183"/>
      <c r="AM485" s="183"/>
      <c r="AN485" s="183"/>
      <c r="AO485" s="183"/>
      <c r="AP485" s="183"/>
      <c r="AQ485" s="183"/>
      <c r="AR485" s="183" t="s">
        <v>20</v>
      </c>
      <c r="AS485" s="183"/>
      <c r="AT485" s="183"/>
      <c r="AU485" s="183"/>
      <c r="AV485" s="183"/>
      <c r="AW485" s="183"/>
      <c r="AX485" s="183"/>
      <c r="AY485" s="183"/>
      <c r="AZ485" s="183"/>
      <c r="BA485" s="183"/>
      <c r="BB485" s="183"/>
      <c r="BC485" s="183"/>
      <c r="BD485" s="183"/>
      <c r="BE485" s="183"/>
    </row>
    <row r="486" spans="1:57" ht="15" customHeight="1">
      <c r="A486" s="145" t="s">
        <v>609</v>
      </c>
      <c r="B486" s="145"/>
      <c r="C486" s="145"/>
      <c r="D486" s="145" t="s">
        <v>610</v>
      </c>
      <c r="E486" s="145"/>
      <c r="F486" s="146">
        <v>300</v>
      </c>
      <c r="G486" s="147" t="s">
        <v>611</v>
      </c>
      <c r="H486" s="148">
        <v>3</v>
      </c>
      <c r="I486" s="149">
        <v>45</v>
      </c>
      <c r="J486" s="149"/>
      <c r="K486" s="149"/>
      <c r="L486" s="150">
        <v>0</v>
      </c>
      <c r="M486" s="184" t="s">
        <v>1484</v>
      </c>
      <c r="N486" s="181">
        <v>90</v>
      </c>
      <c r="O486" s="181" t="s">
        <v>1649</v>
      </c>
      <c r="P486" s="151" t="s">
        <v>1595</v>
      </c>
      <c r="Q486" s="182" t="str">
        <f>MaBM</f>
        <v>CTDD</v>
      </c>
      <c r="R486" s="182" t="str">
        <f>MaKhoa</f>
        <v>KCT</v>
      </c>
      <c r="S486" s="144" t="str">
        <f t="shared" si="7"/>
        <v>KCT-CTDD</v>
      </c>
      <c r="T486" s="183"/>
      <c r="U486" s="183"/>
      <c r="V486" s="183"/>
      <c r="W486" s="183"/>
      <c r="X486" s="183"/>
      <c r="Y486" s="183" t="s">
        <v>20</v>
      </c>
      <c r="Z486" s="183"/>
      <c r="AA486" s="183"/>
      <c r="AB486" s="183"/>
      <c r="AC486" s="183"/>
      <c r="AD486" s="183"/>
      <c r="AE486" s="183"/>
      <c r="AF486" s="183"/>
      <c r="AG486" s="183"/>
      <c r="AH486" s="183"/>
      <c r="AI486" s="183"/>
      <c r="AJ486" s="183"/>
      <c r="AK486" s="183"/>
      <c r="AL486" s="183"/>
      <c r="AM486" s="183"/>
      <c r="AN486" s="183"/>
      <c r="AO486" s="183"/>
      <c r="AP486" s="183"/>
      <c r="AQ486" s="183"/>
      <c r="AR486" s="183" t="s">
        <v>20</v>
      </c>
      <c r="AS486" s="183"/>
      <c r="AT486" s="183"/>
      <c r="AU486" s="183"/>
      <c r="AV486" s="183"/>
      <c r="AW486" s="183"/>
      <c r="AX486" s="183"/>
      <c r="AY486" s="183"/>
      <c r="AZ486" s="183"/>
      <c r="BA486" s="183"/>
      <c r="BB486" s="183"/>
      <c r="BC486" s="183"/>
      <c r="BD486" s="183"/>
      <c r="BE486" s="183"/>
    </row>
    <row r="487" spans="1:57" ht="15" customHeight="1">
      <c r="A487" s="145" t="s">
        <v>378</v>
      </c>
      <c r="B487" s="145"/>
      <c r="C487" s="145"/>
      <c r="D487" s="145" t="s">
        <v>379</v>
      </c>
      <c r="E487" s="145"/>
      <c r="F487" s="146">
        <v>168</v>
      </c>
      <c r="G487" s="147" t="s">
        <v>380</v>
      </c>
      <c r="H487" s="148">
        <v>3</v>
      </c>
      <c r="I487" s="149">
        <v>45</v>
      </c>
      <c r="J487" s="149"/>
      <c r="K487" s="149"/>
      <c r="L487" s="150">
        <v>0</v>
      </c>
      <c r="M487" s="184" t="s">
        <v>1484</v>
      </c>
      <c r="N487" s="181">
        <v>90</v>
      </c>
      <c r="O487" s="181" t="s">
        <v>1649</v>
      </c>
      <c r="P487" s="151" t="s">
        <v>1595</v>
      </c>
      <c r="Q487" s="182" t="str">
        <f>MaBM</f>
        <v>CTDD</v>
      </c>
      <c r="R487" s="182" t="str">
        <f>MaKhoa</f>
        <v>KCT</v>
      </c>
      <c r="S487" s="144" t="str">
        <f t="shared" si="7"/>
        <v>KCT-CTDD</v>
      </c>
      <c r="T487" s="183"/>
      <c r="U487" s="183"/>
      <c r="V487" s="183"/>
      <c r="W487" s="183"/>
      <c r="X487" s="183"/>
      <c r="Y487" s="183"/>
      <c r="Z487" s="183"/>
      <c r="AA487" s="183"/>
      <c r="AB487" s="183"/>
      <c r="AC487" s="183"/>
      <c r="AD487" s="183"/>
      <c r="AE487" s="183"/>
      <c r="AF487" s="183"/>
      <c r="AG487" s="183"/>
      <c r="AH487" s="183"/>
      <c r="AI487" s="183" t="s">
        <v>21</v>
      </c>
      <c r="AJ487" s="183"/>
      <c r="AK487" s="183"/>
      <c r="AL487" s="183"/>
      <c r="AM487" s="183"/>
      <c r="AN487" s="183"/>
      <c r="AO487" s="183"/>
      <c r="AP487" s="183"/>
      <c r="AQ487" s="183"/>
      <c r="AR487" s="183"/>
      <c r="AS487" s="183"/>
      <c r="AT487" s="183"/>
      <c r="AU487" s="183"/>
      <c r="AV487" s="183"/>
      <c r="AW487" s="183"/>
      <c r="AX487" s="183"/>
      <c r="AY487" s="183"/>
      <c r="AZ487" s="183"/>
      <c r="BA487" s="183"/>
      <c r="BB487" s="183" t="s">
        <v>21</v>
      </c>
      <c r="BC487" s="183"/>
      <c r="BD487" s="183"/>
      <c r="BE487" s="183"/>
    </row>
    <row r="488" spans="1:57" ht="15" customHeight="1">
      <c r="A488" s="145" t="s">
        <v>460</v>
      </c>
      <c r="B488" s="145" t="s">
        <v>460</v>
      </c>
      <c r="C488" s="145"/>
      <c r="D488" s="145" t="s">
        <v>461</v>
      </c>
      <c r="E488" s="145"/>
      <c r="F488" s="146">
        <v>218</v>
      </c>
      <c r="G488" s="147" t="s">
        <v>462</v>
      </c>
      <c r="H488" s="148">
        <v>2</v>
      </c>
      <c r="I488" s="149">
        <v>30</v>
      </c>
      <c r="J488" s="149"/>
      <c r="K488" s="149"/>
      <c r="L488" s="150">
        <v>0</v>
      </c>
      <c r="M488" s="184"/>
      <c r="N488" s="181"/>
      <c r="O488" s="181" t="s">
        <v>1649</v>
      </c>
      <c r="P488" s="151" t="s">
        <v>1595</v>
      </c>
      <c r="Q488" s="182" t="str">
        <f>MaBM</f>
        <v>CTDD</v>
      </c>
      <c r="R488" s="182" t="str">
        <f>MaKhoa</f>
        <v>KCT</v>
      </c>
      <c r="S488" s="144" t="str">
        <f t="shared" si="7"/>
        <v>KCT-CTDD</v>
      </c>
      <c r="T488" s="183"/>
      <c r="U488" s="183"/>
      <c r="V488" s="183"/>
      <c r="W488" s="183"/>
      <c r="X488" s="183"/>
      <c r="Y488" s="183" t="s">
        <v>21</v>
      </c>
      <c r="Z488" s="183"/>
      <c r="AA488" s="183"/>
      <c r="AB488" s="183"/>
      <c r="AC488" s="183"/>
      <c r="AD488" s="183"/>
      <c r="AE488" s="183"/>
      <c r="AF488" s="183"/>
      <c r="AG488" s="183"/>
      <c r="AH488" s="183"/>
      <c r="AI488" s="183"/>
      <c r="AJ488" s="183"/>
      <c r="AK488" s="183"/>
      <c r="AL488" s="183"/>
      <c r="AM488" s="183"/>
      <c r="AN488" s="183"/>
      <c r="AO488" s="183"/>
      <c r="AP488" s="183"/>
      <c r="AQ488" s="183"/>
      <c r="AR488" s="183" t="s">
        <v>21</v>
      </c>
      <c r="AS488" s="183"/>
      <c r="AT488" s="183"/>
      <c r="AU488" s="183"/>
      <c r="AV488" s="183"/>
      <c r="AW488" s="183"/>
      <c r="AX488" s="183"/>
      <c r="AY488" s="183"/>
      <c r="AZ488" s="183"/>
      <c r="BA488" s="183"/>
      <c r="BB488" s="183"/>
      <c r="BC488" s="183"/>
      <c r="BD488" s="183"/>
      <c r="BE488" s="183"/>
    </row>
    <row r="489" spans="1:57" ht="15" customHeight="1">
      <c r="A489" s="145" t="s">
        <v>457</v>
      </c>
      <c r="B489" s="145" t="s">
        <v>457</v>
      </c>
      <c r="C489" s="145"/>
      <c r="D489" s="145" t="s">
        <v>458</v>
      </c>
      <c r="E489" s="145"/>
      <c r="F489" s="146">
        <v>217</v>
      </c>
      <c r="G489" s="147" t="s">
        <v>459</v>
      </c>
      <c r="H489" s="148">
        <v>2</v>
      </c>
      <c r="I489" s="149">
        <v>30</v>
      </c>
      <c r="J489" s="149"/>
      <c r="K489" s="149"/>
      <c r="L489" s="150">
        <v>0</v>
      </c>
      <c r="M489" s="184" t="s">
        <v>1484</v>
      </c>
      <c r="N489" s="181">
        <v>60</v>
      </c>
      <c r="O489" s="181" t="s">
        <v>1649</v>
      </c>
      <c r="P489" s="151" t="s">
        <v>1595</v>
      </c>
      <c r="Q489" s="182" t="str">
        <f>MaBM</f>
        <v>CTDD</v>
      </c>
      <c r="R489" s="182" t="str">
        <f>MaKhoa</f>
        <v>KCT</v>
      </c>
      <c r="S489" s="144" t="str">
        <f t="shared" si="7"/>
        <v>KCT-CTDD</v>
      </c>
      <c r="T489" s="183"/>
      <c r="U489" s="183"/>
      <c r="V489" s="183"/>
      <c r="W489" s="183"/>
      <c r="X489" s="183"/>
      <c r="Y489" s="183" t="s">
        <v>21</v>
      </c>
      <c r="Z489" s="183"/>
      <c r="AA489" s="183"/>
      <c r="AB489" s="183"/>
      <c r="AC489" s="183"/>
      <c r="AD489" s="183"/>
      <c r="AE489" s="183"/>
      <c r="AF489" s="183"/>
      <c r="AG489" s="183"/>
      <c r="AH489" s="183"/>
      <c r="AI489" s="183"/>
      <c r="AJ489" s="183"/>
      <c r="AK489" s="183"/>
      <c r="AL489" s="183"/>
      <c r="AM489" s="183"/>
      <c r="AN489" s="183"/>
      <c r="AO489" s="183"/>
      <c r="AP489" s="183"/>
      <c r="AQ489" s="183"/>
      <c r="AR489" s="183" t="s">
        <v>21</v>
      </c>
      <c r="AS489" s="183"/>
      <c r="AT489" s="183"/>
      <c r="AU489" s="183"/>
      <c r="AV489" s="183"/>
      <c r="AW489" s="183"/>
      <c r="AX489" s="183"/>
      <c r="AY489" s="183"/>
      <c r="AZ489" s="183"/>
      <c r="BA489" s="183"/>
      <c r="BB489" s="183"/>
      <c r="BC489" s="183"/>
      <c r="BD489" s="183"/>
      <c r="BE489" s="183"/>
    </row>
    <row r="490" spans="1:57" ht="15" customHeight="1">
      <c r="A490" s="145" t="s">
        <v>1122</v>
      </c>
      <c r="B490" s="145" t="s">
        <v>1745</v>
      </c>
      <c r="C490" s="145"/>
      <c r="D490" s="145" t="s">
        <v>1123</v>
      </c>
      <c r="E490" s="145" t="s">
        <v>1123</v>
      </c>
      <c r="F490" s="146">
        <v>567</v>
      </c>
      <c r="G490" s="147" t="s">
        <v>467</v>
      </c>
      <c r="H490" s="148">
        <v>2</v>
      </c>
      <c r="I490" s="149">
        <v>15</v>
      </c>
      <c r="J490" s="149">
        <v>30</v>
      </c>
      <c r="K490" s="149"/>
      <c r="L490" s="150">
        <v>0</v>
      </c>
      <c r="M490" s="180" t="s">
        <v>2</v>
      </c>
      <c r="N490" s="181"/>
      <c r="O490" s="181" t="s">
        <v>2326</v>
      </c>
      <c r="P490" s="151" t="s">
        <v>1595</v>
      </c>
      <c r="Q490" s="182" t="str">
        <f>MaBM</f>
        <v>CTUD</v>
      </c>
      <c r="R490" s="182" t="str">
        <f>MaKhoa</f>
        <v>KCT</v>
      </c>
      <c r="S490" s="144" t="str">
        <f t="shared" si="7"/>
        <v>KCT-CTUD</v>
      </c>
      <c r="T490" s="183"/>
      <c r="U490" s="183"/>
      <c r="V490" s="183"/>
      <c r="W490" s="183"/>
      <c r="X490" s="183"/>
      <c r="Y490" s="183" t="s">
        <v>21</v>
      </c>
      <c r="Z490" s="183"/>
      <c r="AA490" s="183"/>
      <c r="AB490" s="183"/>
      <c r="AC490" s="183"/>
      <c r="AD490" s="183"/>
      <c r="AE490" s="183"/>
      <c r="AF490" s="183"/>
      <c r="AG490" s="183"/>
      <c r="AH490" s="183"/>
      <c r="AI490" s="183"/>
      <c r="AJ490" s="183"/>
      <c r="AK490" s="183"/>
      <c r="AL490" s="183"/>
      <c r="AM490" s="183"/>
      <c r="AN490" s="183"/>
      <c r="AO490" s="183"/>
      <c r="AP490" s="183"/>
      <c r="AQ490" s="183"/>
      <c r="AR490" s="183" t="s">
        <v>21</v>
      </c>
      <c r="AS490" s="183"/>
      <c r="AT490" s="183"/>
      <c r="AU490" s="183"/>
      <c r="AV490" s="183"/>
      <c r="AW490" s="183"/>
      <c r="AX490" s="183"/>
      <c r="AY490" s="183"/>
      <c r="AZ490" s="183"/>
      <c r="BA490" s="183"/>
      <c r="BB490" s="183"/>
      <c r="BC490" s="183"/>
      <c r="BD490" s="183"/>
      <c r="BE490" s="183"/>
    </row>
    <row r="491" spans="1:57" ht="15" customHeight="1">
      <c r="A491" s="145" t="s">
        <v>612</v>
      </c>
      <c r="B491" s="145"/>
      <c r="C491" s="145"/>
      <c r="D491" s="145"/>
      <c r="E491" s="145"/>
      <c r="F491" s="146">
        <v>301</v>
      </c>
      <c r="G491" s="147" t="s">
        <v>613</v>
      </c>
      <c r="H491" s="148">
        <v>3</v>
      </c>
      <c r="I491" s="149">
        <v>45</v>
      </c>
      <c r="J491" s="149"/>
      <c r="K491" s="149"/>
      <c r="L491" s="150">
        <v>0</v>
      </c>
      <c r="M491" s="184" t="s">
        <v>1484</v>
      </c>
      <c r="N491" s="181">
        <v>90</v>
      </c>
      <c r="O491" s="181" t="s">
        <v>1649</v>
      </c>
      <c r="P491" s="151" t="s">
        <v>1595</v>
      </c>
      <c r="Q491" s="182" t="str">
        <f>MaBM</f>
        <v>CTDD</v>
      </c>
      <c r="R491" s="182" t="str">
        <f>MaKhoa</f>
        <v>KCT</v>
      </c>
      <c r="S491" s="144" t="str">
        <f t="shared" si="7"/>
        <v>KCT-CTDD</v>
      </c>
      <c r="T491" s="183"/>
      <c r="U491" s="183"/>
      <c r="V491" s="183"/>
      <c r="W491" s="183"/>
      <c r="X491" s="183"/>
      <c r="Y491" s="183" t="s">
        <v>20</v>
      </c>
      <c r="Z491" s="183"/>
      <c r="AA491" s="183"/>
      <c r="AB491" s="183"/>
      <c r="AC491" s="183"/>
      <c r="AD491" s="183"/>
      <c r="AE491" s="183"/>
      <c r="AF491" s="183"/>
      <c r="AG491" s="183"/>
      <c r="AH491" s="183"/>
      <c r="AI491" s="183"/>
      <c r="AJ491" s="183"/>
      <c r="AK491" s="183"/>
      <c r="AL491" s="183"/>
      <c r="AM491" s="183"/>
      <c r="AN491" s="183"/>
      <c r="AO491" s="183"/>
      <c r="AP491" s="183"/>
      <c r="AQ491" s="183"/>
      <c r="AR491" s="183"/>
      <c r="AS491" s="183"/>
      <c r="AT491" s="183"/>
      <c r="AU491" s="183"/>
      <c r="AV491" s="183"/>
      <c r="AW491" s="183"/>
      <c r="AX491" s="183"/>
      <c r="AY491" s="183"/>
      <c r="AZ491" s="183"/>
      <c r="BA491" s="183"/>
      <c r="BB491" s="183"/>
      <c r="BC491" s="183"/>
      <c r="BD491" s="183"/>
      <c r="BE491" s="183"/>
    </row>
    <row r="492" spans="1:57" ht="15" customHeight="1">
      <c r="A492" s="145"/>
      <c r="B492" s="145" t="s">
        <v>616</v>
      </c>
      <c r="C492" s="145"/>
      <c r="D492" s="145"/>
      <c r="E492" s="145"/>
      <c r="F492" s="146">
        <v>303</v>
      </c>
      <c r="G492" s="147" t="s">
        <v>613</v>
      </c>
      <c r="H492" s="148">
        <v>2</v>
      </c>
      <c r="I492" s="149">
        <v>30</v>
      </c>
      <c r="J492" s="149"/>
      <c r="K492" s="149"/>
      <c r="L492" s="150">
        <v>0</v>
      </c>
      <c r="M492" s="184" t="s">
        <v>1484</v>
      </c>
      <c r="N492" s="181">
        <v>90</v>
      </c>
      <c r="O492" s="181" t="s">
        <v>1649</v>
      </c>
      <c r="P492" s="151" t="s">
        <v>1595</v>
      </c>
      <c r="Q492" s="182" t="str">
        <f>MaBM</f>
        <v>CTDD</v>
      </c>
      <c r="R492" s="182" t="str">
        <f>MaKhoa</f>
        <v>KCT</v>
      </c>
      <c r="S492" s="144" t="str">
        <f t="shared" si="7"/>
        <v>KCT-CTDD</v>
      </c>
      <c r="T492" s="183"/>
      <c r="U492" s="183"/>
      <c r="V492" s="183"/>
      <c r="W492" s="183"/>
      <c r="X492" s="183"/>
      <c r="Y492" s="183"/>
      <c r="Z492" s="183"/>
      <c r="AA492" s="183"/>
      <c r="AB492" s="183"/>
      <c r="AC492" s="183"/>
      <c r="AD492" s="183"/>
      <c r="AE492" s="183"/>
      <c r="AF492" s="183"/>
      <c r="AG492" s="183"/>
      <c r="AH492" s="183"/>
      <c r="AI492" s="183"/>
      <c r="AJ492" s="183"/>
      <c r="AK492" s="183"/>
      <c r="AL492" s="183"/>
      <c r="AM492" s="183"/>
      <c r="AN492" s="183"/>
      <c r="AO492" s="183"/>
      <c r="AP492" s="183"/>
      <c r="AQ492" s="183"/>
      <c r="AR492" s="183"/>
      <c r="AS492" s="183"/>
      <c r="AT492" s="183"/>
      <c r="AU492" s="183"/>
      <c r="AV492" s="183"/>
      <c r="AW492" s="183"/>
      <c r="AX492" s="183"/>
      <c r="AY492" s="183"/>
      <c r="AZ492" s="183"/>
      <c r="BA492" s="183"/>
      <c r="BB492" s="183"/>
      <c r="BC492" s="183"/>
      <c r="BD492" s="183"/>
      <c r="BE492" s="183"/>
    </row>
    <row r="493" spans="1:57" ht="15" customHeight="1">
      <c r="A493" s="145"/>
      <c r="B493" s="145"/>
      <c r="C493" s="145"/>
      <c r="D493" s="145" t="s">
        <v>618</v>
      </c>
      <c r="E493" s="145"/>
      <c r="F493" s="146">
        <v>305</v>
      </c>
      <c r="G493" s="147" t="s">
        <v>613</v>
      </c>
      <c r="H493" s="148">
        <v>3</v>
      </c>
      <c r="I493" s="149">
        <v>45</v>
      </c>
      <c r="J493" s="149"/>
      <c r="K493" s="149"/>
      <c r="L493" s="150">
        <v>0</v>
      </c>
      <c r="M493" s="184" t="s">
        <v>1484</v>
      </c>
      <c r="N493" s="181">
        <v>90</v>
      </c>
      <c r="O493" s="181" t="s">
        <v>1649</v>
      </c>
      <c r="P493" s="151" t="s">
        <v>1595</v>
      </c>
      <c r="Q493" s="182" t="str">
        <f>MaBM</f>
        <v>CTDD</v>
      </c>
      <c r="R493" s="182" t="str">
        <f>MaKhoa</f>
        <v>KCT</v>
      </c>
      <c r="S493" s="144" t="str">
        <f t="shared" si="7"/>
        <v>KCT-CTDD</v>
      </c>
      <c r="T493" s="183"/>
      <c r="U493" s="183"/>
      <c r="V493" s="183"/>
      <c r="W493" s="183"/>
      <c r="X493" s="183"/>
      <c r="Y493" s="183"/>
      <c r="Z493" s="183"/>
      <c r="AA493" s="183"/>
      <c r="AB493" s="183"/>
      <c r="AC493" s="183"/>
      <c r="AD493" s="183"/>
      <c r="AE493" s="183"/>
      <c r="AF493" s="183"/>
      <c r="AG493" s="183"/>
      <c r="AH493" s="183"/>
      <c r="AI493" s="183"/>
      <c r="AJ493" s="183"/>
      <c r="AK493" s="183"/>
      <c r="AL493" s="183"/>
      <c r="AM493" s="183"/>
      <c r="AN493" s="183"/>
      <c r="AO493" s="183"/>
      <c r="AP493" s="183"/>
      <c r="AQ493" s="183"/>
      <c r="AR493" s="183" t="s">
        <v>20</v>
      </c>
      <c r="AS493" s="183"/>
      <c r="AT493" s="183"/>
      <c r="AU493" s="183"/>
      <c r="AV493" s="183"/>
      <c r="AW493" s="183"/>
      <c r="AX493" s="183"/>
      <c r="AY493" s="183"/>
      <c r="AZ493" s="183"/>
      <c r="BA493" s="183"/>
      <c r="BB493" s="183"/>
      <c r="BC493" s="183"/>
      <c r="BD493" s="183"/>
      <c r="BE493" s="183"/>
    </row>
    <row r="494" spans="1:57" ht="15" customHeight="1">
      <c r="A494" s="145" t="s">
        <v>619</v>
      </c>
      <c r="B494" s="145" t="s">
        <v>1697</v>
      </c>
      <c r="C494" s="145"/>
      <c r="D494" s="145" t="s">
        <v>620</v>
      </c>
      <c r="E494" s="145"/>
      <c r="F494" s="146">
        <v>306</v>
      </c>
      <c r="G494" s="147" t="s">
        <v>621</v>
      </c>
      <c r="H494" s="148">
        <v>2</v>
      </c>
      <c r="I494" s="149">
        <v>30</v>
      </c>
      <c r="J494" s="149"/>
      <c r="K494" s="149"/>
      <c r="L494" s="150">
        <v>0</v>
      </c>
      <c r="M494" s="184"/>
      <c r="N494" s="181"/>
      <c r="O494" s="181" t="s">
        <v>1649</v>
      </c>
      <c r="P494" s="151" t="s">
        <v>1595</v>
      </c>
      <c r="Q494" s="182" t="str">
        <f>MaBM</f>
        <v>CTDD</v>
      </c>
      <c r="R494" s="182" t="str">
        <f>MaKhoa</f>
        <v>KCT</v>
      </c>
      <c r="S494" s="144" t="str">
        <f t="shared" si="7"/>
        <v>KCT-CTDD</v>
      </c>
      <c r="T494" s="183"/>
      <c r="U494" s="183"/>
      <c r="V494" s="183"/>
      <c r="W494" s="183"/>
      <c r="X494" s="183"/>
      <c r="Y494" s="183" t="s">
        <v>20</v>
      </c>
      <c r="Z494" s="183"/>
      <c r="AA494" s="183"/>
      <c r="AB494" s="183"/>
      <c r="AC494" s="183"/>
      <c r="AD494" s="183"/>
      <c r="AE494" s="183"/>
      <c r="AF494" s="183"/>
      <c r="AG494" s="183"/>
      <c r="AH494" s="183"/>
      <c r="AI494" s="183"/>
      <c r="AJ494" s="183"/>
      <c r="AK494" s="183"/>
      <c r="AL494" s="183"/>
      <c r="AM494" s="183"/>
      <c r="AN494" s="183"/>
      <c r="AO494" s="183"/>
      <c r="AP494" s="183"/>
      <c r="AQ494" s="183"/>
      <c r="AR494" s="183" t="s">
        <v>20</v>
      </c>
      <c r="AS494" s="183"/>
      <c r="AT494" s="183"/>
      <c r="AU494" s="183"/>
      <c r="AV494" s="183"/>
      <c r="AW494" s="183"/>
      <c r="AX494" s="183"/>
      <c r="AY494" s="183"/>
      <c r="AZ494" s="183"/>
      <c r="BA494" s="183"/>
      <c r="BB494" s="183"/>
      <c r="BC494" s="183"/>
      <c r="BD494" s="183"/>
      <c r="BE494" s="183"/>
    </row>
    <row r="495" spans="1:57" ht="15" customHeight="1">
      <c r="A495" s="145"/>
      <c r="B495" s="145"/>
      <c r="C495" s="145"/>
      <c r="D495" s="145" t="s">
        <v>1412</v>
      </c>
      <c r="E495" s="145"/>
      <c r="F495" s="146">
        <v>689</v>
      </c>
      <c r="G495" s="147" t="s">
        <v>1409</v>
      </c>
      <c r="H495" s="148">
        <v>6</v>
      </c>
      <c r="I495" s="149"/>
      <c r="J495" s="149"/>
      <c r="K495" s="149">
        <v>270</v>
      </c>
      <c r="L495" s="150">
        <v>0</v>
      </c>
      <c r="M495" s="184"/>
      <c r="N495" s="181"/>
      <c r="O495" s="181" t="s">
        <v>1649</v>
      </c>
      <c r="P495" s="151" t="s">
        <v>1595</v>
      </c>
      <c r="Q495" s="182" t="str">
        <f>MaBM</f>
        <v>CTDD</v>
      </c>
      <c r="R495" s="182" t="str">
        <f>MaKhoa</f>
        <v>KCT</v>
      </c>
      <c r="S495" s="144" t="str">
        <f t="shared" si="7"/>
        <v>KCT-CTDD</v>
      </c>
      <c r="T495" s="183"/>
      <c r="U495" s="183"/>
      <c r="V495" s="183"/>
      <c r="W495" s="183"/>
      <c r="X495" s="183"/>
      <c r="Y495" s="183"/>
      <c r="Z495" s="183"/>
      <c r="AA495" s="183"/>
      <c r="AB495" s="183"/>
      <c r="AC495" s="183"/>
      <c r="AD495" s="183"/>
      <c r="AE495" s="183"/>
      <c r="AF495" s="183"/>
      <c r="AG495" s="183"/>
      <c r="AH495" s="183"/>
      <c r="AI495" s="183"/>
      <c r="AJ495" s="183"/>
      <c r="AK495" s="183"/>
      <c r="AL495" s="183"/>
      <c r="AM495" s="183"/>
      <c r="AN495" s="183"/>
      <c r="AO495" s="183"/>
      <c r="AP495" s="183"/>
      <c r="AQ495" s="183"/>
      <c r="AR495" s="183" t="s">
        <v>20</v>
      </c>
      <c r="AS495" s="183"/>
      <c r="AT495" s="183"/>
      <c r="AU495" s="183"/>
      <c r="AV495" s="183"/>
      <c r="AW495" s="183"/>
      <c r="AX495" s="183"/>
      <c r="AY495" s="183"/>
      <c r="AZ495" s="183"/>
      <c r="BA495" s="183"/>
      <c r="BB495" s="183"/>
      <c r="BC495" s="183"/>
      <c r="BD495" s="183"/>
      <c r="BE495" s="183"/>
    </row>
    <row r="496" spans="1:57" ht="15" customHeight="1">
      <c r="A496" s="145" t="s">
        <v>1405</v>
      </c>
      <c r="B496" s="145"/>
      <c r="C496" s="145"/>
      <c r="D496" s="145"/>
      <c r="E496" s="145"/>
      <c r="F496" s="146">
        <v>684</v>
      </c>
      <c r="G496" s="147" t="s">
        <v>1406</v>
      </c>
      <c r="H496" s="148">
        <v>4</v>
      </c>
      <c r="I496" s="149"/>
      <c r="J496" s="149"/>
      <c r="K496" s="149">
        <v>180</v>
      </c>
      <c r="L496" s="150">
        <v>0</v>
      </c>
      <c r="M496" s="180" t="s">
        <v>2</v>
      </c>
      <c r="N496" s="181"/>
      <c r="O496" s="181" t="s">
        <v>1649</v>
      </c>
      <c r="P496" s="151" t="s">
        <v>1595</v>
      </c>
      <c r="Q496" s="182" t="str">
        <f>MaBM</f>
        <v>CTDD</v>
      </c>
      <c r="R496" s="182" t="str">
        <f>MaKhoa</f>
        <v>KCT</v>
      </c>
      <c r="S496" s="144" t="str">
        <f t="shared" si="7"/>
        <v>KCT-CTDD</v>
      </c>
      <c r="T496" s="183"/>
      <c r="U496" s="183"/>
      <c r="V496" s="183"/>
      <c r="W496" s="183"/>
      <c r="X496" s="183"/>
      <c r="Y496" s="183" t="s">
        <v>20</v>
      </c>
      <c r="Z496" s="183"/>
      <c r="AA496" s="183"/>
      <c r="AB496" s="183"/>
      <c r="AC496" s="183"/>
      <c r="AD496" s="183"/>
      <c r="AE496" s="183"/>
      <c r="AF496" s="183"/>
      <c r="AG496" s="183"/>
      <c r="AH496" s="183"/>
      <c r="AI496" s="183"/>
      <c r="AJ496" s="183"/>
      <c r="AK496" s="183"/>
      <c r="AL496" s="183"/>
      <c r="AM496" s="183"/>
      <c r="AN496" s="183"/>
      <c r="AO496" s="183"/>
      <c r="AP496" s="183"/>
      <c r="AQ496" s="183"/>
      <c r="AR496" s="183"/>
      <c r="AS496" s="183"/>
      <c r="AT496" s="183"/>
      <c r="AU496" s="183"/>
      <c r="AV496" s="183"/>
      <c r="AW496" s="183"/>
      <c r="AX496" s="183"/>
      <c r="AY496" s="183"/>
      <c r="AZ496" s="183"/>
      <c r="BA496" s="183"/>
      <c r="BB496" s="183"/>
      <c r="BC496" s="183"/>
      <c r="BD496" s="183"/>
      <c r="BE496" s="183"/>
    </row>
    <row r="497" spans="1:57" ht="15" customHeight="1">
      <c r="A497" s="145" t="s">
        <v>1420</v>
      </c>
      <c r="B497" s="145" t="s">
        <v>1420</v>
      </c>
      <c r="C497" s="145"/>
      <c r="D497" s="145"/>
      <c r="E497" s="145"/>
      <c r="F497" s="146">
        <v>695</v>
      </c>
      <c r="G497" s="147" t="s">
        <v>1415</v>
      </c>
      <c r="H497" s="148">
        <v>4</v>
      </c>
      <c r="I497" s="149"/>
      <c r="J497" s="149"/>
      <c r="K497" s="149">
        <v>180</v>
      </c>
      <c r="L497" s="150">
        <v>0</v>
      </c>
      <c r="M497" s="180" t="s">
        <v>1511</v>
      </c>
      <c r="N497" s="181"/>
      <c r="O497" s="181" t="s">
        <v>1649</v>
      </c>
      <c r="P497" s="151" t="s">
        <v>1595</v>
      </c>
      <c r="Q497" s="182" t="str">
        <f>MaBM</f>
        <v>CTDD</v>
      </c>
      <c r="R497" s="182" t="str">
        <f>MaKhoa</f>
        <v>KCT</v>
      </c>
      <c r="S497" s="144" t="str">
        <f t="shared" si="7"/>
        <v>KCT-CTDD</v>
      </c>
      <c r="T497" s="183"/>
      <c r="U497" s="183"/>
      <c r="V497" s="183"/>
      <c r="W497" s="183"/>
      <c r="X497" s="183"/>
      <c r="Y497" s="183" t="s">
        <v>20</v>
      </c>
      <c r="Z497" s="183"/>
      <c r="AA497" s="183"/>
      <c r="AB497" s="183"/>
      <c r="AC497" s="183"/>
      <c r="AD497" s="183"/>
      <c r="AE497" s="183"/>
      <c r="AF497" s="183"/>
      <c r="AG497" s="183"/>
      <c r="AH497" s="183"/>
      <c r="AI497" s="183"/>
      <c r="AJ497" s="183"/>
      <c r="AK497" s="183"/>
      <c r="AL497" s="183"/>
      <c r="AM497" s="183"/>
      <c r="AN497" s="183"/>
      <c r="AO497" s="183"/>
      <c r="AP497" s="183"/>
      <c r="AQ497" s="183"/>
      <c r="AR497" s="183"/>
      <c r="AS497" s="183"/>
      <c r="AT497" s="183"/>
      <c r="AU497" s="183"/>
      <c r="AV497" s="183"/>
      <c r="AW497" s="183"/>
      <c r="AX497" s="183"/>
      <c r="AY497" s="183"/>
      <c r="AZ497" s="183"/>
      <c r="BA497" s="183"/>
      <c r="BB497" s="183"/>
      <c r="BC497" s="183"/>
      <c r="BD497" s="183"/>
      <c r="BE497" s="183"/>
    </row>
    <row r="498" spans="1:57" ht="15" customHeight="1">
      <c r="A498" s="145" t="s">
        <v>1301</v>
      </c>
      <c r="B498" s="145" t="s">
        <v>1775</v>
      </c>
      <c r="C498" s="145"/>
      <c r="D498" s="145" t="s">
        <v>1302</v>
      </c>
      <c r="E498" s="145"/>
      <c r="F498" s="146">
        <v>646</v>
      </c>
      <c r="G498" s="147" t="s">
        <v>1303</v>
      </c>
      <c r="H498" s="148">
        <v>2</v>
      </c>
      <c r="I498" s="149"/>
      <c r="J498" s="149"/>
      <c r="K498" s="149">
        <v>90</v>
      </c>
      <c r="L498" s="150">
        <v>0</v>
      </c>
      <c r="M498" s="180" t="s">
        <v>2</v>
      </c>
      <c r="N498" s="181"/>
      <c r="O498" s="181" t="s">
        <v>1649</v>
      </c>
      <c r="P498" s="151" t="s">
        <v>1595</v>
      </c>
      <c r="Q498" s="182" t="str">
        <f>MaBM</f>
        <v>CTDD</v>
      </c>
      <c r="R498" s="182" t="str">
        <f>MaKhoa</f>
        <v>KCT</v>
      </c>
      <c r="S498" s="144" t="str">
        <f t="shared" si="7"/>
        <v>KCT-CTDD</v>
      </c>
      <c r="T498" s="183"/>
      <c r="U498" s="183"/>
      <c r="V498" s="183"/>
      <c r="W498" s="183"/>
      <c r="X498" s="183"/>
      <c r="Y498" s="183" t="s">
        <v>20</v>
      </c>
      <c r="Z498" s="183"/>
      <c r="AA498" s="183"/>
      <c r="AB498" s="183"/>
      <c r="AC498" s="183"/>
      <c r="AD498" s="183"/>
      <c r="AE498" s="183"/>
      <c r="AF498" s="183"/>
      <c r="AG498" s="183"/>
      <c r="AH498" s="183"/>
      <c r="AI498" s="183"/>
      <c r="AJ498" s="183"/>
      <c r="AK498" s="183"/>
      <c r="AL498" s="183"/>
      <c r="AM498" s="183"/>
      <c r="AN498" s="183"/>
      <c r="AO498" s="183"/>
      <c r="AP498" s="183"/>
      <c r="AQ498" s="183"/>
      <c r="AR498" s="183" t="s">
        <v>20</v>
      </c>
      <c r="AS498" s="183"/>
      <c r="AT498" s="183"/>
      <c r="AU498" s="183"/>
      <c r="AV498" s="183"/>
      <c r="AW498" s="183"/>
      <c r="AX498" s="183"/>
      <c r="AY498" s="183"/>
      <c r="AZ498" s="183"/>
      <c r="BA498" s="183"/>
      <c r="BB498" s="183"/>
      <c r="BC498" s="183"/>
      <c r="BD498" s="183"/>
      <c r="BE498" s="183"/>
    </row>
    <row r="499" spans="1:57" ht="15" customHeight="1">
      <c r="A499" s="145" t="s">
        <v>1135</v>
      </c>
      <c r="B499" s="145" t="s">
        <v>1135</v>
      </c>
      <c r="C499" s="145"/>
      <c r="D499" s="145" t="s">
        <v>1136</v>
      </c>
      <c r="E499" s="145"/>
      <c r="F499" s="146">
        <v>573</v>
      </c>
      <c r="G499" s="147" t="s">
        <v>1137</v>
      </c>
      <c r="H499" s="148">
        <v>2</v>
      </c>
      <c r="I499" s="149">
        <v>30</v>
      </c>
      <c r="J499" s="149"/>
      <c r="K499" s="149"/>
      <c r="L499" s="150">
        <v>0</v>
      </c>
      <c r="M499" s="184" t="s">
        <v>1484</v>
      </c>
      <c r="N499" s="181">
        <v>60</v>
      </c>
      <c r="O499" s="181" t="s">
        <v>1649</v>
      </c>
      <c r="P499" s="151" t="s">
        <v>1595</v>
      </c>
      <c r="Q499" s="182" t="str">
        <f>MaBM</f>
        <v>CTDD</v>
      </c>
      <c r="R499" s="182" t="str">
        <f>MaKhoa</f>
        <v>KCT</v>
      </c>
      <c r="S499" s="144" t="str">
        <f t="shared" si="7"/>
        <v>KCT-CTDD</v>
      </c>
      <c r="T499" s="183"/>
      <c r="U499" s="183"/>
      <c r="V499" s="183"/>
      <c r="W499" s="183"/>
      <c r="X499" s="183"/>
      <c r="Y499" s="183" t="s">
        <v>21</v>
      </c>
      <c r="Z499" s="183"/>
      <c r="AA499" s="183"/>
      <c r="AB499" s="183"/>
      <c r="AC499" s="183"/>
      <c r="AD499" s="183"/>
      <c r="AE499" s="183"/>
      <c r="AF499" s="183"/>
      <c r="AG499" s="183"/>
      <c r="AH499" s="183"/>
      <c r="AI499" s="183"/>
      <c r="AJ499" s="183"/>
      <c r="AK499" s="183"/>
      <c r="AL499" s="183"/>
      <c r="AM499" s="183"/>
      <c r="AN499" s="183"/>
      <c r="AO499" s="183"/>
      <c r="AP499" s="183"/>
      <c r="AQ499" s="183"/>
      <c r="AR499" s="183" t="s">
        <v>21</v>
      </c>
      <c r="AS499" s="183"/>
      <c r="AT499" s="183"/>
      <c r="AU499" s="183"/>
      <c r="AV499" s="183"/>
      <c r="AW499" s="183"/>
      <c r="AX499" s="183"/>
      <c r="AY499" s="183"/>
      <c r="AZ499" s="183"/>
      <c r="BA499" s="183"/>
      <c r="BB499" s="183"/>
      <c r="BC499" s="183"/>
      <c r="BD499" s="183"/>
      <c r="BE499" s="183"/>
    </row>
    <row r="500" spans="1:57" ht="15" customHeight="1">
      <c r="A500" s="145" t="s">
        <v>184</v>
      </c>
      <c r="B500" s="145"/>
      <c r="C500" s="145"/>
      <c r="D500" s="145" t="s">
        <v>185</v>
      </c>
      <c r="E500" s="145"/>
      <c r="F500" s="146">
        <v>81</v>
      </c>
      <c r="G500" s="147" t="s">
        <v>186</v>
      </c>
      <c r="H500" s="148">
        <v>3</v>
      </c>
      <c r="I500" s="149">
        <v>45</v>
      </c>
      <c r="J500" s="149"/>
      <c r="K500" s="149"/>
      <c r="L500" s="150">
        <v>0</v>
      </c>
      <c r="M500" s="184" t="s">
        <v>1484</v>
      </c>
      <c r="N500" s="181">
        <v>90</v>
      </c>
      <c r="O500" s="181" t="s">
        <v>349</v>
      </c>
      <c r="P500" s="151" t="s">
        <v>1595</v>
      </c>
      <c r="Q500" s="182" t="str">
        <f>MaBM</f>
        <v>CTDK</v>
      </c>
      <c r="R500" s="182" t="str">
        <f>MaKhoa</f>
        <v>KCT</v>
      </c>
      <c r="S500" s="144" t="str">
        <f t="shared" si="7"/>
        <v>KCT-CTDK</v>
      </c>
      <c r="T500" s="183" t="s">
        <v>20</v>
      </c>
      <c r="U500" s="183" t="s">
        <v>20</v>
      </c>
      <c r="V500" s="183" t="s">
        <v>20</v>
      </c>
      <c r="W500" s="183" t="s">
        <v>20</v>
      </c>
      <c r="X500" s="183" t="s">
        <v>20</v>
      </c>
      <c r="Y500" s="183" t="s">
        <v>20</v>
      </c>
      <c r="Z500" s="183" t="s">
        <v>20</v>
      </c>
      <c r="AA500" s="183"/>
      <c r="AB500" s="183"/>
      <c r="AC500" s="183"/>
      <c r="AD500" s="183"/>
      <c r="AE500" s="183"/>
      <c r="AF500" s="183"/>
      <c r="AG500" s="183"/>
      <c r="AH500" s="183"/>
      <c r="AI500" s="183"/>
      <c r="AJ500" s="183"/>
      <c r="AK500" s="183"/>
      <c r="AL500" s="183"/>
      <c r="AM500" s="183"/>
      <c r="AN500" s="183" t="s">
        <v>20</v>
      </c>
      <c r="AO500" s="183" t="s">
        <v>20</v>
      </c>
      <c r="AP500" s="183" t="s">
        <v>20</v>
      </c>
      <c r="AQ500" s="183"/>
      <c r="AR500" s="183" t="s">
        <v>20</v>
      </c>
      <c r="AS500" s="183"/>
      <c r="AT500" s="183"/>
      <c r="AU500" s="183"/>
      <c r="AV500" s="183"/>
      <c r="AW500" s="183"/>
      <c r="AX500" s="183"/>
      <c r="AY500" s="183"/>
      <c r="AZ500" s="183"/>
      <c r="BA500" s="183"/>
      <c r="BB500" s="183"/>
      <c r="BC500" s="183"/>
      <c r="BD500" s="183"/>
      <c r="BE500" s="183"/>
    </row>
    <row r="501" spans="1:57" ht="15" customHeight="1">
      <c r="A501" s="145"/>
      <c r="B501" s="145"/>
      <c r="C501" s="145" t="s">
        <v>1619</v>
      </c>
      <c r="D501" s="145"/>
      <c r="E501" s="145" t="s">
        <v>187</v>
      </c>
      <c r="F501" s="146">
        <v>82</v>
      </c>
      <c r="G501" s="147" t="s">
        <v>186</v>
      </c>
      <c r="H501" s="148">
        <v>2</v>
      </c>
      <c r="I501" s="149">
        <v>30</v>
      </c>
      <c r="J501" s="149"/>
      <c r="K501" s="149"/>
      <c r="L501" s="150">
        <v>0</v>
      </c>
      <c r="M501" s="184" t="s">
        <v>1484</v>
      </c>
      <c r="N501" s="181">
        <v>90</v>
      </c>
      <c r="O501" s="181" t="s">
        <v>349</v>
      </c>
      <c r="P501" s="151" t="s">
        <v>1595</v>
      </c>
      <c r="Q501" s="182" t="str">
        <f>MaBM</f>
        <v>CTDK</v>
      </c>
      <c r="R501" s="182" t="str">
        <f>MaKhoa</f>
        <v>KCT</v>
      </c>
      <c r="S501" s="144" t="str">
        <f t="shared" si="7"/>
        <v>KCT-CTDK</v>
      </c>
      <c r="T501" s="183"/>
      <c r="U501" s="183"/>
      <c r="V501" s="183"/>
      <c r="W501" s="183"/>
      <c r="X501" s="183"/>
      <c r="Y501" s="183"/>
      <c r="Z501" s="183"/>
      <c r="AA501" s="183"/>
      <c r="AB501" s="183"/>
      <c r="AC501" s="183"/>
      <c r="AD501" s="183"/>
      <c r="AE501" s="183"/>
      <c r="AF501" s="183"/>
      <c r="AG501" s="183"/>
      <c r="AH501" s="183"/>
      <c r="AI501" s="183"/>
      <c r="AJ501" s="183"/>
      <c r="AK501" s="183"/>
      <c r="AL501" s="183"/>
      <c r="AM501" s="183"/>
      <c r="AN501" s="183"/>
      <c r="AO501" s="183"/>
      <c r="AP501" s="183"/>
      <c r="AQ501" s="183"/>
      <c r="AR501" s="183"/>
      <c r="AS501" s="183"/>
      <c r="AT501" s="183"/>
      <c r="AU501" s="183"/>
      <c r="AV501" s="183"/>
      <c r="AW501" s="183"/>
      <c r="AX501" s="183"/>
      <c r="AY501" s="183"/>
      <c r="AZ501" s="183"/>
      <c r="BA501" s="183"/>
      <c r="BB501" s="183"/>
      <c r="BC501" s="183"/>
      <c r="BD501" s="183"/>
      <c r="BE501" s="183"/>
    </row>
    <row r="502" spans="1:57" ht="15" customHeight="1">
      <c r="A502" s="145" t="s">
        <v>181</v>
      </c>
      <c r="B502" s="145"/>
      <c r="C502" s="145"/>
      <c r="D502" s="145" t="s">
        <v>182</v>
      </c>
      <c r="E502" s="145"/>
      <c r="F502" s="146">
        <v>80</v>
      </c>
      <c r="G502" s="147" t="s">
        <v>183</v>
      </c>
      <c r="H502" s="148">
        <v>2</v>
      </c>
      <c r="I502" s="149">
        <v>30</v>
      </c>
      <c r="J502" s="149"/>
      <c r="K502" s="149"/>
      <c r="L502" s="150">
        <v>0</v>
      </c>
      <c r="M502" s="184" t="s">
        <v>1484</v>
      </c>
      <c r="N502" s="181">
        <v>90</v>
      </c>
      <c r="O502" s="181" t="s">
        <v>349</v>
      </c>
      <c r="P502" s="151" t="s">
        <v>1595</v>
      </c>
      <c r="Q502" s="182" t="str">
        <f>MaBM</f>
        <v>CTDK</v>
      </c>
      <c r="R502" s="182" t="str">
        <f>MaKhoa</f>
        <v>KCT</v>
      </c>
      <c r="S502" s="144" t="str">
        <f t="shared" si="7"/>
        <v>KCT-CTDK</v>
      </c>
      <c r="T502" s="183" t="s">
        <v>20</v>
      </c>
      <c r="U502" s="183" t="s">
        <v>20</v>
      </c>
      <c r="V502" s="183" t="s">
        <v>20</v>
      </c>
      <c r="W502" s="183" t="s">
        <v>20</v>
      </c>
      <c r="X502" s="183" t="s">
        <v>20</v>
      </c>
      <c r="Y502" s="183" t="s">
        <v>20</v>
      </c>
      <c r="Z502" s="183" t="s">
        <v>20</v>
      </c>
      <c r="AA502" s="183"/>
      <c r="AB502" s="183"/>
      <c r="AC502" s="183"/>
      <c r="AD502" s="183"/>
      <c r="AE502" s="183"/>
      <c r="AF502" s="183"/>
      <c r="AG502" s="183"/>
      <c r="AH502" s="183"/>
      <c r="AI502" s="183"/>
      <c r="AJ502" s="183"/>
      <c r="AK502" s="183"/>
      <c r="AL502" s="183"/>
      <c r="AM502" s="183"/>
      <c r="AN502" s="183" t="s">
        <v>20</v>
      </c>
      <c r="AO502" s="183" t="s">
        <v>20</v>
      </c>
      <c r="AP502" s="183" t="s">
        <v>20</v>
      </c>
      <c r="AQ502" s="183"/>
      <c r="AR502" s="183" t="s">
        <v>20</v>
      </c>
      <c r="AS502" s="183"/>
      <c r="AT502" s="183"/>
      <c r="AU502" s="183"/>
      <c r="AV502" s="183"/>
      <c r="AW502" s="183"/>
      <c r="AX502" s="183"/>
      <c r="AY502" s="183"/>
      <c r="AZ502" s="183"/>
      <c r="BA502" s="183"/>
      <c r="BB502" s="183"/>
      <c r="BC502" s="183"/>
      <c r="BD502" s="183"/>
      <c r="BE502" s="183"/>
    </row>
    <row r="503" spans="1:57" ht="15" customHeight="1">
      <c r="A503" s="145" t="s">
        <v>348</v>
      </c>
      <c r="B503" s="145" t="s">
        <v>348</v>
      </c>
      <c r="C503" s="145"/>
      <c r="D503" s="145"/>
      <c r="E503" s="145"/>
      <c r="F503" s="146">
        <v>157</v>
      </c>
      <c r="G503" s="147" t="s">
        <v>349</v>
      </c>
      <c r="H503" s="148">
        <v>3</v>
      </c>
      <c r="I503" s="149">
        <v>45</v>
      </c>
      <c r="J503" s="149"/>
      <c r="K503" s="149"/>
      <c r="L503" s="150">
        <v>0</v>
      </c>
      <c r="M503" s="184" t="s">
        <v>1484</v>
      </c>
      <c r="N503" s="181">
        <v>90</v>
      </c>
      <c r="O503" s="181" t="s">
        <v>349</v>
      </c>
      <c r="P503" s="151" t="s">
        <v>1595</v>
      </c>
      <c r="Q503" s="182" t="str">
        <f>MaBM</f>
        <v>CTDK</v>
      </c>
      <c r="R503" s="182" t="str">
        <f>MaKhoa</f>
        <v>KCT</v>
      </c>
      <c r="S503" s="144" t="str">
        <f t="shared" si="7"/>
        <v>KCT-CTDK</v>
      </c>
      <c r="T503" s="183"/>
      <c r="U503" s="183"/>
      <c r="V503" s="183"/>
      <c r="W503" s="183"/>
      <c r="X503" s="183"/>
      <c r="Y503" s="183"/>
      <c r="Z503" s="183"/>
      <c r="AA503" s="183"/>
      <c r="AB503" s="183"/>
      <c r="AC503" s="183"/>
      <c r="AD503" s="183"/>
      <c r="AE503" s="183"/>
      <c r="AF503" s="183"/>
      <c r="AG503" s="183"/>
      <c r="AH503" s="183"/>
      <c r="AI503" s="183" t="s">
        <v>20</v>
      </c>
      <c r="AJ503" s="183"/>
      <c r="AK503" s="183"/>
      <c r="AL503" s="183"/>
      <c r="AM503" s="183"/>
      <c r="AN503" s="183"/>
      <c r="AO503" s="183"/>
      <c r="AP503" s="183"/>
      <c r="AQ503" s="183"/>
      <c r="AR503" s="183"/>
      <c r="AS503" s="183"/>
      <c r="AT503" s="183"/>
      <c r="AU503" s="183"/>
      <c r="AV503" s="183"/>
      <c r="AW503" s="183"/>
      <c r="AX503" s="183"/>
      <c r="AY503" s="183"/>
      <c r="AZ503" s="183"/>
      <c r="BA503" s="183"/>
      <c r="BB503" s="183"/>
      <c r="BC503" s="183"/>
      <c r="BD503" s="183"/>
      <c r="BE503" s="183"/>
    </row>
    <row r="504" spans="1:57" ht="15" customHeight="1">
      <c r="A504" s="145" t="s">
        <v>1526</v>
      </c>
      <c r="B504" s="145" t="s">
        <v>1526</v>
      </c>
      <c r="C504" s="145" t="s">
        <v>1526</v>
      </c>
      <c r="D504" s="145" t="s">
        <v>1797</v>
      </c>
      <c r="E504" s="145" t="s">
        <v>1797</v>
      </c>
      <c r="F504" s="146">
        <v>747</v>
      </c>
      <c r="G504" s="147" t="s">
        <v>1528</v>
      </c>
      <c r="H504" s="148">
        <v>1</v>
      </c>
      <c r="I504" s="149"/>
      <c r="J504" s="149"/>
      <c r="K504" s="149">
        <v>45</v>
      </c>
      <c r="L504" s="150">
        <v>0</v>
      </c>
      <c r="M504" s="180" t="s">
        <v>1511</v>
      </c>
      <c r="N504" s="181"/>
      <c r="O504" s="181" t="s">
        <v>349</v>
      </c>
      <c r="P504" s="151" t="s">
        <v>1595</v>
      </c>
      <c r="Q504" s="182" t="str">
        <f>MaBM</f>
        <v>CTDK</v>
      </c>
      <c r="R504" s="182" t="str">
        <f>MaKhoa</f>
        <v>KCT</v>
      </c>
      <c r="S504" s="144" t="str">
        <f t="shared" si="7"/>
        <v>KCT-CTDK</v>
      </c>
      <c r="T504" s="183" t="s">
        <v>20</v>
      </c>
      <c r="U504" s="183" t="s">
        <v>20</v>
      </c>
      <c r="V504" s="183" t="s">
        <v>20</v>
      </c>
      <c r="W504" s="183" t="s">
        <v>20</v>
      </c>
      <c r="X504" s="183" t="s">
        <v>20</v>
      </c>
      <c r="Y504" s="183"/>
      <c r="Z504" s="183" t="s">
        <v>20</v>
      </c>
      <c r="AA504" s="183"/>
      <c r="AB504" s="183"/>
      <c r="AC504" s="183"/>
      <c r="AD504" s="183"/>
      <c r="AE504" s="183"/>
      <c r="AF504" s="183"/>
      <c r="AG504" s="183"/>
      <c r="AH504" s="183"/>
      <c r="AI504" s="183"/>
      <c r="AJ504" s="183"/>
      <c r="AK504" s="183"/>
      <c r="AL504" s="183"/>
      <c r="AM504" s="183"/>
      <c r="AN504" s="183" t="s">
        <v>20</v>
      </c>
      <c r="AO504" s="183" t="s">
        <v>20</v>
      </c>
      <c r="AP504" s="183" t="s">
        <v>20</v>
      </c>
      <c r="AQ504" s="183"/>
      <c r="AR504" s="183"/>
      <c r="AS504" s="183"/>
      <c r="AT504" s="183"/>
      <c r="AU504" s="183"/>
      <c r="AV504" s="183"/>
      <c r="AW504" s="183"/>
      <c r="AX504" s="183"/>
      <c r="AY504" s="183"/>
      <c r="AZ504" s="183"/>
      <c r="BA504" s="183"/>
      <c r="BB504" s="183"/>
      <c r="BC504" s="183"/>
      <c r="BD504" s="183"/>
      <c r="BE504" s="183"/>
    </row>
    <row r="505" spans="1:57" ht="15" customHeight="1">
      <c r="A505" s="145" t="s">
        <v>1530</v>
      </c>
      <c r="B505" s="145" t="s">
        <v>1530</v>
      </c>
      <c r="C505" s="145"/>
      <c r="D505" s="145" t="s">
        <v>1823</v>
      </c>
      <c r="E505" s="145"/>
      <c r="F505" s="146">
        <v>786</v>
      </c>
      <c r="G505" s="147" t="s">
        <v>1528</v>
      </c>
      <c r="H505" s="148">
        <v>1</v>
      </c>
      <c r="I505" s="149"/>
      <c r="J505" s="149"/>
      <c r="K505" s="149">
        <v>45</v>
      </c>
      <c r="L505" s="150">
        <v>0</v>
      </c>
      <c r="M505" s="180" t="s">
        <v>1511</v>
      </c>
      <c r="N505" s="181"/>
      <c r="O505" s="181" t="s">
        <v>349</v>
      </c>
      <c r="P505" s="151" t="s">
        <v>1595</v>
      </c>
      <c r="Q505" s="182" t="str">
        <f>MaBM</f>
        <v>CTDK</v>
      </c>
      <c r="R505" s="182" t="str">
        <f>MaKhoa</f>
        <v>KCT</v>
      </c>
      <c r="S505" s="144" t="str">
        <f t="shared" si="7"/>
        <v>KCT-CTDK</v>
      </c>
      <c r="T505" s="183"/>
      <c r="U505" s="183"/>
      <c r="V505" s="183"/>
      <c r="W505" s="183"/>
      <c r="X505" s="183"/>
      <c r="Y505" s="183" t="s">
        <v>20</v>
      </c>
      <c r="Z505" s="183"/>
      <c r="AA505" s="183"/>
      <c r="AB505" s="183"/>
      <c r="AC505" s="183"/>
      <c r="AD505" s="183"/>
      <c r="AE505" s="183"/>
      <c r="AF505" s="183"/>
      <c r="AG505" s="183"/>
      <c r="AH505" s="183"/>
      <c r="AI505" s="183"/>
      <c r="AJ505" s="183"/>
      <c r="AK505" s="183"/>
      <c r="AL505" s="183"/>
      <c r="AM505" s="183"/>
      <c r="AN505" s="183"/>
      <c r="AO505" s="183"/>
      <c r="AP505" s="183"/>
      <c r="AQ505" s="183"/>
      <c r="AR505" s="183" t="s">
        <v>20</v>
      </c>
      <c r="AS505" s="183"/>
      <c r="AT505" s="183"/>
      <c r="AU505" s="183"/>
      <c r="AV505" s="183"/>
      <c r="AW505" s="183"/>
      <c r="AX505" s="183"/>
      <c r="AY505" s="183"/>
      <c r="AZ505" s="183"/>
      <c r="BA505" s="183"/>
      <c r="BB505" s="183"/>
      <c r="BC505" s="183"/>
      <c r="BD505" s="183"/>
      <c r="BE505" s="183"/>
    </row>
    <row r="506" spans="1:57" ht="15" customHeight="1">
      <c r="A506" s="145" t="s">
        <v>209</v>
      </c>
      <c r="B506" s="145"/>
      <c r="C506" s="145"/>
      <c r="D506" s="145"/>
      <c r="E506" s="145"/>
      <c r="F506" s="146">
        <v>94</v>
      </c>
      <c r="G506" s="147" t="s">
        <v>1492</v>
      </c>
      <c r="H506" s="148">
        <v>3</v>
      </c>
      <c r="I506" s="149">
        <v>45</v>
      </c>
      <c r="J506" s="149"/>
      <c r="K506" s="149"/>
      <c r="L506" s="150">
        <v>0</v>
      </c>
      <c r="M506" s="184"/>
      <c r="N506" s="181"/>
      <c r="O506" s="181" t="s">
        <v>349</v>
      </c>
      <c r="P506" s="151" t="s">
        <v>1595</v>
      </c>
      <c r="Q506" s="182" t="str">
        <f>MaBM</f>
        <v>CTDK</v>
      </c>
      <c r="R506" s="182" t="str">
        <f>MaKhoa</f>
        <v>KCT</v>
      </c>
      <c r="S506" s="144" t="str">
        <f t="shared" si="7"/>
        <v>KCT-CTDK</v>
      </c>
      <c r="T506" s="183" t="s">
        <v>20</v>
      </c>
      <c r="U506" s="183" t="s">
        <v>20</v>
      </c>
      <c r="V506" s="183" t="s">
        <v>20</v>
      </c>
      <c r="W506" s="183" t="s">
        <v>20</v>
      </c>
      <c r="X506" s="183" t="s">
        <v>20</v>
      </c>
      <c r="Y506" s="183"/>
      <c r="Z506" s="183" t="s">
        <v>20</v>
      </c>
      <c r="AA506" s="183"/>
      <c r="AB506" s="183"/>
      <c r="AC506" s="183"/>
      <c r="AD506" s="183"/>
      <c r="AE506" s="183"/>
      <c r="AF506" s="183"/>
      <c r="AG506" s="183"/>
      <c r="AH506" s="183"/>
      <c r="AI506" s="183"/>
      <c r="AJ506" s="183"/>
      <c r="AK506" s="183"/>
      <c r="AL506" s="183"/>
      <c r="AM506" s="183"/>
      <c r="AN506" s="183"/>
      <c r="AO506" s="183"/>
      <c r="AP506" s="183"/>
      <c r="AQ506" s="183"/>
      <c r="AR506" s="183"/>
      <c r="AS506" s="183"/>
      <c r="AT506" s="183"/>
      <c r="AU506" s="183"/>
      <c r="AV506" s="183"/>
      <c r="AW506" s="183"/>
      <c r="AX506" s="183"/>
      <c r="AY506" s="183"/>
      <c r="AZ506" s="183"/>
      <c r="BA506" s="183"/>
      <c r="BB506" s="183"/>
      <c r="BC506" s="183"/>
      <c r="BD506" s="183"/>
      <c r="BE506" s="183"/>
    </row>
    <row r="507" spans="1:57" ht="15" customHeight="1">
      <c r="A507" s="145" t="s">
        <v>210</v>
      </c>
      <c r="B507" s="145"/>
      <c r="C507" s="145"/>
      <c r="D507" s="145"/>
      <c r="E507" s="145"/>
      <c r="F507" s="146">
        <v>95</v>
      </c>
      <c r="G507" s="147" t="s">
        <v>1492</v>
      </c>
      <c r="H507" s="148">
        <v>3</v>
      </c>
      <c r="I507" s="149">
        <v>45</v>
      </c>
      <c r="J507" s="149"/>
      <c r="K507" s="149"/>
      <c r="L507" s="150">
        <v>0</v>
      </c>
      <c r="M507" s="184"/>
      <c r="N507" s="181"/>
      <c r="O507" s="293" t="s">
        <v>1649</v>
      </c>
      <c r="P507" s="151" t="s">
        <v>1595</v>
      </c>
      <c r="Q507" s="182" t="str">
        <f>MaBM</f>
        <v>CTDD</v>
      </c>
      <c r="R507" s="182" t="str">
        <f>MaKhoa</f>
        <v>KCT</v>
      </c>
      <c r="S507" s="144" t="str">
        <f t="shared" si="7"/>
        <v>KCT-CTDD</v>
      </c>
      <c r="T507" s="183"/>
      <c r="U507" s="183"/>
      <c r="V507" s="183"/>
      <c r="W507" s="183"/>
      <c r="X507" s="183"/>
      <c r="Y507" s="183" t="s">
        <v>20</v>
      </c>
      <c r="Z507" s="183"/>
      <c r="AA507" s="183"/>
      <c r="AB507" s="183"/>
      <c r="AC507" s="183"/>
      <c r="AD507" s="183"/>
      <c r="AE507" s="183"/>
      <c r="AF507" s="183"/>
      <c r="AG507" s="183"/>
      <c r="AH507" s="183"/>
      <c r="AI507" s="183"/>
      <c r="AJ507" s="183"/>
      <c r="AK507" s="183"/>
      <c r="AL507" s="183"/>
      <c r="AM507" s="183"/>
      <c r="AN507" s="183"/>
      <c r="AO507" s="183"/>
      <c r="AP507" s="183"/>
      <c r="AQ507" s="183"/>
      <c r="AR507" s="183"/>
      <c r="AS507" s="183"/>
      <c r="AT507" s="183"/>
      <c r="AU507" s="183"/>
      <c r="AV507" s="183"/>
      <c r="AW507" s="183"/>
      <c r="AX507" s="183"/>
      <c r="AY507" s="183"/>
      <c r="AZ507" s="183"/>
      <c r="BA507" s="183"/>
      <c r="BB507" s="183"/>
      <c r="BC507" s="183"/>
      <c r="BD507" s="183"/>
      <c r="BE507" s="183"/>
    </row>
    <row r="508" spans="1:57" ht="15" customHeight="1">
      <c r="A508" s="145"/>
      <c r="B508" s="145" t="s">
        <v>211</v>
      </c>
      <c r="C508" s="145" t="s">
        <v>1623</v>
      </c>
      <c r="D508" s="145"/>
      <c r="E508" s="145" t="s">
        <v>212</v>
      </c>
      <c r="F508" s="146">
        <v>96</v>
      </c>
      <c r="G508" s="147" t="s">
        <v>1492</v>
      </c>
      <c r="H508" s="148">
        <v>2</v>
      </c>
      <c r="I508" s="149">
        <v>30</v>
      </c>
      <c r="J508" s="149"/>
      <c r="K508" s="149"/>
      <c r="L508" s="150">
        <v>0</v>
      </c>
      <c r="M508" s="184"/>
      <c r="N508" s="181"/>
      <c r="O508" s="181" t="s">
        <v>349</v>
      </c>
      <c r="P508" s="151" t="s">
        <v>1595</v>
      </c>
      <c r="Q508" s="182" t="str">
        <f>MaBM</f>
        <v>CTDK</v>
      </c>
      <c r="R508" s="182" t="str">
        <f>MaKhoa</f>
        <v>KCT</v>
      </c>
      <c r="S508" s="144" t="str">
        <f t="shared" si="7"/>
        <v>KCT-CTDK</v>
      </c>
      <c r="T508" s="183"/>
      <c r="U508" s="183"/>
      <c r="V508" s="183"/>
      <c r="W508" s="183"/>
      <c r="X508" s="183"/>
      <c r="Y508" s="183"/>
      <c r="Z508" s="183"/>
      <c r="AA508" s="183"/>
      <c r="AB508" s="183"/>
      <c r="AC508" s="183"/>
      <c r="AD508" s="183"/>
      <c r="AE508" s="183"/>
      <c r="AF508" s="183"/>
      <c r="AG508" s="183"/>
      <c r="AH508" s="183"/>
      <c r="AI508" s="183"/>
      <c r="AJ508" s="183"/>
      <c r="AK508" s="183"/>
      <c r="AL508" s="183"/>
      <c r="AM508" s="183"/>
      <c r="AN508" s="183"/>
      <c r="AO508" s="183"/>
      <c r="AP508" s="183"/>
      <c r="AQ508" s="183"/>
      <c r="AR508" s="183"/>
      <c r="AS508" s="183"/>
      <c r="AT508" s="183"/>
      <c r="AU508" s="183"/>
      <c r="AV508" s="183"/>
      <c r="AW508" s="183"/>
      <c r="AX508" s="183"/>
      <c r="AY508" s="183"/>
      <c r="AZ508" s="183"/>
      <c r="BA508" s="183"/>
      <c r="BB508" s="183"/>
      <c r="BC508" s="183"/>
      <c r="BD508" s="183"/>
      <c r="BE508" s="183"/>
    </row>
    <row r="509" spans="1:57" ht="15" customHeight="1">
      <c r="A509" s="145"/>
      <c r="B509" s="145" t="s">
        <v>213</v>
      </c>
      <c r="C509" s="145"/>
      <c r="D509" s="145"/>
      <c r="E509" s="145" t="s">
        <v>214</v>
      </c>
      <c r="F509" s="146">
        <v>97</v>
      </c>
      <c r="G509" s="147" t="s">
        <v>1492</v>
      </c>
      <c r="H509" s="148">
        <v>2</v>
      </c>
      <c r="I509" s="149">
        <v>30</v>
      </c>
      <c r="J509" s="149"/>
      <c r="K509" s="149"/>
      <c r="L509" s="150">
        <v>0</v>
      </c>
      <c r="M509" s="184" t="s">
        <v>1484</v>
      </c>
      <c r="N509" s="181">
        <v>60</v>
      </c>
      <c r="O509" s="293" t="s">
        <v>1649</v>
      </c>
      <c r="P509" s="151" t="s">
        <v>1595</v>
      </c>
      <c r="Q509" s="182" t="str">
        <f>MaBM</f>
        <v>CTDD</v>
      </c>
      <c r="R509" s="182" t="str">
        <f>MaKhoa</f>
        <v>KCT</v>
      </c>
      <c r="S509" s="144" t="str">
        <f t="shared" si="7"/>
        <v>KCT-CTDD</v>
      </c>
      <c r="T509" s="183"/>
      <c r="U509" s="183"/>
      <c r="V509" s="183"/>
      <c r="W509" s="183"/>
      <c r="X509" s="183"/>
      <c r="Y509" s="183"/>
      <c r="Z509" s="183"/>
      <c r="AA509" s="183"/>
      <c r="AB509" s="183"/>
      <c r="AC509" s="183"/>
      <c r="AD509" s="183"/>
      <c r="AE509" s="183"/>
      <c r="AF509" s="183"/>
      <c r="AG509" s="183"/>
      <c r="AH509" s="183"/>
      <c r="AI509" s="183"/>
      <c r="AJ509" s="183"/>
      <c r="AK509" s="183"/>
      <c r="AL509" s="183"/>
      <c r="AM509" s="183"/>
      <c r="AN509" s="183"/>
      <c r="AO509" s="183"/>
      <c r="AP509" s="183"/>
      <c r="AQ509" s="183"/>
      <c r="AR509" s="183"/>
      <c r="AS509" s="183"/>
      <c r="AT509" s="183"/>
      <c r="AU509" s="183"/>
      <c r="AV509" s="183"/>
      <c r="AW509" s="183"/>
      <c r="AX509" s="183"/>
      <c r="AY509" s="183"/>
      <c r="AZ509" s="183"/>
      <c r="BA509" s="183"/>
      <c r="BB509" s="183"/>
      <c r="BC509" s="183"/>
      <c r="BD509" s="183"/>
      <c r="BE509" s="183"/>
    </row>
    <row r="510" spans="1:57" ht="15" customHeight="1">
      <c r="A510" s="145"/>
      <c r="B510" s="145"/>
      <c r="C510" s="145"/>
      <c r="D510" s="145" t="s">
        <v>215</v>
      </c>
      <c r="E510" s="145"/>
      <c r="F510" s="146">
        <v>98</v>
      </c>
      <c r="G510" s="147" t="s">
        <v>1492</v>
      </c>
      <c r="H510" s="148">
        <v>2</v>
      </c>
      <c r="I510" s="149">
        <v>30</v>
      </c>
      <c r="J510" s="149"/>
      <c r="K510" s="149"/>
      <c r="L510" s="150">
        <v>0</v>
      </c>
      <c r="M510" s="184" t="s">
        <v>1484</v>
      </c>
      <c r="N510" s="181">
        <v>90</v>
      </c>
      <c r="O510" s="181" t="s">
        <v>349</v>
      </c>
      <c r="P510" s="151" t="s">
        <v>1595</v>
      </c>
      <c r="Q510" s="182" t="str">
        <f>MaBM</f>
        <v>CTDK</v>
      </c>
      <c r="R510" s="182" t="str">
        <f>MaKhoa</f>
        <v>KCT</v>
      </c>
      <c r="S510" s="144" t="str">
        <f t="shared" si="7"/>
        <v>KCT-CTDK</v>
      </c>
      <c r="T510" s="183"/>
      <c r="U510" s="183"/>
      <c r="V510" s="183"/>
      <c r="W510" s="183"/>
      <c r="X510" s="183"/>
      <c r="Y510" s="183"/>
      <c r="Z510" s="183"/>
      <c r="AA510" s="183"/>
      <c r="AB510" s="183"/>
      <c r="AC510" s="183"/>
      <c r="AD510" s="183"/>
      <c r="AE510" s="183"/>
      <c r="AF510" s="183"/>
      <c r="AG510" s="183"/>
      <c r="AH510" s="183"/>
      <c r="AI510" s="183"/>
      <c r="AJ510" s="183"/>
      <c r="AK510" s="183"/>
      <c r="AL510" s="183"/>
      <c r="AM510" s="183"/>
      <c r="AN510" s="183" t="s">
        <v>20</v>
      </c>
      <c r="AO510" s="183" t="s">
        <v>20</v>
      </c>
      <c r="AP510" s="183" t="s">
        <v>20</v>
      </c>
      <c r="AQ510" s="183"/>
      <c r="AR510" s="183"/>
      <c r="AS510" s="183"/>
      <c r="AT510" s="183"/>
      <c r="AU510" s="183"/>
      <c r="AV510" s="183"/>
      <c r="AW510" s="183"/>
      <c r="AX510" s="183"/>
      <c r="AY510" s="183"/>
      <c r="AZ510" s="183"/>
      <c r="BA510" s="183"/>
      <c r="BB510" s="183"/>
      <c r="BC510" s="183"/>
      <c r="BD510" s="183"/>
      <c r="BE510" s="183"/>
    </row>
    <row r="511" spans="1:57" ht="15" customHeight="1">
      <c r="A511" s="145"/>
      <c r="B511" s="145"/>
      <c r="C511" s="145"/>
      <c r="D511" s="145" t="s">
        <v>216</v>
      </c>
      <c r="E511" s="145"/>
      <c r="F511" s="146">
        <v>99</v>
      </c>
      <c r="G511" s="147" t="s">
        <v>1492</v>
      </c>
      <c r="H511" s="148">
        <v>2</v>
      </c>
      <c r="I511" s="149">
        <v>30</v>
      </c>
      <c r="J511" s="149"/>
      <c r="K511" s="149"/>
      <c r="L511" s="150">
        <v>0</v>
      </c>
      <c r="M511" s="184" t="s">
        <v>1484</v>
      </c>
      <c r="N511" s="181">
        <v>90</v>
      </c>
      <c r="O511" s="293" t="s">
        <v>1649</v>
      </c>
      <c r="P511" s="151" t="s">
        <v>1595</v>
      </c>
      <c r="Q511" s="182" t="str">
        <f>MaBM</f>
        <v>CTDD</v>
      </c>
      <c r="R511" s="182" t="str">
        <f>MaKhoa</f>
        <v>KCT</v>
      </c>
      <c r="S511" s="144" t="str">
        <f t="shared" si="7"/>
        <v>KCT-CTDD</v>
      </c>
      <c r="T511" s="183"/>
      <c r="U511" s="183"/>
      <c r="V511" s="183"/>
      <c r="W511" s="183"/>
      <c r="X511" s="183"/>
      <c r="Y511" s="183"/>
      <c r="Z511" s="183"/>
      <c r="AA511" s="183"/>
      <c r="AB511" s="183"/>
      <c r="AC511" s="183"/>
      <c r="AD511" s="183"/>
      <c r="AE511" s="183"/>
      <c r="AF511" s="183"/>
      <c r="AG511" s="183"/>
      <c r="AH511" s="183"/>
      <c r="AI511" s="183"/>
      <c r="AJ511" s="183"/>
      <c r="AK511" s="183"/>
      <c r="AL511" s="183"/>
      <c r="AM511" s="183"/>
      <c r="AN511" s="183"/>
      <c r="AO511" s="183"/>
      <c r="AP511" s="183"/>
      <c r="AQ511" s="183"/>
      <c r="AR511" s="183" t="s">
        <v>20</v>
      </c>
      <c r="AS511" s="183"/>
      <c r="AT511" s="183"/>
      <c r="AU511" s="183"/>
      <c r="AV511" s="183"/>
      <c r="AW511" s="183"/>
      <c r="AX511" s="183"/>
      <c r="AY511" s="183"/>
      <c r="AZ511" s="183"/>
      <c r="BA511" s="183"/>
      <c r="BB511" s="183"/>
      <c r="BC511" s="183"/>
      <c r="BD511" s="183"/>
      <c r="BE511" s="183"/>
    </row>
    <row r="512" spans="1:57" ht="15" customHeight="1">
      <c r="A512" s="145" t="s">
        <v>2121</v>
      </c>
      <c r="B512" s="145"/>
      <c r="C512" s="145"/>
      <c r="D512" s="145" t="s">
        <v>2122</v>
      </c>
      <c r="E512" s="145"/>
      <c r="F512" s="146">
        <v>961</v>
      </c>
      <c r="G512" s="147" t="s">
        <v>2123</v>
      </c>
      <c r="H512" s="148">
        <v>2</v>
      </c>
      <c r="I512" s="149"/>
      <c r="J512" s="149">
        <v>60</v>
      </c>
      <c r="K512" s="149"/>
      <c r="L512" s="150">
        <v>0</v>
      </c>
      <c r="M512" s="184"/>
      <c r="N512" s="181"/>
      <c r="O512" s="181" t="s">
        <v>349</v>
      </c>
      <c r="P512" s="151" t="s">
        <v>1595</v>
      </c>
      <c r="Q512" s="182" t="str">
        <f>MaBM</f>
        <v>CTDK</v>
      </c>
      <c r="R512" s="182" t="str">
        <f>MaKhoa</f>
        <v>KCT</v>
      </c>
      <c r="S512" s="144" t="str">
        <f t="shared" si="7"/>
        <v>KCT-CTDK</v>
      </c>
      <c r="T512" s="183"/>
      <c r="U512" s="183"/>
      <c r="V512" s="183"/>
      <c r="W512" s="183"/>
      <c r="X512" s="183"/>
      <c r="Y512" s="183"/>
      <c r="Z512" s="183"/>
      <c r="AA512" s="183"/>
      <c r="AB512" s="183"/>
      <c r="AC512" s="183"/>
      <c r="AD512" s="183"/>
      <c r="AE512" s="183"/>
      <c r="AF512" s="183"/>
      <c r="AG512" s="183"/>
      <c r="AH512" s="183"/>
      <c r="AI512" s="183"/>
      <c r="AJ512" s="183"/>
      <c r="AK512" s="183"/>
      <c r="AL512" s="183"/>
      <c r="AM512" s="183"/>
      <c r="AN512" s="183"/>
      <c r="AO512" s="183"/>
      <c r="AP512" s="183"/>
      <c r="AQ512" s="183"/>
      <c r="AR512" s="183"/>
      <c r="AS512" s="183"/>
      <c r="AT512" s="183"/>
      <c r="AU512" s="183"/>
      <c r="AV512" s="183"/>
      <c r="AW512" s="183"/>
      <c r="AX512" s="183"/>
      <c r="AY512" s="183"/>
      <c r="AZ512" s="183"/>
      <c r="BA512" s="183"/>
      <c r="BB512" s="183"/>
      <c r="BC512" s="183"/>
      <c r="BD512" s="183"/>
      <c r="BE512" s="183"/>
    </row>
    <row r="513" spans="1:57" ht="15" customHeight="1">
      <c r="A513" s="145" t="s">
        <v>2118</v>
      </c>
      <c r="B513" s="145"/>
      <c r="C513" s="145"/>
      <c r="D513" s="145" t="s">
        <v>2119</v>
      </c>
      <c r="E513" s="145"/>
      <c r="F513" s="146">
        <v>960</v>
      </c>
      <c r="G513" s="147" t="s">
        <v>2120</v>
      </c>
      <c r="H513" s="148">
        <v>4</v>
      </c>
      <c r="I513" s="149"/>
      <c r="J513" s="149">
        <v>120</v>
      </c>
      <c r="K513" s="149"/>
      <c r="L513" s="150">
        <v>0</v>
      </c>
      <c r="M513" s="184"/>
      <c r="N513" s="181"/>
      <c r="O513" s="181" t="s">
        <v>349</v>
      </c>
      <c r="P513" s="151" t="s">
        <v>1595</v>
      </c>
      <c r="Q513" s="182" t="str">
        <f>MaBM</f>
        <v>CTDK</v>
      </c>
      <c r="R513" s="182" t="str">
        <f>MaKhoa</f>
        <v>KCT</v>
      </c>
      <c r="S513" s="144" t="str">
        <f t="shared" si="7"/>
        <v>KCT-CTDK</v>
      </c>
      <c r="T513" s="183"/>
      <c r="U513" s="183"/>
      <c r="V513" s="183"/>
      <c r="W513" s="183"/>
      <c r="X513" s="183"/>
      <c r="Y513" s="183"/>
      <c r="Z513" s="183"/>
      <c r="AA513" s="183"/>
      <c r="AB513" s="183"/>
      <c r="AC513" s="183"/>
      <c r="AD513" s="183"/>
      <c r="AE513" s="183"/>
      <c r="AF513" s="183"/>
      <c r="AG513" s="183"/>
      <c r="AH513" s="183"/>
      <c r="AI513" s="183"/>
      <c r="AJ513" s="183"/>
      <c r="AK513" s="183"/>
      <c r="AL513" s="183"/>
      <c r="AM513" s="183"/>
      <c r="AN513" s="183"/>
      <c r="AO513" s="183"/>
      <c r="AP513" s="183"/>
      <c r="AQ513" s="183"/>
      <c r="AR513" s="183"/>
      <c r="AS513" s="183"/>
      <c r="AT513" s="183"/>
      <c r="AU513" s="183"/>
      <c r="AV513" s="183"/>
      <c r="AW513" s="183"/>
      <c r="AX513" s="183"/>
      <c r="AY513" s="183"/>
      <c r="AZ513" s="183"/>
      <c r="BA513" s="183"/>
      <c r="BB513" s="183"/>
      <c r="BC513" s="183"/>
      <c r="BD513" s="183"/>
      <c r="BE513" s="183"/>
    </row>
    <row r="514" spans="1:57" ht="15" customHeight="1">
      <c r="A514" s="145" t="s">
        <v>2124</v>
      </c>
      <c r="B514" s="145"/>
      <c r="C514" s="145"/>
      <c r="D514" s="145" t="s">
        <v>2125</v>
      </c>
      <c r="E514" s="145"/>
      <c r="F514" s="146">
        <v>962</v>
      </c>
      <c r="G514" s="147" t="s">
        <v>2126</v>
      </c>
      <c r="H514" s="148">
        <v>2</v>
      </c>
      <c r="I514" s="149"/>
      <c r="J514" s="149">
        <v>60</v>
      </c>
      <c r="K514" s="149"/>
      <c r="L514" s="150">
        <v>0</v>
      </c>
      <c r="M514" s="184"/>
      <c r="N514" s="181"/>
      <c r="O514" s="181" t="s">
        <v>349</v>
      </c>
      <c r="P514" s="151" t="s">
        <v>1595</v>
      </c>
      <c r="Q514" s="182" t="str">
        <f>MaBM</f>
        <v>CTDK</v>
      </c>
      <c r="R514" s="182" t="str">
        <f>MaKhoa</f>
        <v>KCT</v>
      </c>
      <c r="S514" s="144" t="str">
        <f t="shared" si="7"/>
        <v>KCT-CTDK</v>
      </c>
      <c r="T514" s="183"/>
      <c r="U514" s="183"/>
      <c r="V514" s="183"/>
      <c r="W514" s="183"/>
      <c r="X514" s="183"/>
      <c r="Y514" s="183"/>
      <c r="Z514" s="183"/>
      <c r="AA514" s="183"/>
      <c r="AB514" s="183"/>
      <c r="AC514" s="183"/>
      <c r="AD514" s="183"/>
      <c r="AE514" s="183"/>
      <c r="AF514" s="183"/>
      <c r="AG514" s="183"/>
      <c r="AH514" s="183"/>
      <c r="AI514" s="183"/>
      <c r="AJ514" s="183"/>
      <c r="AK514" s="183"/>
      <c r="AL514" s="183"/>
      <c r="AM514" s="183"/>
      <c r="AN514" s="183"/>
      <c r="AO514" s="183"/>
      <c r="AP514" s="183"/>
      <c r="AQ514" s="183"/>
      <c r="AR514" s="183"/>
      <c r="AS514" s="183"/>
      <c r="AT514" s="183"/>
      <c r="AU514" s="183"/>
      <c r="AV514" s="183"/>
      <c r="AW514" s="183"/>
      <c r="AX514" s="183"/>
      <c r="AY514" s="183"/>
      <c r="AZ514" s="183"/>
      <c r="BA514" s="183"/>
      <c r="BB514" s="183"/>
      <c r="BC514" s="183"/>
      <c r="BD514" s="183"/>
      <c r="BE514" s="183"/>
    </row>
    <row r="515" spans="1:57" ht="15" customHeight="1">
      <c r="A515" s="145" t="s">
        <v>1791</v>
      </c>
      <c r="B515" s="145"/>
      <c r="C515" s="145" t="s">
        <v>1792</v>
      </c>
      <c r="D515" s="145" t="s">
        <v>1793</v>
      </c>
      <c r="E515" s="145"/>
      <c r="F515" s="146">
        <v>745</v>
      </c>
      <c r="G515" s="147" t="s">
        <v>1794</v>
      </c>
      <c r="H515" s="148">
        <v>1</v>
      </c>
      <c r="I515" s="149"/>
      <c r="J515" s="149">
        <v>30</v>
      </c>
      <c r="K515" s="149"/>
      <c r="L515" s="150">
        <v>0</v>
      </c>
      <c r="M515" s="180" t="s">
        <v>2</v>
      </c>
      <c r="N515" s="181"/>
      <c r="O515" s="181" t="s">
        <v>349</v>
      </c>
      <c r="P515" s="151" t="s">
        <v>1595</v>
      </c>
      <c r="Q515" s="182" t="str">
        <f>MaBM</f>
        <v>CTDK</v>
      </c>
      <c r="R515" s="182" t="str">
        <f>MaKhoa</f>
        <v>KCT</v>
      </c>
      <c r="S515" s="144" t="str">
        <f t="shared" si="7"/>
        <v>KCT-CTDK</v>
      </c>
      <c r="T515" s="183" t="s">
        <v>20</v>
      </c>
      <c r="U515" s="183" t="s">
        <v>20</v>
      </c>
      <c r="V515" s="183" t="s">
        <v>20</v>
      </c>
      <c r="W515" s="183" t="s">
        <v>20</v>
      </c>
      <c r="X515" s="183" t="s">
        <v>20</v>
      </c>
      <c r="Y515" s="183" t="s">
        <v>20</v>
      </c>
      <c r="Z515" s="183" t="s">
        <v>20</v>
      </c>
      <c r="AA515" s="183"/>
      <c r="AB515" s="183"/>
      <c r="AC515" s="183"/>
      <c r="AD515" s="183"/>
      <c r="AE515" s="183"/>
      <c r="AF515" s="183"/>
      <c r="AG515" s="183"/>
      <c r="AH515" s="183"/>
      <c r="AI515" s="183"/>
      <c r="AJ515" s="183"/>
      <c r="AK515" s="183"/>
      <c r="AL515" s="183"/>
      <c r="AM515" s="183"/>
      <c r="AN515" s="183" t="s">
        <v>20</v>
      </c>
      <c r="AO515" s="183" t="s">
        <v>20</v>
      </c>
      <c r="AP515" s="183" t="s">
        <v>20</v>
      </c>
      <c r="AQ515" s="183"/>
      <c r="AR515" s="183" t="s">
        <v>20</v>
      </c>
      <c r="AS515" s="183"/>
      <c r="AT515" s="183"/>
      <c r="AU515" s="183"/>
      <c r="AV515" s="183"/>
      <c r="AW515" s="183"/>
      <c r="AX515" s="183"/>
      <c r="AY515" s="183"/>
      <c r="AZ515" s="183"/>
      <c r="BA515" s="183"/>
      <c r="BB515" s="183"/>
      <c r="BC515" s="183"/>
      <c r="BD515" s="183"/>
      <c r="BE515" s="183"/>
    </row>
    <row r="516" spans="1:57" ht="15" customHeight="1">
      <c r="A516" s="145"/>
      <c r="B516" s="145" t="s">
        <v>1841</v>
      </c>
      <c r="C516" s="145"/>
      <c r="D516" s="145"/>
      <c r="E516" s="145"/>
      <c r="F516" s="146">
        <v>794</v>
      </c>
      <c r="G516" s="147" t="s">
        <v>1794</v>
      </c>
      <c r="H516" s="148">
        <v>1</v>
      </c>
      <c r="I516" s="149"/>
      <c r="J516" s="149">
        <v>30</v>
      </c>
      <c r="K516" s="149"/>
      <c r="L516" s="150">
        <v>0</v>
      </c>
      <c r="M516" s="180" t="s">
        <v>2</v>
      </c>
      <c r="N516" s="181"/>
      <c r="O516" s="181" t="s">
        <v>349</v>
      </c>
      <c r="P516" s="151" t="s">
        <v>1595</v>
      </c>
      <c r="Q516" s="182" t="str">
        <f>MaBM</f>
        <v>CTDK</v>
      </c>
      <c r="R516" s="182" t="str">
        <f>MaKhoa</f>
        <v>KCT</v>
      </c>
      <c r="S516" s="144" t="str">
        <f t="shared" ref="S516:S579" si="8">+R516&amp;"-"&amp;Q516</f>
        <v>KCT-CTDK</v>
      </c>
      <c r="T516" s="183"/>
      <c r="U516" s="183"/>
      <c r="V516" s="183"/>
      <c r="W516" s="183"/>
      <c r="X516" s="183"/>
      <c r="Y516" s="183"/>
      <c r="Z516" s="183"/>
      <c r="AA516" s="183"/>
      <c r="AB516" s="183"/>
      <c r="AC516" s="183"/>
      <c r="AD516" s="183"/>
      <c r="AE516" s="183"/>
      <c r="AF516" s="183"/>
      <c r="AG516" s="183"/>
      <c r="AH516" s="183"/>
      <c r="AI516" s="183"/>
      <c r="AJ516" s="183"/>
      <c r="AK516" s="183"/>
      <c r="AL516" s="183"/>
      <c r="AM516" s="183"/>
      <c r="AN516" s="183"/>
      <c r="AO516" s="183"/>
      <c r="AP516" s="183"/>
      <c r="AQ516" s="183"/>
      <c r="AR516" s="183"/>
      <c r="AS516" s="183"/>
      <c r="AT516" s="183"/>
      <c r="AU516" s="183"/>
      <c r="AV516" s="183"/>
      <c r="AW516" s="183"/>
      <c r="AX516" s="183"/>
      <c r="AY516" s="183"/>
      <c r="AZ516" s="183"/>
      <c r="BA516" s="183"/>
      <c r="BB516" s="183"/>
      <c r="BC516" s="183"/>
      <c r="BD516" s="183"/>
      <c r="BE516" s="183"/>
    </row>
    <row r="517" spans="1:57" ht="15" customHeight="1">
      <c r="A517" s="145" t="s">
        <v>1788</v>
      </c>
      <c r="B517" s="145"/>
      <c r="C517" s="145"/>
      <c r="D517" s="145" t="s">
        <v>1789</v>
      </c>
      <c r="E517" s="145"/>
      <c r="F517" s="146">
        <v>744</v>
      </c>
      <c r="G517" s="147" t="s">
        <v>1790</v>
      </c>
      <c r="H517" s="148">
        <v>1</v>
      </c>
      <c r="I517" s="149"/>
      <c r="J517" s="149">
        <v>30</v>
      </c>
      <c r="K517" s="149"/>
      <c r="L517" s="150">
        <v>0</v>
      </c>
      <c r="M517" s="180" t="s">
        <v>2</v>
      </c>
      <c r="N517" s="181"/>
      <c r="O517" s="181" t="s">
        <v>349</v>
      </c>
      <c r="P517" s="151" t="s">
        <v>1595</v>
      </c>
      <c r="Q517" s="182" t="str">
        <f>MaBM</f>
        <v>CTDK</v>
      </c>
      <c r="R517" s="182" t="str">
        <f>MaKhoa</f>
        <v>KCT</v>
      </c>
      <c r="S517" s="144" t="str">
        <f t="shared" si="8"/>
        <v>KCT-CTDK</v>
      </c>
      <c r="T517" s="183" t="s">
        <v>20</v>
      </c>
      <c r="U517" s="183" t="s">
        <v>20</v>
      </c>
      <c r="V517" s="183" t="s">
        <v>20</v>
      </c>
      <c r="W517" s="183" t="s">
        <v>20</v>
      </c>
      <c r="X517" s="183" t="s">
        <v>20</v>
      </c>
      <c r="Y517" s="183" t="s">
        <v>20</v>
      </c>
      <c r="Z517" s="183" t="s">
        <v>20</v>
      </c>
      <c r="AA517" s="183"/>
      <c r="AB517" s="183"/>
      <c r="AC517" s="183"/>
      <c r="AD517" s="183"/>
      <c r="AE517" s="183"/>
      <c r="AF517" s="183"/>
      <c r="AG517" s="183"/>
      <c r="AH517" s="183"/>
      <c r="AI517" s="183"/>
      <c r="AJ517" s="183"/>
      <c r="AK517" s="183"/>
      <c r="AL517" s="183"/>
      <c r="AM517" s="183"/>
      <c r="AN517" s="183" t="s">
        <v>20</v>
      </c>
      <c r="AO517" s="183" t="s">
        <v>20</v>
      </c>
      <c r="AP517" s="183" t="s">
        <v>20</v>
      </c>
      <c r="AQ517" s="183"/>
      <c r="AR517" s="183" t="s">
        <v>20</v>
      </c>
      <c r="AS517" s="183"/>
      <c r="AT517" s="183"/>
      <c r="AU517" s="183"/>
      <c r="AV517" s="183"/>
      <c r="AW517" s="183"/>
      <c r="AX517" s="183"/>
      <c r="AY517" s="183"/>
      <c r="AZ517" s="183"/>
      <c r="BA517" s="183"/>
      <c r="BB517" s="183"/>
      <c r="BC517" s="183"/>
      <c r="BD517" s="183"/>
      <c r="BE517" s="183"/>
    </row>
    <row r="518" spans="1:57" ht="15" customHeight="1">
      <c r="A518" s="145" t="s">
        <v>1133</v>
      </c>
      <c r="B518" s="145"/>
      <c r="C518" s="145"/>
      <c r="D518" s="145"/>
      <c r="E518" s="145"/>
      <c r="F518" s="146">
        <v>572</v>
      </c>
      <c r="G518" s="147" t="s">
        <v>1134</v>
      </c>
      <c r="H518" s="148">
        <v>2</v>
      </c>
      <c r="I518" s="149">
        <v>30</v>
      </c>
      <c r="J518" s="149"/>
      <c r="K518" s="149"/>
      <c r="L518" s="150">
        <v>0</v>
      </c>
      <c r="M518" s="184"/>
      <c r="N518" s="181"/>
      <c r="O518" s="181" t="s">
        <v>1680</v>
      </c>
      <c r="P518" s="151" t="s">
        <v>1595</v>
      </c>
      <c r="Q518" s="182" t="str">
        <f>MaBM</f>
        <v>CTDS</v>
      </c>
      <c r="R518" s="182" t="str">
        <f>MaKhoa</f>
        <v>KCT</v>
      </c>
      <c r="S518" s="144" t="str">
        <f t="shared" si="8"/>
        <v>KCT-CTDS</v>
      </c>
      <c r="T518" s="183"/>
      <c r="U518" s="183"/>
      <c r="V518" s="183"/>
      <c r="W518" s="183"/>
      <c r="X518" s="183" t="s">
        <v>21</v>
      </c>
      <c r="Y518" s="183"/>
      <c r="Z518" s="183"/>
      <c r="AA518" s="183"/>
      <c r="AB518" s="183"/>
      <c r="AC518" s="183"/>
      <c r="AD518" s="183"/>
      <c r="AE518" s="183"/>
      <c r="AF518" s="183"/>
      <c r="AG518" s="183"/>
      <c r="AH518" s="183"/>
      <c r="AI518" s="183"/>
      <c r="AJ518" s="183"/>
      <c r="AK518" s="183"/>
      <c r="AL518" s="183"/>
      <c r="AM518" s="183"/>
      <c r="AN518" s="183"/>
      <c r="AO518" s="183"/>
      <c r="AP518" s="183"/>
      <c r="AQ518" s="183"/>
      <c r="AR518" s="183"/>
      <c r="AS518" s="183"/>
      <c r="AT518" s="183"/>
      <c r="AU518" s="183"/>
      <c r="AV518" s="183"/>
      <c r="AW518" s="183"/>
      <c r="AX518" s="183"/>
      <c r="AY518" s="183"/>
      <c r="AZ518" s="183"/>
      <c r="BA518" s="183"/>
      <c r="BB518" s="183"/>
      <c r="BC518" s="183"/>
      <c r="BD518" s="183"/>
      <c r="BE518" s="183"/>
    </row>
    <row r="519" spans="1:57" ht="15" customHeight="1">
      <c r="A519" s="145" t="s">
        <v>587</v>
      </c>
      <c r="B519" s="145" t="s">
        <v>587</v>
      </c>
      <c r="C519" s="145"/>
      <c r="D519" s="145"/>
      <c r="E519" s="145"/>
      <c r="F519" s="146">
        <v>286</v>
      </c>
      <c r="G519" s="147" t="s">
        <v>588</v>
      </c>
      <c r="H519" s="148">
        <v>2</v>
      </c>
      <c r="I519" s="149"/>
      <c r="J519" s="149"/>
      <c r="K519" s="149">
        <v>90</v>
      </c>
      <c r="L519" s="150">
        <v>0</v>
      </c>
      <c r="M519" s="180" t="s">
        <v>1511</v>
      </c>
      <c r="N519" s="181"/>
      <c r="O519" s="181" t="s">
        <v>1680</v>
      </c>
      <c r="P519" s="151" t="s">
        <v>1595</v>
      </c>
      <c r="Q519" s="182" t="str">
        <f>MaBM</f>
        <v>CTDS</v>
      </c>
      <c r="R519" s="182" t="str">
        <f>MaKhoa</f>
        <v>KCT</v>
      </c>
      <c r="S519" s="144" t="str">
        <f t="shared" si="8"/>
        <v>KCT-CTDS</v>
      </c>
      <c r="T519" s="183"/>
      <c r="U519" s="183"/>
      <c r="V519" s="183"/>
      <c r="W519" s="183" t="s">
        <v>20</v>
      </c>
      <c r="X519" s="183"/>
      <c r="Y519" s="183"/>
      <c r="Z519" s="183"/>
      <c r="AA519" s="183"/>
      <c r="AB519" s="183"/>
      <c r="AC519" s="183"/>
      <c r="AD519" s="183"/>
      <c r="AE519" s="183"/>
      <c r="AF519" s="183"/>
      <c r="AG519" s="183"/>
      <c r="AH519" s="183"/>
      <c r="AI519" s="183"/>
      <c r="AJ519" s="183"/>
      <c r="AK519" s="183"/>
      <c r="AL519" s="183"/>
      <c r="AM519" s="183"/>
      <c r="AN519" s="183"/>
      <c r="AO519" s="183"/>
      <c r="AP519" s="183"/>
      <c r="AQ519" s="183"/>
      <c r="AR519" s="183"/>
      <c r="AS519" s="183"/>
      <c r="AT519" s="183"/>
      <c r="AU519" s="183"/>
      <c r="AV519" s="183"/>
      <c r="AW519" s="183"/>
      <c r="AX519" s="183"/>
      <c r="AY519" s="183"/>
      <c r="AZ519" s="183"/>
      <c r="BA519" s="183"/>
      <c r="BB519" s="183"/>
      <c r="BC519" s="183"/>
      <c r="BD519" s="183"/>
      <c r="BE519" s="183"/>
    </row>
    <row r="520" spans="1:57" ht="15" customHeight="1">
      <c r="A520" s="145"/>
      <c r="B520" s="145"/>
      <c r="C520" s="145"/>
      <c r="D520" s="145" t="s">
        <v>1853</v>
      </c>
      <c r="E520" s="145"/>
      <c r="F520" s="146">
        <v>804</v>
      </c>
      <c r="G520" s="147" t="s">
        <v>588</v>
      </c>
      <c r="H520" s="148">
        <v>1</v>
      </c>
      <c r="I520" s="149"/>
      <c r="J520" s="149"/>
      <c r="K520" s="149">
        <v>45</v>
      </c>
      <c r="L520" s="150">
        <v>0</v>
      </c>
      <c r="M520" s="180" t="s">
        <v>1511</v>
      </c>
      <c r="N520" s="181"/>
      <c r="O520" s="181" t="s">
        <v>1680</v>
      </c>
      <c r="P520" s="151" t="s">
        <v>1595</v>
      </c>
      <c r="Q520" s="182" t="str">
        <f>MaBM</f>
        <v>CTDS</v>
      </c>
      <c r="R520" s="182" t="str">
        <f>MaKhoa</f>
        <v>KCT</v>
      </c>
      <c r="S520" s="144" t="str">
        <f t="shared" si="8"/>
        <v>KCT-CTDS</v>
      </c>
      <c r="T520" s="183"/>
      <c r="U520" s="183"/>
      <c r="V520" s="183"/>
      <c r="W520" s="183"/>
      <c r="X520" s="183"/>
      <c r="Y520" s="183"/>
      <c r="Z520" s="183"/>
      <c r="AA520" s="183"/>
      <c r="AB520" s="183"/>
      <c r="AC520" s="183"/>
      <c r="AD520" s="183"/>
      <c r="AE520" s="183"/>
      <c r="AF520" s="183"/>
      <c r="AG520" s="183"/>
      <c r="AH520" s="183"/>
      <c r="AI520" s="183"/>
      <c r="AJ520" s="183"/>
      <c r="AK520" s="183"/>
      <c r="AL520" s="183"/>
      <c r="AM520" s="183"/>
      <c r="AN520" s="183"/>
      <c r="AO520" s="183"/>
      <c r="AP520" s="183" t="s">
        <v>20</v>
      </c>
      <c r="AQ520" s="183"/>
      <c r="AR520" s="183"/>
      <c r="AS520" s="183"/>
      <c r="AT520" s="183"/>
      <c r="AU520" s="183"/>
      <c r="AV520" s="183"/>
      <c r="AW520" s="183"/>
      <c r="AX520" s="183"/>
      <c r="AY520" s="183"/>
      <c r="AZ520" s="183"/>
      <c r="BA520" s="183"/>
      <c r="BB520" s="183"/>
      <c r="BC520" s="183"/>
      <c r="BD520" s="183"/>
      <c r="BE520" s="183"/>
    </row>
    <row r="521" spans="1:57" ht="15" customHeight="1">
      <c r="A521" s="145" t="s">
        <v>676</v>
      </c>
      <c r="B521" s="145"/>
      <c r="C521" s="145"/>
      <c r="D521" s="145"/>
      <c r="E521" s="145"/>
      <c r="F521" s="146">
        <v>341</v>
      </c>
      <c r="G521" s="147" t="s">
        <v>1702</v>
      </c>
      <c r="H521" s="148">
        <v>3</v>
      </c>
      <c r="I521" s="149">
        <v>45</v>
      </c>
      <c r="J521" s="149"/>
      <c r="K521" s="149"/>
      <c r="L521" s="150">
        <v>0</v>
      </c>
      <c r="M521" s="184" t="s">
        <v>1484</v>
      </c>
      <c r="N521" s="181"/>
      <c r="O521" s="181" t="s">
        <v>1680</v>
      </c>
      <c r="P521" s="151" t="s">
        <v>1595</v>
      </c>
      <c r="Q521" s="182" t="str">
        <f>MaBM</f>
        <v>CTDS</v>
      </c>
      <c r="R521" s="182" t="str">
        <f>MaKhoa</f>
        <v>KCT</v>
      </c>
      <c r="S521" s="144" t="str">
        <f t="shared" si="8"/>
        <v>KCT-CTDS</v>
      </c>
      <c r="T521" s="183"/>
      <c r="U521" s="183"/>
      <c r="V521" s="183"/>
      <c r="W521" s="183" t="s">
        <v>20</v>
      </c>
      <c r="X521" s="183"/>
      <c r="Y521" s="183"/>
      <c r="Z521" s="183"/>
      <c r="AA521" s="183"/>
      <c r="AB521" s="183"/>
      <c r="AC521" s="183"/>
      <c r="AD521" s="183"/>
      <c r="AE521" s="183"/>
      <c r="AF521" s="183"/>
      <c r="AG521" s="183"/>
      <c r="AH521" s="183"/>
      <c r="AI521" s="183"/>
      <c r="AJ521" s="183"/>
      <c r="AK521" s="183"/>
      <c r="AL521" s="183"/>
      <c r="AM521" s="183"/>
      <c r="AN521" s="183"/>
      <c r="AO521" s="183"/>
      <c r="AP521" s="183"/>
      <c r="AQ521" s="183"/>
      <c r="AR521" s="183"/>
      <c r="AS521" s="183"/>
      <c r="AT521" s="183"/>
      <c r="AU521" s="183"/>
      <c r="AV521" s="183"/>
      <c r="AW521" s="183"/>
      <c r="AX521" s="183"/>
      <c r="AY521" s="183"/>
      <c r="AZ521" s="183"/>
      <c r="BA521" s="183"/>
      <c r="BB521" s="183"/>
      <c r="BC521" s="183"/>
      <c r="BD521" s="183"/>
      <c r="BE521" s="183"/>
    </row>
    <row r="522" spans="1:57" ht="15" customHeight="1">
      <c r="A522" s="145"/>
      <c r="B522" s="145"/>
      <c r="C522" s="145"/>
      <c r="D522" s="145" t="s">
        <v>680</v>
      </c>
      <c r="E522" s="145"/>
      <c r="F522" s="146">
        <v>344</v>
      </c>
      <c r="G522" s="147" t="s">
        <v>1702</v>
      </c>
      <c r="H522" s="148">
        <v>2</v>
      </c>
      <c r="I522" s="149">
        <v>30</v>
      </c>
      <c r="J522" s="149"/>
      <c r="K522" s="149"/>
      <c r="L522" s="150">
        <v>0</v>
      </c>
      <c r="M522" s="184"/>
      <c r="N522" s="181"/>
      <c r="O522" s="181" t="s">
        <v>1680</v>
      </c>
      <c r="P522" s="151" t="s">
        <v>1595</v>
      </c>
      <c r="Q522" s="182" t="str">
        <f>MaBM</f>
        <v>CTDS</v>
      </c>
      <c r="R522" s="182" t="str">
        <f>MaKhoa</f>
        <v>KCT</v>
      </c>
      <c r="S522" s="144" t="str">
        <f t="shared" si="8"/>
        <v>KCT-CTDS</v>
      </c>
      <c r="T522" s="183"/>
      <c r="U522" s="183"/>
      <c r="V522" s="183"/>
      <c r="W522" s="183"/>
      <c r="X522" s="183"/>
      <c r="Y522" s="183"/>
      <c r="Z522" s="183"/>
      <c r="AA522" s="183"/>
      <c r="AB522" s="183"/>
      <c r="AC522" s="183"/>
      <c r="AD522" s="183"/>
      <c r="AE522" s="183"/>
      <c r="AF522" s="183"/>
      <c r="AG522" s="183"/>
      <c r="AH522" s="183"/>
      <c r="AI522" s="183"/>
      <c r="AJ522" s="183"/>
      <c r="AK522" s="183"/>
      <c r="AL522" s="183"/>
      <c r="AM522" s="183"/>
      <c r="AN522" s="183"/>
      <c r="AO522" s="183"/>
      <c r="AP522" s="183" t="s">
        <v>20</v>
      </c>
      <c r="AQ522" s="183"/>
      <c r="AR522" s="183"/>
      <c r="AS522" s="183"/>
      <c r="AT522" s="183"/>
      <c r="AU522" s="183"/>
      <c r="AV522" s="183"/>
      <c r="AW522" s="183"/>
      <c r="AX522" s="183"/>
      <c r="AY522" s="183"/>
      <c r="AZ522" s="183"/>
      <c r="BA522" s="183"/>
      <c r="BB522" s="183"/>
      <c r="BC522" s="183"/>
      <c r="BD522" s="183"/>
      <c r="BE522" s="183"/>
    </row>
    <row r="523" spans="1:57" ht="15" customHeight="1">
      <c r="A523" s="145" t="s">
        <v>674</v>
      </c>
      <c r="B523" s="145"/>
      <c r="C523" s="145"/>
      <c r="D523" s="145"/>
      <c r="E523" s="145"/>
      <c r="F523" s="146">
        <v>340</v>
      </c>
      <c r="G523" s="147" t="s">
        <v>675</v>
      </c>
      <c r="H523" s="148">
        <v>3</v>
      </c>
      <c r="I523" s="149">
        <v>45</v>
      </c>
      <c r="J523" s="149"/>
      <c r="K523" s="149"/>
      <c r="L523" s="150">
        <v>0</v>
      </c>
      <c r="M523" s="184" t="s">
        <v>1484</v>
      </c>
      <c r="N523" s="181">
        <v>90</v>
      </c>
      <c r="O523" s="181" t="s">
        <v>1680</v>
      </c>
      <c r="P523" s="151" t="s">
        <v>1595</v>
      </c>
      <c r="Q523" s="182" t="str">
        <f>MaBM</f>
        <v>CTDS</v>
      </c>
      <c r="R523" s="182" t="str">
        <f>MaKhoa</f>
        <v>KCT</v>
      </c>
      <c r="S523" s="144" t="str">
        <f t="shared" si="8"/>
        <v>KCT-CTDS</v>
      </c>
      <c r="T523" s="183"/>
      <c r="U523" s="183"/>
      <c r="V523" s="183"/>
      <c r="W523" s="183" t="s">
        <v>20</v>
      </c>
      <c r="X523" s="183"/>
      <c r="Y523" s="183"/>
      <c r="Z523" s="183"/>
      <c r="AA523" s="183"/>
      <c r="AB523" s="183"/>
      <c r="AC523" s="183"/>
      <c r="AD523" s="183"/>
      <c r="AE523" s="183"/>
      <c r="AF523" s="183"/>
      <c r="AG523" s="183"/>
      <c r="AH523" s="183"/>
      <c r="AI523" s="183"/>
      <c r="AJ523" s="183"/>
      <c r="AK523" s="183"/>
      <c r="AL523" s="183"/>
      <c r="AM523" s="183"/>
      <c r="AN523" s="183"/>
      <c r="AO523" s="183"/>
      <c r="AP523" s="183"/>
      <c r="AQ523" s="183"/>
      <c r="AR523" s="183"/>
      <c r="AS523" s="183"/>
      <c r="AT523" s="183"/>
      <c r="AU523" s="183"/>
      <c r="AV523" s="183"/>
      <c r="AW523" s="183"/>
      <c r="AX523" s="183"/>
      <c r="AY523" s="183"/>
      <c r="AZ523" s="183"/>
      <c r="BA523" s="183"/>
      <c r="BB523" s="183"/>
      <c r="BC523" s="183"/>
      <c r="BD523" s="183"/>
      <c r="BE523" s="183"/>
    </row>
    <row r="524" spans="1:57" ht="15" customHeight="1">
      <c r="A524" s="145"/>
      <c r="B524" s="145"/>
      <c r="C524" s="145"/>
      <c r="D524" s="145" t="s">
        <v>679</v>
      </c>
      <c r="E524" s="145"/>
      <c r="F524" s="146">
        <v>343</v>
      </c>
      <c r="G524" s="147" t="s">
        <v>675</v>
      </c>
      <c r="H524" s="148">
        <v>2</v>
      </c>
      <c r="I524" s="149">
        <v>30</v>
      </c>
      <c r="J524" s="149"/>
      <c r="K524" s="149"/>
      <c r="L524" s="150">
        <v>0</v>
      </c>
      <c r="M524" s="184"/>
      <c r="N524" s="181"/>
      <c r="O524" s="181" t="s">
        <v>1680</v>
      </c>
      <c r="P524" s="151" t="s">
        <v>1595</v>
      </c>
      <c r="Q524" s="182" t="str">
        <f>MaBM</f>
        <v>CTDS</v>
      </c>
      <c r="R524" s="182" t="str">
        <f>MaKhoa</f>
        <v>KCT</v>
      </c>
      <c r="S524" s="144" t="str">
        <f t="shared" si="8"/>
        <v>KCT-CTDS</v>
      </c>
      <c r="T524" s="183"/>
      <c r="U524" s="183"/>
      <c r="V524" s="183"/>
      <c r="W524" s="183"/>
      <c r="X524" s="183"/>
      <c r="Y524" s="183"/>
      <c r="Z524" s="183"/>
      <c r="AA524" s="183"/>
      <c r="AB524" s="183"/>
      <c r="AC524" s="183"/>
      <c r="AD524" s="183"/>
      <c r="AE524" s="183"/>
      <c r="AF524" s="183"/>
      <c r="AG524" s="183"/>
      <c r="AH524" s="183"/>
      <c r="AI524" s="183"/>
      <c r="AJ524" s="183"/>
      <c r="AK524" s="183"/>
      <c r="AL524" s="183"/>
      <c r="AM524" s="183"/>
      <c r="AN524" s="183"/>
      <c r="AO524" s="183"/>
      <c r="AP524" s="183" t="s">
        <v>20</v>
      </c>
      <c r="AQ524" s="183"/>
      <c r="AR524" s="183"/>
      <c r="AS524" s="183"/>
      <c r="AT524" s="183"/>
      <c r="AU524" s="183"/>
      <c r="AV524" s="183"/>
      <c r="AW524" s="183"/>
      <c r="AX524" s="183"/>
      <c r="AY524" s="183"/>
      <c r="AZ524" s="183"/>
      <c r="BA524" s="183"/>
      <c r="BB524" s="183"/>
      <c r="BC524" s="183"/>
      <c r="BD524" s="183"/>
      <c r="BE524" s="183"/>
    </row>
    <row r="525" spans="1:57" ht="15" customHeight="1">
      <c r="A525" s="145"/>
      <c r="B525" s="145" t="s">
        <v>677</v>
      </c>
      <c r="C525" s="145"/>
      <c r="D525" s="145"/>
      <c r="E525" s="145"/>
      <c r="F525" s="146">
        <v>342</v>
      </c>
      <c r="G525" s="147" t="s">
        <v>678</v>
      </c>
      <c r="H525" s="148">
        <v>3</v>
      </c>
      <c r="I525" s="149">
        <v>45</v>
      </c>
      <c r="J525" s="149"/>
      <c r="K525" s="149"/>
      <c r="L525" s="150">
        <v>0</v>
      </c>
      <c r="M525" s="184"/>
      <c r="N525" s="181"/>
      <c r="O525" s="181" t="s">
        <v>1680</v>
      </c>
      <c r="P525" s="151" t="s">
        <v>1595</v>
      </c>
      <c r="Q525" s="182" t="str">
        <f>MaBM</f>
        <v>CTDS</v>
      </c>
      <c r="R525" s="182" t="str">
        <f>MaKhoa</f>
        <v>KCT</v>
      </c>
      <c r="S525" s="144" t="str">
        <f t="shared" si="8"/>
        <v>KCT-CTDS</v>
      </c>
      <c r="T525" s="183"/>
      <c r="U525" s="183"/>
      <c r="V525" s="183"/>
      <c r="W525" s="183"/>
      <c r="X525" s="183"/>
      <c r="Y525" s="183"/>
      <c r="Z525" s="183"/>
      <c r="AA525" s="183"/>
      <c r="AB525" s="183"/>
      <c r="AC525" s="183"/>
      <c r="AD525" s="183"/>
      <c r="AE525" s="183"/>
      <c r="AF525" s="183"/>
      <c r="AG525" s="183"/>
      <c r="AH525" s="183"/>
      <c r="AI525" s="183"/>
      <c r="AJ525" s="183"/>
      <c r="AK525" s="183"/>
      <c r="AL525" s="183"/>
      <c r="AM525" s="183"/>
      <c r="AN525" s="183"/>
      <c r="AO525" s="183"/>
      <c r="AP525" s="183"/>
      <c r="AQ525" s="183"/>
      <c r="AR525" s="183"/>
      <c r="AS525" s="183"/>
      <c r="AT525" s="183"/>
      <c r="AU525" s="183"/>
      <c r="AV525" s="183"/>
      <c r="AW525" s="183"/>
      <c r="AX525" s="183"/>
      <c r="AY525" s="183"/>
      <c r="AZ525" s="183"/>
      <c r="BA525" s="183"/>
      <c r="BB525" s="183"/>
      <c r="BC525" s="183"/>
      <c r="BD525" s="183"/>
      <c r="BE525" s="183"/>
    </row>
    <row r="526" spans="1:57" ht="15" customHeight="1">
      <c r="A526" s="145" t="s">
        <v>708</v>
      </c>
      <c r="B526" s="145"/>
      <c r="C526" s="145"/>
      <c r="D526" s="145"/>
      <c r="E526" s="145"/>
      <c r="F526" s="146">
        <v>366</v>
      </c>
      <c r="G526" s="147" t="s">
        <v>709</v>
      </c>
      <c r="H526" s="148">
        <v>2</v>
      </c>
      <c r="I526" s="149">
        <v>30</v>
      </c>
      <c r="J526" s="149"/>
      <c r="K526" s="149"/>
      <c r="L526" s="150">
        <v>0</v>
      </c>
      <c r="M526" s="184"/>
      <c r="N526" s="181"/>
      <c r="O526" s="181" t="s">
        <v>1680</v>
      </c>
      <c r="P526" s="151" t="s">
        <v>1595</v>
      </c>
      <c r="Q526" s="182" t="str">
        <f>MaBM</f>
        <v>CTDS</v>
      </c>
      <c r="R526" s="182" t="str">
        <f>MaKhoa</f>
        <v>KCT</v>
      </c>
      <c r="S526" s="144" t="str">
        <f t="shared" si="8"/>
        <v>KCT-CTDS</v>
      </c>
      <c r="T526" s="183"/>
      <c r="U526" s="183"/>
      <c r="V526" s="183"/>
      <c r="W526" s="183" t="s">
        <v>20</v>
      </c>
      <c r="X526" s="183"/>
      <c r="Y526" s="183"/>
      <c r="Z526" s="183"/>
      <c r="AA526" s="183"/>
      <c r="AB526" s="183"/>
      <c r="AC526" s="183"/>
      <c r="AD526" s="183"/>
      <c r="AE526" s="183"/>
      <c r="AF526" s="183"/>
      <c r="AG526" s="183"/>
      <c r="AH526" s="183"/>
      <c r="AI526" s="183"/>
      <c r="AJ526" s="183"/>
      <c r="AK526" s="183"/>
      <c r="AL526" s="183"/>
      <c r="AM526" s="183"/>
      <c r="AN526" s="183"/>
      <c r="AO526" s="183"/>
      <c r="AP526" s="183"/>
      <c r="AQ526" s="183"/>
      <c r="AR526" s="183"/>
      <c r="AS526" s="183"/>
      <c r="AT526" s="183"/>
      <c r="AU526" s="183"/>
      <c r="AV526" s="183"/>
      <c r="AW526" s="183"/>
      <c r="AX526" s="183"/>
      <c r="AY526" s="183"/>
      <c r="AZ526" s="183"/>
      <c r="BA526" s="183"/>
      <c r="BB526" s="183"/>
      <c r="BC526" s="183"/>
      <c r="BD526" s="183"/>
      <c r="BE526" s="183"/>
    </row>
    <row r="527" spans="1:57" ht="15" customHeight="1">
      <c r="A527" s="145" t="s">
        <v>512</v>
      </c>
      <c r="B527" s="145" t="s">
        <v>512</v>
      </c>
      <c r="C527" s="145"/>
      <c r="D527" s="145" t="s">
        <v>513</v>
      </c>
      <c r="E527" s="145"/>
      <c r="F527" s="146">
        <v>238</v>
      </c>
      <c r="G527" s="147" t="s">
        <v>514</v>
      </c>
      <c r="H527" s="148">
        <v>2</v>
      </c>
      <c r="I527" s="149">
        <v>30</v>
      </c>
      <c r="J527" s="149"/>
      <c r="K527" s="149"/>
      <c r="L527" s="150">
        <v>0</v>
      </c>
      <c r="M527" s="184"/>
      <c r="N527" s="181"/>
      <c r="O527" s="181" t="s">
        <v>1680</v>
      </c>
      <c r="P527" s="151" t="s">
        <v>1595</v>
      </c>
      <c r="Q527" s="182" t="str">
        <f>MaBM</f>
        <v>CTDS</v>
      </c>
      <c r="R527" s="182" t="str">
        <f>MaKhoa</f>
        <v>KCT</v>
      </c>
      <c r="S527" s="144" t="str">
        <f t="shared" si="8"/>
        <v>KCT-CTDS</v>
      </c>
      <c r="T527" s="183"/>
      <c r="U527" s="183"/>
      <c r="V527" s="183"/>
      <c r="W527" s="183"/>
      <c r="X527" s="183"/>
      <c r="Y527" s="183"/>
      <c r="Z527" s="183"/>
      <c r="AA527" s="183"/>
      <c r="AB527" s="183"/>
      <c r="AC527" s="183"/>
      <c r="AD527" s="183"/>
      <c r="AE527" s="183"/>
      <c r="AF527" s="183"/>
      <c r="AG527" s="183"/>
      <c r="AH527" s="183"/>
      <c r="AI527" s="183" t="s">
        <v>21</v>
      </c>
      <c r="AJ527" s="183"/>
      <c r="AK527" s="183"/>
      <c r="AL527" s="183"/>
      <c r="AM527" s="183"/>
      <c r="AN527" s="183"/>
      <c r="AO527" s="183"/>
      <c r="AP527" s="183"/>
      <c r="AQ527" s="183"/>
      <c r="AR527" s="183"/>
      <c r="AS527" s="183"/>
      <c r="AT527" s="183"/>
      <c r="AU527" s="183"/>
      <c r="AV527" s="183"/>
      <c r="AW527" s="183"/>
      <c r="AX527" s="183"/>
      <c r="AY527" s="183"/>
      <c r="AZ527" s="183"/>
      <c r="BA527" s="183"/>
      <c r="BB527" s="183" t="s">
        <v>21</v>
      </c>
      <c r="BC527" s="183"/>
      <c r="BD527" s="183"/>
      <c r="BE527" s="183"/>
    </row>
    <row r="528" spans="1:57" ht="15" customHeight="1">
      <c r="A528" s="145" t="s">
        <v>584</v>
      </c>
      <c r="B528" s="145"/>
      <c r="C528" s="145"/>
      <c r="D528" s="145"/>
      <c r="E528" s="145"/>
      <c r="F528" s="146">
        <v>284</v>
      </c>
      <c r="G528" s="147" t="s">
        <v>514</v>
      </c>
      <c r="H528" s="148">
        <v>4</v>
      </c>
      <c r="I528" s="149">
        <v>60</v>
      </c>
      <c r="J528" s="149"/>
      <c r="K528" s="149"/>
      <c r="L528" s="150">
        <v>0</v>
      </c>
      <c r="M528" s="184"/>
      <c r="N528" s="181"/>
      <c r="O528" s="181" t="s">
        <v>1680</v>
      </c>
      <c r="P528" s="151" t="s">
        <v>1595</v>
      </c>
      <c r="Q528" s="182" t="str">
        <f>MaBM</f>
        <v>CTDS</v>
      </c>
      <c r="R528" s="182" t="str">
        <f>MaKhoa</f>
        <v>KCT</v>
      </c>
      <c r="S528" s="144" t="str">
        <f t="shared" si="8"/>
        <v>KCT-CTDS</v>
      </c>
      <c r="T528" s="183"/>
      <c r="U528" s="183"/>
      <c r="V528" s="183"/>
      <c r="W528" s="183" t="s">
        <v>20</v>
      </c>
      <c r="X528" s="183"/>
      <c r="Y528" s="183"/>
      <c r="Z528" s="183"/>
      <c r="AA528" s="183"/>
      <c r="AB528" s="183"/>
      <c r="AC528" s="183"/>
      <c r="AD528" s="183"/>
      <c r="AE528" s="183"/>
      <c r="AF528" s="183"/>
      <c r="AG528" s="183"/>
      <c r="AH528" s="183"/>
      <c r="AI528" s="183"/>
      <c r="AJ528" s="183"/>
      <c r="AK528" s="183"/>
      <c r="AL528" s="183"/>
      <c r="AM528" s="183"/>
      <c r="AN528" s="183"/>
      <c r="AO528" s="183"/>
      <c r="AP528" s="183"/>
      <c r="AQ528" s="183"/>
      <c r="AR528" s="183"/>
      <c r="AS528" s="183"/>
      <c r="AT528" s="183"/>
      <c r="AU528" s="183"/>
      <c r="AV528" s="183"/>
      <c r="AW528" s="183"/>
      <c r="AX528" s="183"/>
      <c r="AY528" s="183"/>
      <c r="AZ528" s="183"/>
      <c r="BA528" s="183"/>
      <c r="BB528" s="183"/>
      <c r="BC528" s="183"/>
      <c r="BD528" s="183"/>
      <c r="BE528" s="183"/>
    </row>
    <row r="529" spans="1:57" ht="15" customHeight="1">
      <c r="A529" s="145"/>
      <c r="B529" s="145" t="s">
        <v>586</v>
      </c>
      <c r="C529" s="145"/>
      <c r="D529" s="145"/>
      <c r="E529" s="145"/>
      <c r="F529" s="146">
        <v>285</v>
      </c>
      <c r="G529" s="147" t="s">
        <v>514</v>
      </c>
      <c r="H529" s="148">
        <v>2</v>
      </c>
      <c r="I529" s="149">
        <v>30</v>
      </c>
      <c r="J529" s="149"/>
      <c r="K529" s="149"/>
      <c r="L529" s="150">
        <v>0</v>
      </c>
      <c r="M529" s="184"/>
      <c r="N529" s="181"/>
      <c r="O529" s="181" t="s">
        <v>1680</v>
      </c>
      <c r="P529" s="151" t="s">
        <v>1595</v>
      </c>
      <c r="Q529" s="182" t="str">
        <f>MaBM</f>
        <v>CTDS</v>
      </c>
      <c r="R529" s="182" t="str">
        <f>MaKhoa</f>
        <v>KCT</v>
      </c>
      <c r="S529" s="144" t="str">
        <f t="shared" si="8"/>
        <v>KCT-CTDS</v>
      </c>
      <c r="T529" s="183"/>
      <c r="U529" s="183"/>
      <c r="V529" s="183"/>
      <c r="W529" s="183"/>
      <c r="X529" s="183"/>
      <c r="Y529" s="183"/>
      <c r="Z529" s="183"/>
      <c r="AA529" s="183"/>
      <c r="AB529" s="183"/>
      <c r="AC529" s="183"/>
      <c r="AD529" s="183"/>
      <c r="AE529" s="183"/>
      <c r="AF529" s="183"/>
      <c r="AG529" s="183"/>
      <c r="AH529" s="183"/>
      <c r="AI529" s="183"/>
      <c r="AJ529" s="183"/>
      <c r="AK529" s="183"/>
      <c r="AL529" s="183"/>
      <c r="AM529" s="183"/>
      <c r="AN529" s="183"/>
      <c r="AO529" s="183"/>
      <c r="AP529" s="183"/>
      <c r="AQ529" s="183"/>
      <c r="AR529" s="183"/>
      <c r="AS529" s="183"/>
      <c r="AT529" s="183"/>
      <c r="AU529" s="183"/>
      <c r="AV529" s="183"/>
      <c r="AW529" s="183"/>
      <c r="AX529" s="183"/>
      <c r="AY529" s="183"/>
      <c r="AZ529" s="183"/>
      <c r="BA529" s="183"/>
      <c r="BB529" s="183"/>
      <c r="BC529" s="183"/>
      <c r="BD529" s="183"/>
      <c r="BE529" s="183"/>
    </row>
    <row r="530" spans="1:57" ht="15" customHeight="1">
      <c r="A530" s="145"/>
      <c r="B530" s="145"/>
      <c r="C530" s="145"/>
      <c r="D530" s="145" t="s">
        <v>589</v>
      </c>
      <c r="E530" s="145"/>
      <c r="F530" s="146">
        <v>287</v>
      </c>
      <c r="G530" s="147" t="s">
        <v>514</v>
      </c>
      <c r="H530" s="148">
        <v>3</v>
      </c>
      <c r="I530" s="149">
        <v>45</v>
      </c>
      <c r="J530" s="149"/>
      <c r="K530" s="149"/>
      <c r="L530" s="150">
        <v>0</v>
      </c>
      <c r="M530" s="184"/>
      <c r="N530" s="181"/>
      <c r="O530" s="181" t="s">
        <v>1680</v>
      </c>
      <c r="P530" s="151" t="s">
        <v>1595</v>
      </c>
      <c r="Q530" s="182" t="str">
        <f>MaBM</f>
        <v>CTDS</v>
      </c>
      <c r="R530" s="182" t="str">
        <f>MaKhoa</f>
        <v>KCT</v>
      </c>
      <c r="S530" s="144" t="str">
        <f t="shared" si="8"/>
        <v>KCT-CTDS</v>
      </c>
      <c r="T530" s="183"/>
      <c r="U530" s="183"/>
      <c r="V530" s="183"/>
      <c r="W530" s="183"/>
      <c r="X530" s="183"/>
      <c r="Y530" s="183"/>
      <c r="Z530" s="183"/>
      <c r="AA530" s="183"/>
      <c r="AB530" s="183"/>
      <c r="AC530" s="183"/>
      <c r="AD530" s="183"/>
      <c r="AE530" s="183"/>
      <c r="AF530" s="183"/>
      <c r="AG530" s="183"/>
      <c r="AH530" s="183"/>
      <c r="AI530" s="183"/>
      <c r="AJ530" s="183"/>
      <c r="AK530" s="183"/>
      <c r="AL530" s="183"/>
      <c r="AM530" s="183"/>
      <c r="AN530" s="183"/>
      <c r="AO530" s="183"/>
      <c r="AP530" s="183" t="s">
        <v>20</v>
      </c>
      <c r="AQ530" s="183"/>
      <c r="AR530" s="183"/>
      <c r="AS530" s="183"/>
      <c r="AT530" s="183"/>
      <c r="AU530" s="183"/>
      <c r="AV530" s="183"/>
      <c r="AW530" s="183"/>
      <c r="AX530" s="183"/>
      <c r="AY530" s="183"/>
      <c r="AZ530" s="183"/>
      <c r="BA530" s="183"/>
      <c r="BB530" s="183"/>
      <c r="BC530" s="183"/>
      <c r="BD530" s="183"/>
      <c r="BE530" s="183"/>
    </row>
    <row r="531" spans="1:57" ht="15" customHeight="1">
      <c r="A531" s="145" t="s">
        <v>1403</v>
      </c>
      <c r="B531" s="145"/>
      <c r="C531" s="145"/>
      <c r="D531" s="145"/>
      <c r="E531" s="145"/>
      <c r="F531" s="146">
        <v>683</v>
      </c>
      <c r="G531" s="147" t="s">
        <v>1404</v>
      </c>
      <c r="H531" s="148">
        <v>3</v>
      </c>
      <c r="I531" s="149"/>
      <c r="J531" s="149"/>
      <c r="K531" s="149">
        <v>135</v>
      </c>
      <c r="L531" s="150">
        <v>0</v>
      </c>
      <c r="M531" s="180" t="s">
        <v>2</v>
      </c>
      <c r="N531" s="181"/>
      <c r="O531" s="181" t="s">
        <v>1680</v>
      </c>
      <c r="P531" s="151" t="s">
        <v>1595</v>
      </c>
      <c r="Q531" s="182" t="str">
        <f>MaBM</f>
        <v>CTDS</v>
      </c>
      <c r="R531" s="182" t="str">
        <f>MaKhoa</f>
        <v>KCT</v>
      </c>
      <c r="S531" s="144" t="str">
        <f t="shared" si="8"/>
        <v>KCT-CTDS</v>
      </c>
      <c r="T531" s="183"/>
      <c r="U531" s="183"/>
      <c r="V531" s="183"/>
      <c r="W531" s="183" t="s">
        <v>20</v>
      </c>
      <c r="X531" s="183"/>
      <c r="Y531" s="183"/>
      <c r="Z531" s="183"/>
      <c r="AA531" s="183"/>
      <c r="AB531" s="183"/>
      <c r="AC531" s="183"/>
      <c r="AD531" s="183"/>
      <c r="AE531" s="183"/>
      <c r="AF531" s="183"/>
      <c r="AG531" s="183"/>
      <c r="AH531" s="183"/>
      <c r="AI531" s="183"/>
      <c r="AJ531" s="183"/>
      <c r="AK531" s="183"/>
      <c r="AL531" s="183"/>
      <c r="AM531" s="183"/>
      <c r="AN531" s="183"/>
      <c r="AO531" s="183"/>
      <c r="AP531" s="183"/>
      <c r="AQ531" s="183"/>
      <c r="AR531" s="183"/>
      <c r="AS531" s="183"/>
      <c r="AT531" s="183"/>
      <c r="AU531" s="183"/>
      <c r="AV531" s="183"/>
      <c r="AW531" s="183"/>
      <c r="AX531" s="183"/>
      <c r="AY531" s="183"/>
      <c r="AZ531" s="183"/>
      <c r="BA531" s="183"/>
      <c r="BB531" s="183"/>
      <c r="BC531" s="183"/>
      <c r="BD531" s="183"/>
      <c r="BE531" s="183"/>
    </row>
    <row r="532" spans="1:57" ht="15" customHeight="1">
      <c r="A532" s="145"/>
      <c r="B532" s="145" t="s">
        <v>1845</v>
      </c>
      <c r="C532" s="145"/>
      <c r="D532" s="145"/>
      <c r="E532" s="145"/>
      <c r="F532" s="146">
        <v>798</v>
      </c>
      <c r="G532" s="147" t="s">
        <v>1846</v>
      </c>
      <c r="H532" s="148">
        <v>1</v>
      </c>
      <c r="I532" s="149"/>
      <c r="J532" s="149">
        <v>30</v>
      </c>
      <c r="K532" s="149"/>
      <c r="L532" s="150">
        <v>0</v>
      </c>
      <c r="M532" s="180" t="s">
        <v>2</v>
      </c>
      <c r="N532" s="181"/>
      <c r="O532" s="181" t="s">
        <v>1680</v>
      </c>
      <c r="P532" s="151" t="s">
        <v>1595</v>
      </c>
      <c r="Q532" s="182" t="str">
        <f>MaBM</f>
        <v>CTDS</v>
      </c>
      <c r="R532" s="182" t="str">
        <f>MaKhoa</f>
        <v>KCT</v>
      </c>
      <c r="S532" s="144" t="str">
        <f t="shared" si="8"/>
        <v>KCT-CTDS</v>
      </c>
      <c r="T532" s="183"/>
      <c r="U532" s="183"/>
      <c r="V532" s="183"/>
      <c r="W532" s="183"/>
      <c r="X532" s="183"/>
      <c r="Y532" s="183"/>
      <c r="Z532" s="183"/>
      <c r="AA532" s="183"/>
      <c r="AB532" s="183"/>
      <c r="AC532" s="183"/>
      <c r="AD532" s="183"/>
      <c r="AE532" s="183"/>
      <c r="AF532" s="183"/>
      <c r="AG532" s="183"/>
      <c r="AH532" s="183"/>
      <c r="AI532" s="183"/>
      <c r="AJ532" s="183"/>
      <c r="AK532" s="183"/>
      <c r="AL532" s="183"/>
      <c r="AM532" s="183"/>
      <c r="AN532" s="183"/>
      <c r="AO532" s="183"/>
      <c r="AP532" s="183"/>
      <c r="AQ532" s="183"/>
      <c r="AR532" s="183"/>
      <c r="AS532" s="183"/>
      <c r="AT532" s="183"/>
      <c r="AU532" s="183"/>
      <c r="AV532" s="183"/>
      <c r="AW532" s="183"/>
      <c r="AX532" s="183"/>
      <c r="AY532" s="183"/>
      <c r="AZ532" s="183"/>
      <c r="BA532" s="183"/>
      <c r="BB532" s="183"/>
      <c r="BC532" s="183"/>
      <c r="BD532" s="183"/>
      <c r="BE532" s="183"/>
    </row>
    <row r="533" spans="1:57" ht="15" customHeight="1">
      <c r="A533" s="145" t="s">
        <v>1837</v>
      </c>
      <c r="B533" s="145" t="s">
        <v>1837</v>
      </c>
      <c r="C533" s="145" t="s">
        <v>1837</v>
      </c>
      <c r="D533" s="145"/>
      <c r="E533" s="145"/>
      <c r="F533" s="146">
        <v>792</v>
      </c>
      <c r="G533" s="147" t="s">
        <v>1838</v>
      </c>
      <c r="H533" s="148">
        <v>2</v>
      </c>
      <c r="I533" s="149">
        <v>30</v>
      </c>
      <c r="J533" s="149"/>
      <c r="K533" s="149"/>
      <c r="L533" s="150">
        <v>0</v>
      </c>
      <c r="M533" s="184" t="s">
        <v>1484</v>
      </c>
      <c r="N533" s="181">
        <v>75</v>
      </c>
      <c r="O533" s="181" t="s">
        <v>1613</v>
      </c>
      <c r="P533" s="151" t="s">
        <v>1595</v>
      </c>
      <c r="Q533" s="182" t="str">
        <f>MaBM</f>
        <v>CTKC</v>
      </c>
      <c r="R533" s="182" t="str">
        <f>MaKhoa</f>
        <v>KCT</v>
      </c>
      <c r="S533" s="144" t="str">
        <f t="shared" si="8"/>
        <v>KCT-CTKC</v>
      </c>
      <c r="T533" s="183" t="s">
        <v>21</v>
      </c>
      <c r="U533" s="183" t="s">
        <v>21</v>
      </c>
      <c r="V533" s="183" t="s">
        <v>21</v>
      </c>
      <c r="W533" s="183" t="s">
        <v>21</v>
      </c>
      <c r="X533" s="183" t="s">
        <v>21</v>
      </c>
      <c r="Y533" s="183"/>
      <c r="Z533" s="183" t="s">
        <v>21</v>
      </c>
      <c r="AA533" s="183"/>
      <c r="AB533" s="183"/>
      <c r="AC533" s="183"/>
      <c r="AD533" s="183"/>
      <c r="AE533" s="183"/>
      <c r="AF533" s="183"/>
      <c r="AG533" s="183"/>
      <c r="AH533" s="183"/>
      <c r="AI533" s="183"/>
      <c r="AJ533" s="183"/>
      <c r="AK533" s="183"/>
      <c r="AL533" s="183"/>
      <c r="AM533" s="183"/>
      <c r="AN533" s="183"/>
      <c r="AO533" s="183"/>
      <c r="AP533" s="183"/>
      <c r="AQ533" s="183"/>
      <c r="AR533" s="183"/>
      <c r="AS533" s="183"/>
      <c r="AT533" s="183"/>
      <c r="AU533" s="183"/>
      <c r="AV533" s="183"/>
      <c r="AW533" s="183"/>
      <c r="AX533" s="183"/>
      <c r="AY533" s="183"/>
      <c r="AZ533" s="183"/>
      <c r="BA533" s="183"/>
      <c r="BB533" s="183"/>
      <c r="BC533" s="183"/>
      <c r="BD533" s="183"/>
      <c r="BE533" s="183"/>
    </row>
    <row r="534" spans="1:57" ht="15" customHeight="1">
      <c r="A534" s="145" t="s">
        <v>167</v>
      </c>
      <c r="B534" s="145"/>
      <c r="C534" s="145"/>
      <c r="D534" s="145"/>
      <c r="E534" s="145"/>
      <c r="F534" s="146">
        <v>71</v>
      </c>
      <c r="G534" s="147" t="s">
        <v>168</v>
      </c>
      <c r="H534" s="148">
        <v>4</v>
      </c>
      <c r="I534" s="149">
        <v>60</v>
      </c>
      <c r="J534" s="149"/>
      <c r="K534" s="149"/>
      <c r="L534" s="150">
        <v>0</v>
      </c>
      <c r="M534" s="180" t="s">
        <v>1511</v>
      </c>
      <c r="N534" s="181"/>
      <c r="O534" s="181" t="s">
        <v>1613</v>
      </c>
      <c r="P534" s="151" t="s">
        <v>1595</v>
      </c>
      <c r="Q534" s="182" t="str">
        <f>MaBM</f>
        <v>CTKC</v>
      </c>
      <c r="R534" s="182" t="str">
        <f>MaKhoa</f>
        <v>KCT</v>
      </c>
      <c r="S534" s="144" t="str">
        <f t="shared" si="8"/>
        <v>KCT-CTKC</v>
      </c>
      <c r="T534" s="183" t="s">
        <v>20</v>
      </c>
      <c r="U534" s="183" t="s">
        <v>20</v>
      </c>
      <c r="V534" s="183" t="s">
        <v>20</v>
      </c>
      <c r="W534" s="183" t="s">
        <v>20</v>
      </c>
      <c r="X534" s="183" t="s">
        <v>20</v>
      </c>
      <c r="Y534" s="183" t="s">
        <v>20</v>
      </c>
      <c r="Z534" s="183" t="s">
        <v>20</v>
      </c>
      <c r="AA534" s="183"/>
      <c r="AB534" s="183"/>
      <c r="AC534" s="183"/>
      <c r="AD534" s="183"/>
      <c r="AE534" s="183"/>
      <c r="AF534" s="183"/>
      <c r="AG534" s="183"/>
      <c r="AH534" s="183"/>
      <c r="AI534" s="183"/>
      <c r="AJ534" s="183"/>
      <c r="AK534" s="183"/>
      <c r="AL534" s="183"/>
      <c r="AM534" s="183"/>
      <c r="AN534" s="183"/>
      <c r="AO534" s="183"/>
      <c r="AP534" s="183"/>
      <c r="AQ534" s="183"/>
      <c r="AR534" s="183"/>
      <c r="AS534" s="183"/>
      <c r="AT534" s="183"/>
      <c r="AU534" s="183"/>
      <c r="AV534" s="183"/>
      <c r="AW534" s="183"/>
      <c r="AX534" s="183"/>
      <c r="AY534" s="183"/>
      <c r="AZ534" s="183"/>
      <c r="BA534" s="183"/>
      <c r="BB534" s="183"/>
      <c r="BC534" s="183"/>
      <c r="BD534" s="183"/>
      <c r="BE534" s="183"/>
    </row>
    <row r="535" spans="1:57" ht="15" customHeight="1">
      <c r="A535" s="145"/>
      <c r="B535" s="145" t="s">
        <v>170</v>
      </c>
      <c r="C535" s="145" t="s">
        <v>170</v>
      </c>
      <c r="D535" s="145"/>
      <c r="E535" s="145"/>
      <c r="F535" s="146">
        <v>72</v>
      </c>
      <c r="G535" s="147" t="s">
        <v>168</v>
      </c>
      <c r="H535" s="148">
        <v>2</v>
      </c>
      <c r="I535" s="149">
        <v>30</v>
      </c>
      <c r="J535" s="149"/>
      <c r="K535" s="149"/>
      <c r="L535" s="150">
        <v>0</v>
      </c>
      <c r="M535" s="180" t="s">
        <v>1511</v>
      </c>
      <c r="N535" s="181"/>
      <c r="O535" s="181" t="s">
        <v>1613</v>
      </c>
      <c r="P535" s="151" t="s">
        <v>1595</v>
      </c>
      <c r="Q535" s="182" t="str">
        <f>MaBM</f>
        <v>CTKC</v>
      </c>
      <c r="R535" s="182" t="str">
        <f>MaKhoa</f>
        <v>KCT</v>
      </c>
      <c r="S535" s="144" t="str">
        <f t="shared" si="8"/>
        <v>KCT-CTKC</v>
      </c>
      <c r="T535" s="183"/>
      <c r="U535" s="183"/>
      <c r="V535" s="183"/>
      <c r="W535" s="183"/>
      <c r="X535" s="183"/>
      <c r="Y535" s="183"/>
      <c r="Z535" s="183"/>
      <c r="AA535" s="183"/>
      <c r="AB535" s="183"/>
      <c r="AC535" s="183"/>
      <c r="AD535" s="183"/>
      <c r="AE535" s="183"/>
      <c r="AF535" s="183"/>
      <c r="AG535" s="183"/>
      <c r="AH535" s="183"/>
      <c r="AI535" s="183"/>
      <c r="AJ535" s="183"/>
      <c r="AK535" s="183"/>
      <c r="AL535" s="183"/>
      <c r="AM535" s="183"/>
      <c r="AN535" s="183"/>
      <c r="AO535" s="183"/>
      <c r="AP535" s="183"/>
      <c r="AQ535" s="183"/>
      <c r="AR535" s="183"/>
      <c r="AS535" s="183"/>
      <c r="AT535" s="183"/>
      <c r="AU535" s="183"/>
      <c r="AV535" s="183"/>
      <c r="AW535" s="183"/>
      <c r="AX535" s="183"/>
      <c r="AY535" s="183"/>
      <c r="AZ535" s="183"/>
      <c r="BA535" s="183"/>
      <c r="BB535" s="183"/>
      <c r="BC535" s="183"/>
      <c r="BD535" s="183"/>
      <c r="BE535" s="183"/>
    </row>
    <row r="536" spans="1:57" ht="15" customHeight="1">
      <c r="A536" s="145"/>
      <c r="B536" s="145"/>
      <c r="C536" s="145"/>
      <c r="D536" s="145" t="s">
        <v>171</v>
      </c>
      <c r="E536" s="145"/>
      <c r="F536" s="146">
        <v>73</v>
      </c>
      <c r="G536" s="147" t="s">
        <v>168</v>
      </c>
      <c r="H536" s="148">
        <v>3</v>
      </c>
      <c r="I536" s="149">
        <v>45</v>
      </c>
      <c r="J536" s="149"/>
      <c r="K536" s="149"/>
      <c r="L536" s="150">
        <v>0</v>
      </c>
      <c r="M536" s="180" t="s">
        <v>1511</v>
      </c>
      <c r="N536" s="181"/>
      <c r="O536" s="181" t="s">
        <v>1613</v>
      </c>
      <c r="P536" s="151" t="s">
        <v>1595</v>
      </c>
      <c r="Q536" s="182" t="str">
        <f>MaBM</f>
        <v>CTKC</v>
      </c>
      <c r="R536" s="182" t="str">
        <f>MaKhoa</f>
        <v>KCT</v>
      </c>
      <c r="S536" s="144" t="str">
        <f t="shared" si="8"/>
        <v>KCT-CTKC</v>
      </c>
      <c r="T536" s="183"/>
      <c r="U536" s="183"/>
      <c r="V536" s="183"/>
      <c r="W536" s="183"/>
      <c r="X536" s="183"/>
      <c r="Y536" s="183"/>
      <c r="Z536" s="183"/>
      <c r="AA536" s="183"/>
      <c r="AB536" s="183"/>
      <c r="AC536" s="183"/>
      <c r="AD536" s="183"/>
      <c r="AE536" s="183"/>
      <c r="AF536" s="183"/>
      <c r="AG536" s="183"/>
      <c r="AH536" s="183"/>
      <c r="AI536" s="183"/>
      <c r="AJ536" s="183"/>
      <c r="AK536" s="183"/>
      <c r="AL536" s="183"/>
      <c r="AM536" s="183"/>
      <c r="AN536" s="183" t="s">
        <v>20</v>
      </c>
      <c r="AO536" s="183" t="s">
        <v>20</v>
      </c>
      <c r="AP536" s="183" t="s">
        <v>20</v>
      </c>
      <c r="AQ536" s="183"/>
      <c r="AR536" s="183" t="s">
        <v>20</v>
      </c>
      <c r="AS536" s="183"/>
      <c r="AT536" s="183"/>
      <c r="AU536" s="183"/>
      <c r="AV536" s="183"/>
      <c r="AW536" s="183"/>
      <c r="AX536" s="183"/>
      <c r="AY536" s="183"/>
      <c r="AZ536" s="183"/>
      <c r="BA536" s="183"/>
      <c r="BB536" s="183"/>
      <c r="BC536" s="183"/>
      <c r="BD536" s="183"/>
      <c r="BE536" s="183"/>
    </row>
    <row r="537" spans="1:57" ht="15" customHeight="1">
      <c r="A537" s="145" t="s">
        <v>260</v>
      </c>
      <c r="B537" s="145" t="s">
        <v>260</v>
      </c>
      <c r="C537" s="145"/>
      <c r="D537" s="145"/>
      <c r="E537" s="145"/>
      <c r="F537" s="146">
        <v>122</v>
      </c>
      <c r="G537" s="147" t="s">
        <v>168</v>
      </c>
      <c r="H537" s="148">
        <v>2</v>
      </c>
      <c r="I537" s="149">
        <v>30</v>
      </c>
      <c r="J537" s="149"/>
      <c r="K537" s="149"/>
      <c r="L537" s="150">
        <v>0</v>
      </c>
      <c r="M537" s="180" t="s">
        <v>1511</v>
      </c>
      <c r="N537" s="181"/>
      <c r="O537" s="181" t="s">
        <v>1613</v>
      </c>
      <c r="P537" s="151" t="s">
        <v>1595</v>
      </c>
      <c r="Q537" s="182" t="str">
        <f>MaBM</f>
        <v>CTKC</v>
      </c>
      <c r="R537" s="182" t="str">
        <f>MaKhoa</f>
        <v>KCT</v>
      </c>
      <c r="S537" s="144" t="str">
        <f t="shared" si="8"/>
        <v>KCT-CTKC</v>
      </c>
      <c r="T537" s="183"/>
      <c r="U537" s="183"/>
      <c r="V537" s="183"/>
      <c r="W537" s="183"/>
      <c r="X537" s="183"/>
      <c r="Y537" s="183"/>
      <c r="Z537" s="183"/>
      <c r="AA537" s="183"/>
      <c r="AB537" s="183"/>
      <c r="AC537" s="183"/>
      <c r="AD537" s="183" t="s">
        <v>20</v>
      </c>
      <c r="AE537" s="183"/>
      <c r="AF537" s="183"/>
      <c r="AG537" s="183"/>
      <c r="AH537" s="183"/>
      <c r="AI537" s="183"/>
      <c r="AJ537" s="183"/>
      <c r="AK537" s="183"/>
      <c r="AL537" s="183"/>
      <c r="AM537" s="183"/>
      <c r="AN537" s="183"/>
      <c r="AO537" s="183"/>
      <c r="AP537" s="183"/>
      <c r="AQ537" s="183"/>
      <c r="AR537" s="183"/>
      <c r="AS537" s="183"/>
      <c r="AT537" s="183"/>
      <c r="AU537" s="183"/>
      <c r="AV537" s="183"/>
      <c r="AW537" s="183"/>
      <c r="AX537" s="183"/>
      <c r="AY537" s="183"/>
      <c r="AZ537" s="183"/>
      <c r="BA537" s="183"/>
      <c r="BB537" s="183"/>
      <c r="BC537" s="183"/>
      <c r="BD537" s="183"/>
      <c r="BE537" s="183"/>
    </row>
    <row r="538" spans="1:57" ht="15" customHeight="1">
      <c r="A538" s="145" t="s">
        <v>1527</v>
      </c>
      <c r="B538" s="145" t="s">
        <v>1527</v>
      </c>
      <c r="C538" s="145" t="s">
        <v>1527</v>
      </c>
      <c r="D538" s="145" t="s">
        <v>1795</v>
      </c>
      <c r="E538" s="145" t="s">
        <v>1795</v>
      </c>
      <c r="F538" s="146">
        <v>746</v>
      </c>
      <c r="G538" s="147" t="s">
        <v>1796</v>
      </c>
      <c r="H538" s="148">
        <v>1</v>
      </c>
      <c r="I538" s="149"/>
      <c r="J538" s="149"/>
      <c r="K538" s="149">
        <v>45</v>
      </c>
      <c r="L538" s="150">
        <v>0</v>
      </c>
      <c r="M538" s="180" t="s">
        <v>1511</v>
      </c>
      <c r="N538" s="181"/>
      <c r="O538" s="181" t="s">
        <v>1613</v>
      </c>
      <c r="P538" s="151" t="s">
        <v>1595</v>
      </c>
      <c r="Q538" s="182" t="str">
        <f>MaBM</f>
        <v>CTKC</v>
      </c>
      <c r="R538" s="182" t="str">
        <f>MaKhoa</f>
        <v>KCT</v>
      </c>
      <c r="S538" s="144" t="str">
        <f t="shared" si="8"/>
        <v>KCT-CTKC</v>
      </c>
      <c r="T538" s="183" t="s">
        <v>20</v>
      </c>
      <c r="U538" s="183" t="s">
        <v>20</v>
      </c>
      <c r="V538" s="183" t="s">
        <v>20</v>
      </c>
      <c r="W538" s="183" t="s">
        <v>20</v>
      </c>
      <c r="X538" s="183" t="s">
        <v>20</v>
      </c>
      <c r="Y538" s="183"/>
      <c r="Z538" s="183" t="s">
        <v>20</v>
      </c>
      <c r="AA538" s="183"/>
      <c r="AB538" s="183"/>
      <c r="AC538" s="183"/>
      <c r="AD538" s="183"/>
      <c r="AE538" s="183"/>
      <c r="AF538" s="183"/>
      <c r="AG538" s="183"/>
      <c r="AH538" s="183"/>
      <c r="AI538" s="183"/>
      <c r="AJ538" s="183"/>
      <c r="AK538" s="183"/>
      <c r="AL538" s="183"/>
      <c r="AM538" s="183"/>
      <c r="AN538" s="183" t="s">
        <v>20</v>
      </c>
      <c r="AO538" s="183" t="s">
        <v>20</v>
      </c>
      <c r="AP538" s="183" t="s">
        <v>20</v>
      </c>
      <c r="AQ538" s="183"/>
      <c r="AR538" s="183"/>
      <c r="AS538" s="183"/>
      <c r="AT538" s="183"/>
      <c r="AU538" s="183"/>
      <c r="AV538" s="183"/>
      <c r="AW538" s="183"/>
      <c r="AX538" s="183"/>
      <c r="AY538" s="183"/>
      <c r="AZ538" s="183"/>
      <c r="BA538" s="183"/>
      <c r="BB538" s="183"/>
      <c r="BC538" s="183"/>
      <c r="BD538" s="183"/>
      <c r="BE538" s="183"/>
    </row>
    <row r="539" spans="1:57" ht="15" customHeight="1">
      <c r="A539" s="145" t="s">
        <v>1529</v>
      </c>
      <c r="B539" s="145" t="s">
        <v>1529</v>
      </c>
      <c r="C539" s="145"/>
      <c r="D539" s="145" t="s">
        <v>1847</v>
      </c>
      <c r="E539" s="145"/>
      <c r="F539" s="146">
        <v>799</v>
      </c>
      <c r="G539" s="147" t="s">
        <v>1796</v>
      </c>
      <c r="H539" s="148">
        <v>1</v>
      </c>
      <c r="I539" s="149"/>
      <c r="J539" s="149"/>
      <c r="K539" s="149">
        <v>45</v>
      </c>
      <c r="L539" s="150">
        <v>0</v>
      </c>
      <c r="M539" s="180" t="s">
        <v>1511</v>
      </c>
      <c r="N539" s="181"/>
      <c r="O539" s="181" t="s">
        <v>1613</v>
      </c>
      <c r="P539" s="151" t="s">
        <v>1595</v>
      </c>
      <c r="Q539" s="182" t="str">
        <f>MaBM</f>
        <v>CTKC</v>
      </c>
      <c r="R539" s="182" t="str">
        <f>MaKhoa</f>
        <v>KCT</v>
      </c>
      <c r="S539" s="144" t="str">
        <f t="shared" si="8"/>
        <v>KCT-CTKC</v>
      </c>
      <c r="T539" s="183"/>
      <c r="U539" s="183"/>
      <c r="V539" s="183"/>
      <c r="W539" s="183"/>
      <c r="X539" s="183"/>
      <c r="Y539" s="183" t="s">
        <v>20</v>
      </c>
      <c r="Z539" s="183"/>
      <c r="AA539" s="183"/>
      <c r="AB539" s="183"/>
      <c r="AC539" s="183"/>
      <c r="AD539" s="183"/>
      <c r="AE539" s="183"/>
      <c r="AF539" s="183"/>
      <c r="AG539" s="183"/>
      <c r="AH539" s="183"/>
      <c r="AI539" s="183"/>
      <c r="AJ539" s="183"/>
      <c r="AK539" s="183"/>
      <c r="AL539" s="183"/>
      <c r="AM539" s="183"/>
      <c r="AN539" s="183"/>
      <c r="AO539" s="183"/>
      <c r="AP539" s="183"/>
      <c r="AQ539" s="183"/>
      <c r="AR539" s="183" t="s">
        <v>20</v>
      </c>
      <c r="AS539" s="183"/>
      <c r="AT539" s="183"/>
      <c r="AU539" s="183"/>
      <c r="AV539" s="183"/>
      <c r="AW539" s="183"/>
      <c r="AX539" s="183"/>
      <c r="AY539" s="183"/>
      <c r="AZ539" s="183"/>
      <c r="BA539" s="183"/>
      <c r="BB539" s="183"/>
      <c r="BC539" s="183"/>
      <c r="BD539" s="183"/>
      <c r="BE539" s="183"/>
    </row>
    <row r="540" spans="1:57" ht="15" customHeight="1">
      <c r="A540" s="145" t="s">
        <v>447</v>
      </c>
      <c r="B540" s="145" t="s">
        <v>447</v>
      </c>
      <c r="C540" s="145" t="s">
        <v>447</v>
      </c>
      <c r="D540" s="145"/>
      <c r="E540" s="145"/>
      <c r="F540" s="146">
        <v>213</v>
      </c>
      <c r="G540" s="147" t="s">
        <v>448</v>
      </c>
      <c r="H540" s="148">
        <v>2</v>
      </c>
      <c r="I540" s="149">
        <v>30</v>
      </c>
      <c r="J540" s="149"/>
      <c r="K540" s="149"/>
      <c r="L540" s="150">
        <v>0</v>
      </c>
      <c r="M540" s="184" t="s">
        <v>1484</v>
      </c>
      <c r="N540" s="181">
        <v>90</v>
      </c>
      <c r="O540" s="181" t="s">
        <v>1613</v>
      </c>
      <c r="P540" s="151" t="s">
        <v>1595</v>
      </c>
      <c r="Q540" s="182" t="str">
        <f>MaBM</f>
        <v>CTKC</v>
      </c>
      <c r="R540" s="182" t="str">
        <f>MaKhoa</f>
        <v>KCT</v>
      </c>
      <c r="S540" s="144" t="str">
        <f t="shared" si="8"/>
        <v>KCT-CTKC</v>
      </c>
      <c r="T540" s="183" t="s">
        <v>21</v>
      </c>
      <c r="U540" s="183" t="s">
        <v>21</v>
      </c>
      <c r="V540" s="183" t="s">
        <v>21</v>
      </c>
      <c r="W540" s="183" t="s">
        <v>21</v>
      </c>
      <c r="X540" s="183" t="s">
        <v>21</v>
      </c>
      <c r="Y540" s="183" t="s">
        <v>21</v>
      </c>
      <c r="Z540" s="183" t="s">
        <v>21</v>
      </c>
      <c r="AA540" s="183"/>
      <c r="AB540" s="183"/>
      <c r="AC540" s="183"/>
      <c r="AD540" s="183"/>
      <c r="AE540" s="183"/>
      <c r="AF540" s="183"/>
      <c r="AG540" s="183"/>
      <c r="AH540" s="183"/>
      <c r="AI540" s="183"/>
      <c r="AJ540" s="183"/>
      <c r="AK540" s="183"/>
      <c r="AL540" s="183"/>
      <c r="AM540" s="183"/>
      <c r="AN540" s="183"/>
      <c r="AO540" s="183"/>
      <c r="AP540" s="183"/>
      <c r="AQ540" s="183"/>
      <c r="AR540" s="183"/>
      <c r="AS540" s="183"/>
      <c r="AT540" s="183"/>
      <c r="AU540" s="183"/>
      <c r="AV540" s="183"/>
      <c r="AW540" s="183"/>
      <c r="AX540" s="183"/>
      <c r="AY540" s="183"/>
      <c r="AZ540" s="183"/>
      <c r="BA540" s="183"/>
      <c r="BB540" s="183"/>
      <c r="BC540" s="183"/>
      <c r="BD540" s="183"/>
      <c r="BE540" s="183"/>
    </row>
    <row r="541" spans="1:57" ht="15" customHeight="1">
      <c r="A541" s="145" t="s">
        <v>198</v>
      </c>
      <c r="B541" s="145"/>
      <c r="C541" s="145"/>
      <c r="D541" s="145"/>
      <c r="E541" s="145"/>
      <c r="F541" s="146">
        <v>87</v>
      </c>
      <c r="G541" s="147" t="s">
        <v>1620</v>
      </c>
      <c r="H541" s="148">
        <v>3</v>
      </c>
      <c r="I541" s="149">
        <v>45</v>
      </c>
      <c r="J541" s="149"/>
      <c r="K541" s="149"/>
      <c r="L541" s="150">
        <v>0</v>
      </c>
      <c r="M541" s="184" t="s">
        <v>1484</v>
      </c>
      <c r="N541" s="181">
        <v>90</v>
      </c>
      <c r="O541" s="181" t="s">
        <v>1613</v>
      </c>
      <c r="P541" s="151" t="s">
        <v>1595</v>
      </c>
      <c r="Q541" s="182" t="str">
        <f>MaBM</f>
        <v>CTKC</v>
      </c>
      <c r="R541" s="182" t="str">
        <f>MaKhoa</f>
        <v>KCT</v>
      </c>
      <c r="S541" s="144" t="str">
        <f t="shared" si="8"/>
        <v>KCT-CTKC</v>
      </c>
      <c r="T541" s="183" t="s">
        <v>20</v>
      </c>
      <c r="U541" s="183" t="s">
        <v>20</v>
      </c>
      <c r="V541" s="183" t="s">
        <v>20</v>
      </c>
      <c r="W541" s="183" t="s">
        <v>20</v>
      </c>
      <c r="X541" s="183" t="s">
        <v>20</v>
      </c>
      <c r="Y541" s="183"/>
      <c r="Z541" s="183" t="s">
        <v>20</v>
      </c>
      <c r="AA541" s="183"/>
      <c r="AB541" s="183"/>
      <c r="AC541" s="183"/>
      <c r="AD541" s="183"/>
      <c r="AE541" s="183"/>
      <c r="AF541" s="183"/>
      <c r="AG541" s="183"/>
      <c r="AH541" s="183"/>
      <c r="AI541" s="183"/>
      <c r="AJ541" s="183"/>
      <c r="AK541" s="183"/>
      <c r="AL541" s="183"/>
      <c r="AM541" s="183"/>
      <c r="AN541" s="183"/>
      <c r="AO541" s="183"/>
      <c r="AP541" s="183"/>
      <c r="AQ541" s="183"/>
      <c r="AR541" s="183"/>
      <c r="AS541" s="183"/>
      <c r="AT541" s="183"/>
      <c r="AU541" s="183"/>
      <c r="AV541" s="183"/>
      <c r="AW541" s="183"/>
      <c r="AX541" s="183"/>
      <c r="AY541" s="183"/>
      <c r="AZ541" s="183"/>
      <c r="BA541" s="183"/>
      <c r="BB541" s="183"/>
      <c r="BC541" s="183"/>
      <c r="BD541" s="183"/>
      <c r="BE541" s="183"/>
    </row>
    <row r="542" spans="1:57" ht="15" customHeight="1">
      <c r="A542" s="145" t="s">
        <v>199</v>
      </c>
      <c r="B542" s="145"/>
      <c r="C542" s="145"/>
      <c r="D542" s="145"/>
      <c r="E542" s="145"/>
      <c r="F542" s="146">
        <v>88</v>
      </c>
      <c r="G542" s="147" t="s">
        <v>1620</v>
      </c>
      <c r="H542" s="148">
        <v>3</v>
      </c>
      <c r="I542" s="149">
        <v>45</v>
      </c>
      <c r="J542" s="149"/>
      <c r="K542" s="149"/>
      <c r="L542" s="150">
        <v>0</v>
      </c>
      <c r="M542" s="184" t="s">
        <v>1484</v>
      </c>
      <c r="N542" s="181">
        <v>90</v>
      </c>
      <c r="O542" s="181" t="s">
        <v>1613</v>
      </c>
      <c r="P542" s="151" t="s">
        <v>1595</v>
      </c>
      <c r="Q542" s="182" t="str">
        <f>MaBM</f>
        <v>CTKC</v>
      </c>
      <c r="R542" s="182" t="str">
        <f>MaKhoa</f>
        <v>KCT</v>
      </c>
      <c r="S542" s="144" t="str">
        <f t="shared" si="8"/>
        <v>KCT-CTKC</v>
      </c>
      <c r="T542" s="183"/>
      <c r="U542" s="183"/>
      <c r="V542" s="183"/>
      <c r="W542" s="183"/>
      <c r="X542" s="183"/>
      <c r="Y542" s="183" t="s">
        <v>20</v>
      </c>
      <c r="Z542" s="183"/>
      <c r="AA542" s="183"/>
      <c r="AB542" s="183"/>
      <c r="AC542" s="183"/>
      <c r="AD542" s="183"/>
      <c r="AE542" s="183"/>
      <c r="AF542" s="183"/>
      <c r="AG542" s="183"/>
      <c r="AH542" s="183"/>
      <c r="AI542" s="183"/>
      <c r="AJ542" s="183"/>
      <c r="AK542" s="183"/>
      <c r="AL542" s="183"/>
      <c r="AM542" s="183"/>
      <c r="AN542" s="183"/>
      <c r="AO542" s="183"/>
      <c r="AP542" s="183"/>
      <c r="AQ542" s="183"/>
      <c r="AR542" s="183"/>
      <c r="AS542" s="183"/>
      <c r="AT542" s="183"/>
      <c r="AU542" s="183"/>
      <c r="AV542" s="183"/>
      <c r="AW542" s="183"/>
      <c r="AX542" s="183"/>
      <c r="AY542" s="183"/>
      <c r="AZ542" s="183"/>
      <c r="BA542" s="183"/>
      <c r="BB542" s="183"/>
      <c r="BC542" s="183"/>
      <c r="BD542" s="183"/>
      <c r="BE542" s="183"/>
    </row>
    <row r="543" spans="1:57" ht="15" customHeight="1">
      <c r="A543" s="145"/>
      <c r="B543" s="145" t="s">
        <v>200</v>
      </c>
      <c r="C543" s="145" t="s">
        <v>1621</v>
      </c>
      <c r="D543" s="145"/>
      <c r="E543" s="145" t="s">
        <v>201</v>
      </c>
      <c r="F543" s="146">
        <v>89</v>
      </c>
      <c r="G543" s="147" t="s">
        <v>1620</v>
      </c>
      <c r="H543" s="148">
        <v>2</v>
      </c>
      <c r="I543" s="149">
        <v>30</v>
      </c>
      <c r="J543" s="149"/>
      <c r="K543" s="149"/>
      <c r="L543" s="150">
        <v>0</v>
      </c>
      <c r="M543" s="184" t="s">
        <v>1484</v>
      </c>
      <c r="N543" s="181">
        <v>90</v>
      </c>
      <c r="O543" s="181" t="s">
        <v>1613</v>
      </c>
      <c r="P543" s="151" t="s">
        <v>1595</v>
      </c>
      <c r="Q543" s="182" t="str">
        <f>MaBM</f>
        <v>CTKC</v>
      </c>
      <c r="R543" s="182" t="str">
        <f>MaKhoa</f>
        <v>KCT</v>
      </c>
      <c r="S543" s="144" t="str">
        <f t="shared" si="8"/>
        <v>KCT-CTKC</v>
      </c>
      <c r="T543" s="183"/>
      <c r="U543" s="183"/>
      <c r="V543" s="183"/>
      <c r="W543" s="183"/>
      <c r="X543" s="183"/>
      <c r="Y543" s="183"/>
      <c r="Z543" s="183"/>
      <c r="AA543" s="183"/>
      <c r="AB543" s="183"/>
      <c r="AC543" s="183"/>
      <c r="AD543" s="183"/>
      <c r="AE543" s="183"/>
      <c r="AF543" s="183"/>
      <c r="AG543" s="183"/>
      <c r="AH543" s="183"/>
      <c r="AI543" s="183"/>
      <c r="AJ543" s="183"/>
      <c r="AK543" s="183"/>
      <c r="AL543" s="183"/>
      <c r="AM543" s="183"/>
      <c r="AN543" s="183"/>
      <c r="AO543" s="183"/>
      <c r="AP543" s="183"/>
      <c r="AQ543" s="183"/>
      <c r="AR543" s="183"/>
      <c r="AS543" s="183"/>
      <c r="AT543" s="183"/>
      <c r="AU543" s="183"/>
      <c r="AV543" s="183"/>
      <c r="AW543" s="183"/>
      <c r="AX543" s="183"/>
      <c r="AY543" s="183"/>
      <c r="AZ543" s="183"/>
      <c r="BA543" s="183"/>
      <c r="BB543" s="183"/>
      <c r="BC543" s="183"/>
      <c r="BD543" s="183"/>
      <c r="BE543" s="183"/>
    </row>
    <row r="544" spans="1:57" ht="15" customHeight="1">
      <c r="A544" s="145"/>
      <c r="B544" s="145" t="s">
        <v>202</v>
      </c>
      <c r="C544" s="145"/>
      <c r="D544" s="145"/>
      <c r="E544" s="145" t="s">
        <v>203</v>
      </c>
      <c r="F544" s="146">
        <v>90</v>
      </c>
      <c r="G544" s="147" t="s">
        <v>1620</v>
      </c>
      <c r="H544" s="148">
        <v>2</v>
      </c>
      <c r="I544" s="149">
        <v>30</v>
      </c>
      <c r="J544" s="149"/>
      <c r="K544" s="149"/>
      <c r="L544" s="150">
        <v>0</v>
      </c>
      <c r="M544" s="184" t="s">
        <v>1484</v>
      </c>
      <c r="N544" s="181">
        <v>90</v>
      </c>
      <c r="O544" s="181" t="s">
        <v>1613</v>
      </c>
      <c r="P544" s="151" t="s">
        <v>1595</v>
      </c>
      <c r="Q544" s="182" t="str">
        <f>MaBM</f>
        <v>CTKC</v>
      </c>
      <c r="R544" s="182" t="str">
        <f>MaKhoa</f>
        <v>KCT</v>
      </c>
      <c r="S544" s="144" t="str">
        <f t="shared" si="8"/>
        <v>KCT-CTKC</v>
      </c>
      <c r="T544" s="183"/>
      <c r="U544" s="183"/>
      <c r="V544" s="183"/>
      <c r="W544" s="183"/>
      <c r="X544" s="183"/>
      <c r="Y544" s="183"/>
      <c r="Z544" s="183"/>
      <c r="AA544" s="183"/>
      <c r="AB544" s="183"/>
      <c r="AC544" s="183"/>
      <c r="AD544" s="183"/>
      <c r="AE544" s="183"/>
      <c r="AF544" s="183"/>
      <c r="AG544" s="183"/>
      <c r="AH544" s="183"/>
      <c r="AI544" s="183"/>
      <c r="AJ544" s="183"/>
      <c r="AK544" s="183"/>
      <c r="AL544" s="183"/>
      <c r="AM544" s="183"/>
      <c r="AN544" s="183"/>
      <c r="AO544" s="183"/>
      <c r="AP544" s="183"/>
      <c r="AQ544" s="183"/>
      <c r="AR544" s="183"/>
      <c r="AS544" s="183"/>
      <c r="AT544" s="183"/>
      <c r="AU544" s="183"/>
      <c r="AV544" s="183"/>
      <c r="AW544" s="183"/>
      <c r="AX544" s="183"/>
      <c r="AY544" s="183"/>
      <c r="AZ544" s="183"/>
      <c r="BA544" s="183"/>
      <c r="BB544" s="183"/>
      <c r="BC544" s="183"/>
      <c r="BD544" s="183"/>
      <c r="BE544" s="183"/>
    </row>
    <row r="545" spans="1:57" ht="15" customHeight="1">
      <c r="A545" s="145"/>
      <c r="B545" s="145"/>
      <c r="C545" s="145"/>
      <c r="D545" s="145" t="s">
        <v>204</v>
      </c>
      <c r="E545" s="145"/>
      <c r="F545" s="146">
        <v>91</v>
      </c>
      <c r="G545" s="147" t="s">
        <v>1620</v>
      </c>
      <c r="H545" s="148">
        <v>2</v>
      </c>
      <c r="I545" s="149">
        <v>30</v>
      </c>
      <c r="J545" s="149"/>
      <c r="K545" s="149"/>
      <c r="L545" s="150">
        <v>0</v>
      </c>
      <c r="M545" s="184" t="s">
        <v>1484</v>
      </c>
      <c r="N545" s="181">
        <v>90</v>
      </c>
      <c r="O545" s="181" t="s">
        <v>1613</v>
      </c>
      <c r="P545" s="151" t="s">
        <v>1595</v>
      </c>
      <c r="Q545" s="182" t="str">
        <f>MaBM</f>
        <v>CTKC</v>
      </c>
      <c r="R545" s="182" t="str">
        <f>MaKhoa</f>
        <v>KCT</v>
      </c>
      <c r="S545" s="144" t="str">
        <f t="shared" si="8"/>
        <v>KCT-CTKC</v>
      </c>
      <c r="T545" s="183"/>
      <c r="U545" s="183"/>
      <c r="V545" s="183"/>
      <c r="W545" s="183"/>
      <c r="X545" s="183"/>
      <c r="Y545" s="183"/>
      <c r="Z545" s="183"/>
      <c r="AA545" s="183"/>
      <c r="AB545" s="183"/>
      <c r="AC545" s="183"/>
      <c r="AD545" s="183"/>
      <c r="AE545" s="183"/>
      <c r="AF545" s="183"/>
      <c r="AG545" s="183"/>
      <c r="AH545" s="183"/>
      <c r="AI545" s="183"/>
      <c r="AJ545" s="183"/>
      <c r="AK545" s="183"/>
      <c r="AL545" s="183"/>
      <c r="AM545" s="183"/>
      <c r="AN545" s="183" t="s">
        <v>20</v>
      </c>
      <c r="AO545" s="183" t="s">
        <v>20</v>
      </c>
      <c r="AP545" s="183" t="s">
        <v>20</v>
      </c>
      <c r="AQ545" s="183"/>
      <c r="AR545" s="183"/>
      <c r="AS545" s="183"/>
      <c r="AT545" s="183"/>
      <c r="AU545" s="183"/>
      <c r="AV545" s="183"/>
      <c r="AW545" s="183"/>
      <c r="AX545" s="183"/>
      <c r="AY545" s="183"/>
      <c r="AZ545" s="183"/>
      <c r="BA545" s="183"/>
      <c r="BB545" s="183"/>
      <c r="BC545" s="183"/>
      <c r="BD545" s="183"/>
      <c r="BE545" s="183"/>
    </row>
    <row r="546" spans="1:57" ht="15" customHeight="1">
      <c r="A546" s="145"/>
      <c r="B546" s="145"/>
      <c r="C546" s="145"/>
      <c r="D546" s="145" t="s">
        <v>205</v>
      </c>
      <c r="E546" s="145"/>
      <c r="F546" s="146">
        <v>92</v>
      </c>
      <c r="G546" s="147" t="s">
        <v>1620</v>
      </c>
      <c r="H546" s="148">
        <v>2</v>
      </c>
      <c r="I546" s="149">
        <v>30</v>
      </c>
      <c r="J546" s="149"/>
      <c r="K546" s="149"/>
      <c r="L546" s="150">
        <v>0</v>
      </c>
      <c r="M546" s="184" t="s">
        <v>1484</v>
      </c>
      <c r="N546" s="181">
        <v>90</v>
      </c>
      <c r="O546" s="181" t="s">
        <v>1613</v>
      </c>
      <c r="P546" s="151" t="s">
        <v>1595</v>
      </c>
      <c r="Q546" s="182" t="str">
        <f>MaBM</f>
        <v>CTKC</v>
      </c>
      <c r="R546" s="182" t="str">
        <f>MaKhoa</f>
        <v>KCT</v>
      </c>
      <c r="S546" s="144" t="str">
        <f t="shared" si="8"/>
        <v>KCT-CTKC</v>
      </c>
      <c r="T546" s="183"/>
      <c r="U546" s="183"/>
      <c r="V546" s="183"/>
      <c r="W546" s="183"/>
      <c r="X546" s="183"/>
      <c r="Y546" s="183"/>
      <c r="Z546" s="183"/>
      <c r="AA546" s="183"/>
      <c r="AB546" s="183"/>
      <c r="AC546" s="183"/>
      <c r="AD546" s="183"/>
      <c r="AE546" s="183"/>
      <c r="AF546" s="183"/>
      <c r="AG546" s="183"/>
      <c r="AH546" s="183"/>
      <c r="AI546" s="183"/>
      <c r="AJ546" s="183"/>
      <c r="AK546" s="183"/>
      <c r="AL546" s="183"/>
      <c r="AM546" s="183"/>
      <c r="AN546" s="183"/>
      <c r="AO546" s="183"/>
      <c r="AP546" s="183"/>
      <c r="AQ546" s="183"/>
      <c r="AR546" s="183" t="s">
        <v>20</v>
      </c>
      <c r="AS546" s="183"/>
      <c r="AT546" s="183"/>
      <c r="AU546" s="183"/>
      <c r="AV546" s="183"/>
      <c r="AW546" s="183"/>
      <c r="AX546" s="183"/>
      <c r="AY546" s="183"/>
      <c r="AZ546" s="183"/>
      <c r="BA546" s="183"/>
      <c r="BB546" s="183"/>
      <c r="BC546" s="183"/>
      <c r="BD546" s="183"/>
      <c r="BE546" s="183"/>
    </row>
    <row r="547" spans="1:57" ht="15" customHeight="1">
      <c r="A547" s="145" t="s">
        <v>206</v>
      </c>
      <c r="B547" s="145"/>
      <c r="C547" s="145"/>
      <c r="D547" s="145" t="s">
        <v>207</v>
      </c>
      <c r="E547" s="145"/>
      <c r="F547" s="146">
        <v>93</v>
      </c>
      <c r="G547" s="147" t="s">
        <v>1622</v>
      </c>
      <c r="H547" s="148">
        <v>2</v>
      </c>
      <c r="I547" s="149">
        <v>30</v>
      </c>
      <c r="J547" s="149"/>
      <c r="K547" s="149"/>
      <c r="L547" s="150">
        <v>0</v>
      </c>
      <c r="M547" s="184" t="s">
        <v>1484</v>
      </c>
      <c r="N547" s="181">
        <v>60</v>
      </c>
      <c r="O547" s="181" t="s">
        <v>1649</v>
      </c>
      <c r="P547" s="151" t="s">
        <v>1595</v>
      </c>
      <c r="Q547" s="182" t="str">
        <f>MaBM</f>
        <v>CTDD</v>
      </c>
      <c r="R547" s="182" t="str">
        <f>MaKhoa</f>
        <v>KCT</v>
      </c>
      <c r="S547" s="144" t="str">
        <f t="shared" si="8"/>
        <v>KCT-CTDD</v>
      </c>
      <c r="T547" s="183"/>
      <c r="U547" s="183"/>
      <c r="V547" s="183"/>
      <c r="W547" s="183"/>
      <c r="X547" s="183"/>
      <c r="Y547" s="183" t="s">
        <v>20</v>
      </c>
      <c r="Z547" s="183"/>
      <c r="AA547" s="183"/>
      <c r="AB547" s="183"/>
      <c r="AC547" s="183"/>
      <c r="AD547" s="183"/>
      <c r="AE547" s="183"/>
      <c r="AF547" s="183"/>
      <c r="AG547" s="183"/>
      <c r="AH547" s="183"/>
      <c r="AI547" s="183"/>
      <c r="AJ547" s="183"/>
      <c r="AK547" s="183"/>
      <c r="AL547" s="183"/>
      <c r="AM547" s="183"/>
      <c r="AN547" s="183"/>
      <c r="AO547" s="183"/>
      <c r="AP547" s="183"/>
      <c r="AQ547" s="183"/>
      <c r="AR547" s="183" t="s">
        <v>20</v>
      </c>
      <c r="AS547" s="183"/>
      <c r="AT547" s="183"/>
      <c r="AU547" s="183"/>
      <c r="AV547" s="183"/>
      <c r="AW547" s="183"/>
      <c r="AX547" s="183"/>
      <c r="AY547" s="183"/>
      <c r="AZ547" s="183"/>
      <c r="BA547" s="183"/>
      <c r="BB547" s="183"/>
      <c r="BC547" s="183"/>
      <c r="BD547" s="183"/>
      <c r="BE547" s="183"/>
    </row>
    <row r="548" spans="1:57" ht="15" customHeight="1">
      <c r="A548" s="145" t="s">
        <v>193</v>
      </c>
      <c r="B548" s="145"/>
      <c r="C548" s="145"/>
      <c r="D548" s="145" t="s">
        <v>194</v>
      </c>
      <c r="E548" s="145"/>
      <c r="F548" s="146">
        <v>85</v>
      </c>
      <c r="G548" s="147" t="s">
        <v>195</v>
      </c>
      <c r="H548" s="148">
        <v>2</v>
      </c>
      <c r="I548" s="149">
        <v>30</v>
      </c>
      <c r="J548" s="149"/>
      <c r="K548" s="149"/>
      <c r="L548" s="150">
        <v>0</v>
      </c>
      <c r="M548" s="184" t="s">
        <v>1484</v>
      </c>
      <c r="N548" s="181">
        <v>75</v>
      </c>
      <c r="O548" s="181" t="s">
        <v>1613</v>
      </c>
      <c r="P548" s="151" t="s">
        <v>1595</v>
      </c>
      <c r="Q548" s="182" t="str">
        <f>MaBM</f>
        <v>CTKC</v>
      </c>
      <c r="R548" s="182" t="str">
        <f>MaKhoa</f>
        <v>KCT</v>
      </c>
      <c r="S548" s="144" t="str">
        <f t="shared" si="8"/>
        <v>KCT-CTKC</v>
      </c>
      <c r="T548" s="183" t="s">
        <v>20</v>
      </c>
      <c r="U548" s="183" t="s">
        <v>20</v>
      </c>
      <c r="V548" s="183" t="s">
        <v>20</v>
      </c>
      <c r="W548" s="183" t="s">
        <v>20</v>
      </c>
      <c r="X548" s="183" t="s">
        <v>20</v>
      </c>
      <c r="Y548" s="183"/>
      <c r="Z548" s="183" t="s">
        <v>20</v>
      </c>
      <c r="AA548" s="183"/>
      <c r="AB548" s="183"/>
      <c r="AC548" s="183"/>
      <c r="AD548" s="183"/>
      <c r="AE548" s="183"/>
      <c r="AF548" s="183"/>
      <c r="AG548" s="183"/>
      <c r="AH548" s="183"/>
      <c r="AI548" s="183"/>
      <c r="AJ548" s="183"/>
      <c r="AK548" s="183"/>
      <c r="AL548" s="183"/>
      <c r="AM548" s="183"/>
      <c r="AN548" s="183" t="s">
        <v>20</v>
      </c>
      <c r="AO548" s="183" t="s">
        <v>20</v>
      </c>
      <c r="AP548" s="183" t="s">
        <v>20</v>
      </c>
      <c r="AQ548" s="183"/>
      <c r="AR548" s="183"/>
      <c r="AS548" s="183"/>
      <c r="AT548" s="183"/>
      <c r="AU548" s="183"/>
      <c r="AV548" s="183"/>
      <c r="AW548" s="183"/>
      <c r="AX548" s="183"/>
      <c r="AY548" s="183"/>
      <c r="AZ548" s="183"/>
      <c r="BA548" s="183"/>
      <c r="BB548" s="183"/>
      <c r="BC548" s="183"/>
      <c r="BD548" s="183"/>
      <c r="BE548" s="183"/>
    </row>
    <row r="549" spans="1:57" ht="15" customHeight="1">
      <c r="A549" s="145" t="s">
        <v>196</v>
      </c>
      <c r="B549" s="145"/>
      <c r="C549" s="145"/>
      <c r="D549" s="145" t="s">
        <v>197</v>
      </c>
      <c r="E549" s="145"/>
      <c r="F549" s="146">
        <v>86</v>
      </c>
      <c r="G549" s="147" t="s">
        <v>195</v>
      </c>
      <c r="H549" s="148">
        <v>2</v>
      </c>
      <c r="I549" s="149">
        <v>30</v>
      </c>
      <c r="J549" s="149"/>
      <c r="K549" s="149"/>
      <c r="L549" s="150">
        <v>0</v>
      </c>
      <c r="M549" s="184" t="s">
        <v>1484</v>
      </c>
      <c r="N549" s="181">
        <v>75</v>
      </c>
      <c r="O549" s="181" t="s">
        <v>1613</v>
      </c>
      <c r="P549" s="151" t="s">
        <v>1595</v>
      </c>
      <c r="Q549" s="182" t="str">
        <f>MaBM</f>
        <v>CTKC</v>
      </c>
      <c r="R549" s="182" t="str">
        <f>MaKhoa</f>
        <v>KCT</v>
      </c>
      <c r="S549" s="144" t="str">
        <f t="shared" si="8"/>
        <v>KCT-CTKC</v>
      </c>
      <c r="T549" s="183"/>
      <c r="U549" s="183"/>
      <c r="V549" s="183"/>
      <c r="W549" s="183"/>
      <c r="X549" s="183"/>
      <c r="Y549" s="183" t="s">
        <v>20</v>
      </c>
      <c r="Z549" s="183"/>
      <c r="AA549" s="183"/>
      <c r="AB549" s="183"/>
      <c r="AC549" s="183"/>
      <c r="AD549" s="183"/>
      <c r="AE549" s="183"/>
      <c r="AF549" s="183"/>
      <c r="AG549" s="183"/>
      <c r="AH549" s="183"/>
      <c r="AI549" s="183"/>
      <c r="AJ549" s="183"/>
      <c r="AK549" s="183"/>
      <c r="AL549" s="183"/>
      <c r="AM549" s="183"/>
      <c r="AN549" s="183"/>
      <c r="AO549" s="183"/>
      <c r="AP549" s="183"/>
      <c r="AQ549" s="183"/>
      <c r="AR549" s="183" t="s">
        <v>20</v>
      </c>
      <c r="AS549" s="183"/>
      <c r="AT549" s="183"/>
      <c r="AU549" s="183"/>
      <c r="AV549" s="183"/>
      <c r="AW549" s="183"/>
      <c r="AX549" s="183"/>
      <c r="AY549" s="183"/>
      <c r="AZ549" s="183"/>
      <c r="BA549" s="183"/>
      <c r="BB549" s="183"/>
      <c r="BC549" s="183"/>
      <c r="BD549" s="183"/>
      <c r="BE549" s="183"/>
    </row>
    <row r="550" spans="1:57" ht="15" customHeight="1">
      <c r="A550" s="145" t="s">
        <v>355</v>
      </c>
      <c r="B550" s="145"/>
      <c r="C550" s="145"/>
      <c r="D550" s="145" t="s">
        <v>356</v>
      </c>
      <c r="E550" s="145"/>
      <c r="F550" s="146">
        <v>160</v>
      </c>
      <c r="G550" s="153" t="s">
        <v>1646</v>
      </c>
      <c r="H550" s="148">
        <v>3</v>
      </c>
      <c r="I550" s="149">
        <v>45</v>
      </c>
      <c r="J550" s="149"/>
      <c r="K550" s="149"/>
      <c r="L550" s="150">
        <v>0</v>
      </c>
      <c r="M550" s="184" t="s">
        <v>1484</v>
      </c>
      <c r="N550" s="181">
        <v>90</v>
      </c>
      <c r="O550" s="181" t="s">
        <v>1613</v>
      </c>
      <c r="P550" s="151" t="s">
        <v>1595</v>
      </c>
      <c r="Q550" s="182" t="str">
        <f>MaBM</f>
        <v>CTKC</v>
      </c>
      <c r="R550" s="182" t="str">
        <f>MaKhoa</f>
        <v>KCT</v>
      </c>
      <c r="S550" s="144" t="str">
        <f t="shared" si="8"/>
        <v>KCT-CTKC</v>
      </c>
      <c r="T550" s="183"/>
      <c r="U550" s="183"/>
      <c r="V550" s="183"/>
      <c r="W550" s="183"/>
      <c r="X550" s="183"/>
      <c r="Y550" s="183"/>
      <c r="Z550" s="183"/>
      <c r="AA550" s="183"/>
      <c r="AB550" s="183"/>
      <c r="AC550" s="183"/>
      <c r="AD550" s="183"/>
      <c r="AE550" s="183"/>
      <c r="AF550" s="183"/>
      <c r="AG550" s="183"/>
      <c r="AH550" s="183"/>
      <c r="AI550" s="183" t="s">
        <v>20</v>
      </c>
      <c r="AJ550" s="183"/>
      <c r="AK550" s="183"/>
      <c r="AL550" s="183"/>
      <c r="AM550" s="183"/>
      <c r="AN550" s="183"/>
      <c r="AO550" s="183"/>
      <c r="AP550" s="183"/>
      <c r="AQ550" s="183"/>
      <c r="AR550" s="183"/>
      <c r="AS550" s="183"/>
      <c r="AT550" s="183"/>
      <c r="AU550" s="183"/>
      <c r="AV550" s="183"/>
      <c r="AW550" s="183"/>
      <c r="AX550" s="183"/>
      <c r="AY550" s="183"/>
      <c r="AZ550" s="183"/>
      <c r="BA550" s="183"/>
      <c r="BB550" s="183" t="s">
        <v>20</v>
      </c>
      <c r="BC550" s="183"/>
      <c r="BD550" s="183"/>
      <c r="BE550" s="183"/>
    </row>
    <row r="551" spans="1:57" ht="15" customHeight="1">
      <c r="A551" s="145" t="s">
        <v>1993</v>
      </c>
      <c r="B551" s="145"/>
      <c r="C551" s="145"/>
      <c r="D551" s="145"/>
      <c r="E551" s="145"/>
      <c r="F551" s="146">
        <v>890</v>
      </c>
      <c r="G551" s="147" t="s">
        <v>1994</v>
      </c>
      <c r="H551" s="148">
        <v>1</v>
      </c>
      <c r="I551" s="149"/>
      <c r="J551" s="149">
        <v>30</v>
      </c>
      <c r="K551" s="149"/>
      <c r="L551" s="150">
        <v>0</v>
      </c>
      <c r="M551" s="180" t="s">
        <v>2</v>
      </c>
      <c r="N551" s="181"/>
      <c r="O551" s="181" t="s">
        <v>1613</v>
      </c>
      <c r="P551" s="151" t="s">
        <v>1595</v>
      </c>
      <c r="Q551" s="182" t="str">
        <f>MaBM</f>
        <v>CTKC</v>
      </c>
      <c r="R551" s="182" t="str">
        <f>MaKhoa</f>
        <v>KCT</v>
      </c>
      <c r="S551" s="144" t="str">
        <f t="shared" si="8"/>
        <v>KCT-CTKC</v>
      </c>
      <c r="T551" s="183"/>
      <c r="U551" s="183"/>
      <c r="V551" s="183"/>
      <c r="W551" s="183"/>
      <c r="X551" s="183"/>
      <c r="Y551" s="183"/>
      <c r="Z551" s="183" t="s">
        <v>20</v>
      </c>
      <c r="AA551" s="183"/>
      <c r="AB551" s="183"/>
      <c r="AC551" s="183"/>
      <c r="AD551" s="183"/>
      <c r="AE551" s="183"/>
      <c r="AF551" s="183"/>
      <c r="AG551" s="183"/>
      <c r="AH551" s="183"/>
      <c r="AI551" s="183"/>
      <c r="AJ551" s="183"/>
      <c r="AK551" s="183"/>
      <c r="AL551" s="183"/>
      <c r="AM551" s="183"/>
      <c r="AN551" s="183"/>
      <c r="AO551" s="183"/>
      <c r="AP551" s="183"/>
      <c r="AQ551" s="183"/>
      <c r="AR551" s="183"/>
      <c r="AS551" s="183"/>
      <c r="AT551" s="183"/>
      <c r="AU551" s="183"/>
      <c r="AV551" s="183"/>
      <c r="AW551" s="183"/>
      <c r="AX551" s="183"/>
      <c r="AY551" s="183"/>
      <c r="AZ551" s="183"/>
      <c r="BA551" s="183"/>
      <c r="BB551" s="183"/>
      <c r="BC551" s="183"/>
      <c r="BD551" s="183"/>
      <c r="BE551" s="183"/>
    </row>
    <row r="552" spans="1:57" ht="15" customHeight="1">
      <c r="A552" s="145" t="s">
        <v>1782</v>
      </c>
      <c r="B552" s="145"/>
      <c r="C552" s="145" t="s">
        <v>1783</v>
      </c>
      <c r="D552" s="145" t="s">
        <v>1784</v>
      </c>
      <c r="E552" s="145"/>
      <c r="F552" s="146">
        <v>742</v>
      </c>
      <c r="G552" s="147" t="s">
        <v>1785</v>
      </c>
      <c r="H552" s="148">
        <v>1</v>
      </c>
      <c r="I552" s="149"/>
      <c r="J552" s="149">
        <v>30</v>
      </c>
      <c r="K552" s="149"/>
      <c r="L552" s="150">
        <v>0</v>
      </c>
      <c r="M552" s="180" t="s">
        <v>2</v>
      </c>
      <c r="N552" s="181"/>
      <c r="O552" s="181" t="s">
        <v>1613</v>
      </c>
      <c r="P552" s="151" t="s">
        <v>1595</v>
      </c>
      <c r="Q552" s="182" t="str">
        <f>MaBM</f>
        <v>CTKC</v>
      </c>
      <c r="R552" s="182" t="str">
        <f>MaKhoa</f>
        <v>KCT</v>
      </c>
      <c r="S552" s="144" t="str">
        <f t="shared" si="8"/>
        <v>KCT-CTKC</v>
      </c>
      <c r="T552" s="183" t="s">
        <v>20</v>
      </c>
      <c r="U552" s="183" t="s">
        <v>20</v>
      </c>
      <c r="V552" s="183" t="s">
        <v>20</v>
      </c>
      <c r="W552" s="183" t="s">
        <v>20</v>
      </c>
      <c r="X552" s="183" t="s">
        <v>20</v>
      </c>
      <c r="Y552" s="183"/>
      <c r="Z552" s="183" t="s">
        <v>20</v>
      </c>
      <c r="AA552" s="183"/>
      <c r="AB552" s="183"/>
      <c r="AC552" s="183"/>
      <c r="AD552" s="183"/>
      <c r="AE552" s="183"/>
      <c r="AF552" s="183"/>
      <c r="AG552" s="183"/>
      <c r="AH552" s="183"/>
      <c r="AI552" s="183"/>
      <c r="AJ552" s="183"/>
      <c r="AK552" s="183"/>
      <c r="AL552" s="183"/>
      <c r="AM552" s="183"/>
      <c r="AN552" s="183" t="s">
        <v>20</v>
      </c>
      <c r="AO552" s="183" t="s">
        <v>20</v>
      </c>
      <c r="AP552" s="183" t="s">
        <v>20</v>
      </c>
      <c r="AQ552" s="183"/>
      <c r="AR552" s="183"/>
      <c r="AS552" s="183"/>
      <c r="AT552" s="183"/>
      <c r="AU552" s="183"/>
      <c r="AV552" s="183"/>
      <c r="AW552" s="183"/>
      <c r="AX552" s="183"/>
      <c r="AY552" s="183"/>
      <c r="AZ552" s="183"/>
      <c r="BA552" s="183"/>
      <c r="BB552" s="183"/>
      <c r="BC552" s="183"/>
      <c r="BD552" s="183"/>
      <c r="BE552" s="183"/>
    </row>
    <row r="553" spans="1:57" ht="15" customHeight="1">
      <c r="A553" s="145" t="s">
        <v>1786</v>
      </c>
      <c r="B553" s="145"/>
      <c r="C553" s="145"/>
      <c r="D553" s="145" t="s">
        <v>1787</v>
      </c>
      <c r="E553" s="145"/>
      <c r="F553" s="146">
        <v>743</v>
      </c>
      <c r="G553" s="147" t="s">
        <v>1785</v>
      </c>
      <c r="H553" s="148">
        <v>1</v>
      </c>
      <c r="I553" s="149"/>
      <c r="J553" s="149">
        <v>30</v>
      </c>
      <c r="K553" s="149"/>
      <c r="L553" s="150">
        <v>0</v>
      </c>
      <c r="M553" s="180" t="s">
        <v>2</v>
      </c>
      <c r="N553" s="181"/>
      <c r="O553" s="181" t="s">
        <v>1613</v>
      </c>
      <c r="P553" s="151" t="s">
        <v>1595</v>
      </c>
      <c r="Q553" s="182" t="str">
        <f>MaBM</f>
        <v>CTKC</v>
      </c>
      <c r="R553" s="182" t="str">
        <f>MaKhoa</f>
        <v>KCT</v>
      </c>
      <c r="S553" s="144" t="str">
        <f t="shared" si="8"/>
        <v>KCT-CTKC</v>
      </c>
      <c r="T553" s="183"/>
      <c r="U553" s="183"/>
      <c r="V553" s="183"/>
      <c r="W553" s="183"/>
      <c r="X553" s="183"/>
      <c r="Y553" s="183" t="s">
        <v>20</v>
      </c>
      <c r="Z553" s="183"/>
      <c r="AA553" s="183"/>
      <c r="AB553" s="183"/>
      <c r="AC553" s="183"/>
      <c r="AD553" s="183"/>
      <c r="AE553" s="183"/>
      <c r="AF553" s="183"/>
      <c r="AG553" s="183"/>
      <c r="AH553" s="183"/>
      <c r="AI553" s="183"/>
      <c r="AJ553" s="183"/>
      <c r="AK553" s="183"/>
      <c r="AL553" s="183"/>
      <c r="AM553" s="183"/>
      <c r="AN553" s="183"/>
      <c r="AO553" s="183"/>
      <c r="AP553" s="183"/>
      <c r="AQ553" s="183"/>
      <c r="AR553" s="183" t="s">
        <v>20</v>
      </c>
      <c r="AS553" s="183"/>
      <c r="AT553" s="183"/>
      <c r="AU553" s="183"/>
      <c r="AV553" s="183"/>
      <c r="AW553" s="183"/>
      <c r="AX553" s="183"/>
      <c r="AY553" s="183"/>
      <c r="AZ553" s="183"/>
      <c r="BA553" s="183"/>
      <c r="BB553" s="183"/>
      <c r="BC553" s="183"/>
      <c r="BD553" s="183"/>
      <c r="BE553" s="183"/>
    </row>
    <row r="554" spans="1:57" ht="15" customHeight="1">
      <c r="A554" s="145"/>
      <c r="B554" s="145" t="s">
        <v>1842</v>
      </c>
      <c r="C554" s="145"/>
      <c r="D554" s="145"/>
      <c r="E554" s="145"/>
      <c r="F554" s="146">
        <v>795</v>
      </c>
      <c r="G554" s="147" t="s">
        <v>1785</v>
      </c>
      <c r="H554" s="148">
        <v>3</v>
      </c>
      <c r="I554" s="149"/>
      <c r="J554" s="149">
        <v>90</v>
      </c>
      <c r="K554" s="149"/>
      <c r="L554" s="150">
        <v>0</v>
      </c>
      <c r="M554" s="180" t="s">
        <v>2</v>
      </c>
      <c r="N554" s="181"/>
      <c r="O554" s="181" t="s">
        <v>1613</v>
      </c>
      <c r="P554" s="151" t="s">
        <v>1595</v>
      </c>
      <c r="Q554" s="182" t="str">
        <f>MaBM</f>
        <v>CTKC</v>
      </c>
      <c r="R554" s="182" t="str">
        <f>MaKhoa</f>
        <v>KCT</v>
      </c>
      <c r="S554" s="144" t="str">
        <f t="shared" si="8"/>
        <v>KCT-CTKC</v>
      </c>
      <c r="T554" s="183"/>
      <c r="U554" s="183"/>
      <c r="V554" s="183"/>
      <c r="W554" s="183"/>
      <c r="X554" s="183"/>
      <c r="Y554" s="183"/>
      <c r="Z554" s="183"/>
      <c r="AA554" s="183"/>
      <c r="AB554" s="183"/>
      <c r="AC554" s="183"/>
      <c r="AD554" s="183"/>
      <c r="AE554" s="183"/>
      <c r="AF554" s="183"/>
      <c r="AG554" s="183"/>
      <c r="AH554" s="183"/>
      <c r="AI554" s="183"/>
      <c r="AJ554" s="183"/>
      <c r="AK554" s="183"/>
      <c r="AL554" s="183"/>
      <c r="AM554" s="183"/>
      <c r="AN554" s="183"/>
      <c r="AO554" s="183"/>
      <c r="AP554" s="183"/>
      <c r="AQ554" s="183"/>
      <c r="AR554" s="183"/>
      <c r="AS554" s="183"/>
      <c r="AT554" s="183"/>
      <c r="AU554" s="183"/>
      <c r="AV554" s="183"/>
      <c r="AW554" s="183"/>
      <c r="AX554" s="183"/>
      <c r="AY554" s="183"/>
      <c r="AZ554" s="183"/>
      <c r="BA554" s="183"/>
      <c r="BB554" s="183"/>
      <c r="BC554" s="183"/>
      <c r="BD554" s="183"/>
      <c r="BE554" s="183"/>
    </row>
    <row r="555" spans="1:57" ht="15" customHeight="1">
      <c r="A555" s="145"/>
      <c r="B555" s="145" t="s">
        <v>1848</v>
      </c>
      <c r="C555" s="145"/>
      <c r="D555" s="145"/>
      <c r="E555" s="145"/>
      <c r="F555" s="146">
        <v>795</v>
      </c>
      <c r="G555" s="147" t="s">
        <v>1785</v>
      </c>
      <c r="H555" s="148">
        <v>3</v>
      </c>
      <c r="I555" s="149"/>
      <c r="J555" s="149">
        <v>90</v>
      </c>
      <c r="K555" s="149"/>
      <c r="L555" s="150">
        <v>0</v>
      </c>
      <c r="M555" s="180" t="s">
        <v>2</v>
      </c>
      <c r="N555" s="181"/>
      <c r="O555" s="181" t="s">
        <v>1613</v>
      </c>
      <c r="P555" s="151" t="s">
        <v>1595</v>
      </c>
      <c r="Q555" s="182" t="str">
        <f>MaBM</f>
        <v>CTKC</v>
      </c>
      <c r="R555" s="182" t="str">
        <f>MaKhoa</f>
        <v>KCT</v>
      </c>
      <c r="S555" s="144" t="str">
        <f t="shared" si="8"/>
        <v>KCT-CTKC</v>
      </c>
      <c r="T555" s="183"/>
      <c r="U555" s="183"/>
      <c r="V555" s="183"/>
      <c r="W555" s="183"/>
      <c r="X555" s="183"/>
      <c r="Y555" s="183"/>
      <c r="Z555" s="183"/>
      <c r="AA555" s="183"/>
      <c r="AB555" s="183"/>
      <c r="AC555" s="183"/>
      <c r="AD555" s="183"/>
      <c r="AE555" s="183"/>
      <c r="AF555" s="183"/>
      <c r="AG555" s="183"/>
      <c r="AH555" s="183"/>
      <c r="AI555" s="183"/>
      <c r="AJ555" s="183"/>
      <c r="AK555" s="183"/>
      <c r="AL555" s="183"/>
      <c r="AM555" s="183"/>
      <c r="AN555" s="183"/>
      <c r="AO555" s="183"/>
      <c r="AP555" s="183"/>
      <c r="AQ555" s="183"/>
      <c r="AR555" s="183"/>
      <c r="AS555" s="183"/>
      <c r="AT555" s="183"/>
      <c r="AU555" s="183"/>
      <c r="AV555" s="183"/>
      <c r="AW555" s="183"/>
      <c r="AX555" s="183"/>
      <c r="AY555" s="183"/>
      <c r="AZ555" s="183"/>
      <c r="BA555" s="183"/>
      <c r="BB555" s="183"/>
      <c r="BC555" s="183"/>
      <c r="BD555" s="183"/>
      <c r="BE555" s="183"/>
    </row>
    <row r="556" spans="1:57" ht="15" customHeight="1">
      <c r="A556" s="145" t="s">
        <v>1991</v>
      </c>
      <c r="B556" s="145"/>
      <c r="C556" s="145"/>
      <c r="D556" s="145"/>
      <c r="E556" s="145"/>
      <c r="F556" s="146">
        <v>889</v>
      </c>
      <c r="G556" s="147" t="s">
        <v>1992</v>
      </c>
      <c r="H556" s="148">
        <v>1</v>
      </c>
      <c r="I556" s="149"/>
      <c r="J556" s="149">
        <v>30</v>
      </c>
      <c r="K556" s="149"/>
      <c r="L556" s="150">
        <v>0</v>
      </c>
      <c r="M556" s="180" t="s">
        <v>2</v>
      </c>
      <c r="N556" s="181"/>
      <c r="O556" s="181" t="s">
        <v>1613</v>
      </c>
      <c r="P556" s="151" t="s">
        <v>1595</v>
      </c>
      <c r="Q556" s="182" t="str">
        <f>MaBM</f>
        <v>CTKC</v>
      </c>
      <c r="R556" s="182" t="str">
        <f>MaKhoa</f>
        <v>KCT</v>
      </c>
      <c r="S556" s="144" t="str">
        <f t="shared" si="8"/>
        <v>KCT-CTKC</v>
      </c>
      <c r="T556" s="183"/>
      <c r="U556" s="183"/>
      <c r="V556" s="183"/>
      <c r="W556" s="183"/>
      <c r="X556" s="183"/>
      <c r="Y556" s="183"/>
      <c r="Z556" s="183" t="s">
        <v>20</v>
      </c>
      <c r="AA556" s="183"/>
      <c r="AB556" s="183"/>
      <c r="AC556" s="183"/>
      <c r="AD556" s="183"/>
      <c r="AE556" s="183"/>
      <c r="AF556" s="183"/>
      <c r="AG556" s="183"/>
      <c r="AH556" s="183"/>
      <c r="AI556" s="183"/>
      <c r="AJ556" s="183"/>
      <c r="AK556" s="183"/>
      <c r="AL556" s="183"/>
      <c r="AM556" s="183"/>
      <c r="AN556" s="183"/>
      <c r="AO556" s="183"/>
      <c r="AP556" s="183"/>
      <c r="AQ556" s="183"/>
      <c r="AR556" s="183"/>
      <c r="AS556" s="183"/>
      <c r="AT556" s="183"/>
      <c r="AU556" s="183"/>
      <c r="AV556" s="183"/>
      <c r="AW556" s="183"/>
      <c r="AX556" s="183"/>
      <c r="AY556" s="183"/>
      <c r="AZ556" s="183"/>
      <c r="BA556" s="183"/>
      <c r="BB556" s="183"/>
      <c r="BC556" s="183"/>
      <c r="BD556" s="183"/>
      <c r="BE556" s="183"/>
    </row>
    <row r="557" spans="1:57" ht="15" customHeight="1">
      <c r="A557" s="145" t="s">
        <v>188</v>
      </c>
      <c r="B557" s="145"/>
      <c r="C557" s="145"/>
      <c r="D557" s="145" t="s">
        <v>189</v>
      </c>
      <c r="E557" s="145"/>
      <c r="F557" s="146">
        <v>83</v>
      </c>
      <c r="G557" s="147" t="s">
        <v>190</v>
      </c>
      <c r="H557" s="148">
        <v>3</v>
      </c>
      <c r="I557" s="149">
        <v>45</v>
      </c>
      <c r="J557" s="149"/>
      <c r="K557" s="149"/>
      <c r="L557" s="150">
        <v>0</v>
      </c>
      <c r="M557" s="184" t="s">
        <v>1484</v>
      </c>
      <c r="N557" s="181">
        <v>90</v>
      </c>
      <c r="O557" s="181" t="s">
        <v>1613</v>
      </c>
      <c r="P557" s="151" t="s">
        <v>1595</v>
      </c>
      <c r="Q557" s="182" t="str">
        <f>MaBM</f>
        <v>CTKC</v>
      </c>
      <c r="R557" s="182" t="str">
        <f>MaKhoa</f>
        <v>KCT</v>
      </c>
      <c r="S557" s="144" t="str">
        <f t="shared" si="8"/>
        <v>KCT-CTKC</v>
      </c>
      <c r="T557" s="183" t="s">
        <v>20</v>
      </c>
      <c r="U557" s="183" t="s">
        <v>20</v>
      </c>
      <c r="V557" s="183" t="s">
        <v>20</v>
      </c>
      <c r="W557" s="183" t="s">
        <v>20</v>
      </c>
      <c r="X557" s="183" t="s">
        <v>20</v>
      </c>
      <c r="Y557" s="183"/>
      <c r="Z557" s="183" t="s">
        <v>20</v>
      </c>
      <c r="AA557" s="183"/>
      <c r="AB557" s="183"/>
      <c r="AC557" s="183"/>
      <c r="AD557" s="183"/>
      <c r="AE557" s="183"/>
      <c r="AF557" s="183"/>
      <c r="AG557" s="183"/>
      <c r="AH557" s="183"/>
      <c r="AI557" s="183"/>
      <c r="AJ557" s="183"/>
      <c r="AK557" s="183"/>
      <c r="AL557" s="183"/>
      <c r="AM557" s="183"/>
      <c r="AN557" s="183" t="s">
        <v>20</v>
      </c>
      <c r="AO557" s="183" t="s">
        <v>20</v>
      </c>
      <c r="AP557" s="183" t="s">
        <v>20</v>
      </c>
      <c r="AQ557" s="183"/>
      <c r="AR557" s="183"/>
      <c r="AS557" s="183"/>
      <c r="AT557" s="183"/>
      <c r="AU557" s="183"/>
      <c r="AV557" s="183"/>
      <c r="AW557" s="183"/>
      <c r="AX557" s="183"/>
      <c r="AY557" s="183"/>
      <c r="AZ557" s="183"/>
      <c r="BA557" s="183"/>
      <c r="BB557" s="183"/>
      <c r="BC557" s="183"/>
      <c r="BD557" s="183"/>
      <c r="BE557" s="183"/>
    </row>
    <row r="558" spans="1:57" ht="15" customHeight="1">
      <c r="A558" s="145" t="s">
        <v>191</v>
      </c>
      <c r="B558" s="145"/>
      <c r="C558" s="145"/>
      <c r="D558" s="145" t="s">
        <v>192</v>
      </c>
      <c r="E558" s="145"/>
      <c r="F558" s="146">
        <v>84</v>
      </c>
      <c r="G558" s="147" t="s">
        <v>190</v>
      </c>
      <c r="H558" s="148">
        <v>3</v>
      </c>
      <c r="I558" s="149">
        <v>45</v>
      </c>
      <c r="J558" s="149"/>
      <c r="K558" s="149"/>
      <c r="L558" s="150">
        <v>0</v>
      </c>
      <c r="M558" s="184" t="s">
        <v>1484</v>
      </c>
      <c r="N558" s="181">
        <v>90</v>
      </c>
      <c r="O558" s="181" t="s">
        <v>1613</v>
      </c>
      <c r="P558" s="151" t="s">
        <v>1595</v>
      </c>
      <c r="Q558" s="182" t="str">
        <f>MaBM</f>
        <v>CTKC</v>
      </c>
      <c r="R558" s="182" t="str">
        <f>MaKhoa</f>
        <v>KCT</v>
      </c>
      <c r="S558" s="144" t="str">
        <f t="shared" si="8"/>
        <v>KCT-CTKC</v>
      </c>
      <c r="T558" s="183"/>
      <c r="U558" s="183"/>
      <c r="V558" s="183"/>
      <c r="W558" s="183"/>
      <c r="X558" s="183"/>
      <c r="Y558" s="183" t="s">
        <v>20</v>
      </c>
      <c r="Z558" s="183"/>
      <c r="AA558" s="183"/>
      <c r="AB558" s="183"/>
      <c r="AC558" s="183"/>
      <c r="AD558" s="183"/>
      <c r="AE558" s="183"/>
      <c r="AF558" s="183"/>
      <c r="AG558" s="183"/>
      <c r="AH558" s="183"/>
      <c r="AI558" s="183"/>
      <c r="AJ558" s="183"/>
      <c r="AK558" s="183"/>
      <c r="AL558" s="183"/>
      <c r="AM558" s="183"/>
      <c r="AN558" s="183"/>
      <c r="AO558" s="183"/>
      <c r="AP558" s="183"/>
      <c r="AQ558" s="183"/>
      <c r="AR558" s="183" t="s">
        <v>20</v>
      </c>
      <c r="AS558" s="183"/>
      <c r="AT558" s="183"/>
      <c r="AU558" s="183"/>
      <c r="AV558" s="183"/>
      <c r="AW558" s="183"/>
      <c r="AX558" s="183"/>
      <c r="AY558" s="183"/>
      <c r="AZ558" s="183"/>
      <c r="BA558" s="183"/>
      <c r="BB558" s="183"/>
      <c r="BC558" s="183"/>
      <c r="BD558" s="183"/>
      <c r="BE558" s="183"/>
    </row>
    <row r="559" spans="1:57" ht="15" customHeight="1">
      <c r="A559" s="145" t="s">
        <v>353</v>
      </c>
      <c r="B559" s="145"/>
      <c r="C559" s="145"/>
      <c r="D559" s="145" t="s">
        <v>354</v>
      </c>
      <c r="E559" s="145"/>
      <c r="F559" s="146">
        <v>159</v>
      </c>
      <c r="G559" s="147" t="s">
        <v>190</v>
      </c>
      <c r="H559" s="148">
        <v>2</v>
      </c>
      <c r="I559" s="149">
        <v>30</v>
      </c>
      <c r="J559" s="149"/>
      <c r="K559" s="149"/>
      <c r="L559" s="150">
        <v>0</v>
      </c>
      <c r="M559" s="184" t="s">
        <v>1484</v>
      </c>
      <c r="N559" s="181">
        <v>75</v>
      </c>
      <c r="O559" s="181" t="s">
        <v>1613</v>
      </c>
      <c r="P559" s="151" t="s">
        <v>1595</v>
      </c>
      <c r="Q559" s="182" t="str">
        <f>MaBM</f>
        <v>CTKC</v>
      </c>
      <c r="R559" s="182" t="str">
        <f>MaKhoa</f>
        <v>KCT</v>
      </c>
      <c r="S559" s="144" t="str">
        <f t="shared" si="8"/>
        <v>KCT-CTKC</v>
      </c>
      <c r="T559" s="183"/>
      <c r="U559" s="183"/>
      <c r="V559" s="183"/>
      <c r="W559" s="183"/>
      <c r="X559" s="183"/>
      <c r="Y559" s="183"/>
      <c r="Z559" s="183"/>
      <c r="AA559" s="183"/>
      <c r="AB559" s="183"/>
      <c r="AC559" s="183"/>
      <c r="AD559" s="183"/>
      <c r="AE559" s="183"/>
      <c r="AF559" s="183"/>
      <c r="AG559" s="183"/>
      <c r="AH559" s="183"/>
      <c r="AI559" s="183" t="s">
        <v>20</v>
      </c>
      <c r="AJ559" s="183"/>
      <c r="AK559" s="183"/>
      <c r="AL559" s="183"/>
      <c r="AM559" s="183"/>
      <c r="AN559" s="183"/>
      <c r="AO559" s="183"/>
      <c r="AP559" s="183"/>
      <c r="AQ559" s="183"/>
      <c r="AR559" s="183"/>
      <c r="AS559" s="183"/>
      <c r="AT559" s="183"/>
      <c r="AU559" s="183"/>
      <c r="AV559" s="183"/>
      <c r="AW559" s="183"/>
      <c r="AX559" s="183"/>
      <c r="AY559" s="183"/>
      <c r="AZ559" s="183"/>
      <c r="BA559" s="183"/>
      <c r="BB559" s="183" t="s">
        <v>20</v>
      </c>
      <c r="BC559" s="183"/>
      <c r="BD559" s="183"/>
      <c r="BE559" s="183"/>
    </row>
    <row r="560" spans="1:57" ht="15" customHeight="1">
      <c r="A560" s="145"/>
      <c r="B560" s="145"/>
      <c r="C560" s="145" t="s">
        <v>1933</v>
      </c>
      <c r="D560" s="145"/>
      <c r="E560" s="145"/>
      <c r="F560" s="146">
        <v>858</v>
      </c>
      <c r="G560" s="147" t="s">
        <v>190</v>
      </c>
      <c r="H560" s="148">
        <v>2</v>
      </c>
      <c r="I560" s="149">
        <v>30</v>
      </c>
      <c r="J560" s="149"/>
      <c r="K560" s="149"/>
      <c r="L560" s="150">
        <v>0</v>
      </c>
      <c r="M560" s="184" t="s">
        <v>1484</v>
      </c>
      <c r="N560" s="181">
        <v>75</v>
      </c>
      <c r="O560" s="181" t="s">
        <v>1613</v>
      </c>
      <c r="P560" s="151" t="s">
        <v>1595</v>
      </c>
      <c r="Q560" s="182" t="str">
        <f>MaBM</f>
        <v>CTKC</v>
      </c>
      <c r="R560" s="182" t="str">
        <f>MaKhoa</f>
        <v>KCT</v>
      </c>
      <c r="S560" s="144" t="str">
        <f t="shared" si="8"/>
        <v>KCT-CTKC</v>
      </c>
      <c r="T560" s="183"/>
      <c r="U560" s="183"/>
      <c r="V560" s="183"/>
      <c r="W560" s="183"/>
      <c r="X560" s="183"/>
      <c r="Y560" s="183"/>
      <c r="Z560" s="183"/>
      <c r="AA560" s="183"/>
      <c r="AB560" s="183"/>
      <c r="AC560" s="183"/>
      <c r="AD560" s="183"/>
      <c r="AE560" s="183"/>
      <c r="AF560" s="183"/>
      <c r="AG560" s="183"/>
      <c r="AH560" s="183"/>
      <c r="AI560" s="183"/>
      <c r="AJ560" s="183"/>
      <c r="AK560" s="183"/>
      <c r="AL560" s="183"/>
      <c r="AM560" s="183"/>
      <c r="AN560" s="183"/>
      <c r="AO560" s="183"/>
      <c r="AP560" s="183"/>
      <c r="AQ560" s="183"/>
      <c r="AR560" s="183"/>
      <c r="AS560" s="183"/>
      <c r="AT560" s="183"/>
      <c r="AU560" s="183"/>
      <c r="AV560" s="183"/>
      <c r="AW560" s="183"/>
      <c r="AX560" s="183"/>
      <c r="AY560" s="183"/>
      <c r="AZ560" s="183"/>
      <c r="BA560" s="183"/>
      <c r="BB560" s="183"/>
      <c r="BC560" s="183"/>
      <c r="BD560" s="183"/>
      <c r="BE560" s="183"/>
    </row>
    <row r="561" spans="1:57" ht="15" customHeight="1">
      <c r="A561" s="145" t="s">
        <v>1968</v>
      </c>
      <c r="B561" s="145"/>
      <c r="C561" s="145"/>
      <c r="D561" s="145"/>
      <c r="E561" s="145"/>
      <c r="F561" s="146">
        <v>877</v>
      </c>
      <c r="G561" s="147" t="s">
        <v>190</v>
      </c>
      <c r="H561" s="148">
        <v>2</v>
      </c>
      <c r="I561" s="149">
        <v>30</v>
      </c>
      <c r="J561" s="149"/>
      <c r="K561" s="149"/>
      <c r="L561" s="150">
        <v>0</v>
      </c>
      <c r="M561" s="184" t="s">
        <v>1484</v>
      </c>
      <c r="N561" s="181">
        <v>75</v>
      </c>
      <c r="O561" s="181" t="s">
        <v>1613</v>
      </c>
      <c r="P561" s="151" t="s">
        <v>1595</v>
      </c>
      <c r="Q561" s="182" t="str">
        <f>MaBM</f>
        <v>CTKC</v>
      </c>
      <c r="R561" s="182" t="str">
        <f>MaKhoa</f>
        <v>KCT</v>
      </c>
      <c r="S561" s="144" t="str">
        <f t="shared" si="8"/>
        <v>KCT-CTKC</v>
      </c>
      <c r="T561" s="183"/>
      <c r="U561" s="183"/>
      <c r="V561" s="183"/>
      <c r="W561" s="183"/>
      <c r="X561" s="183"/>
      <c r="Y561" s="183"/>
      <c r="Z561" s="183"/>
      <c r="AA561" s="183"/>
      <c r="AB561" s="183"/>
      <c r="AC561" s="183"/>
      <c r="AD561" s="183"/>
      <c r="AE561" s="183"/>
      <c r="AF561" s="183"/>
      <c r="AG561" s="183"/>
      <c r="AH561" s="183"/>
      <c r="AI561" s="183"/>
      <c r="AJ561" s="183"/>
      <c r="AK561" s="183"/>
      <c r="AL561" s="183"/>
      <c r="AM561" s="183"/>
      <c r="AN561" s="183"/>
      <c r="AO561" s="183"/>
      <c r="AP561" s="183"/>
      <c r="AQ561" s="183"/>
      <c r="AR561" s="183"/>
      <c r="AS561" s="183"/>
      <c r="AT561" s="183"/>
      <c r="AU561" s="183"/>
      <c r="AV561" s="183"/>
      <c r="AW561" s="183"/>
      <c r="AX561" s="183"/>
      <c r="AY561" s="183"/>
      <c r="AZ561" s="183"/>
      <c r="BA561" s="183"/>
      <c r="BB561" s="183"/>
      <c r="BC561" s="183"/>
      <c r="BD561" s="183"/>
      <c r="BE561" s="183"/>
    </row>
    <row r="562" spans="1:57" ht="15" customHeight="1">
      <c r="A562" s="145" t="s">
        <v>449</v>
      </c>
      <c r="B562" s="145" t="s">
        <v>449</v>
      </c>
      <c r="C562" s="145" t="s">
        <v>449</v>
      </c>
      <c r="D562" s="145" t="s">
        <v>450</v>
      </c>
      <c r="E562" s="145" t="s">
        <v>450</v>
      </c>
      <c r="F562" s="146">
        <v>214</v>
      </c>
      <c r="G562" s="147" t="s">
        <v>451</v>
      </c>
      <c r="H562" s="148">
        <v>2</v>
      </c>
      <c r="I562" s="149">
        <v>30</v>
      </c>
      <c r="J562" s="149"/>
      <c r="K562" s="149"/>
      <c r="L562" s="150">
        <v>0</v>
      </c>
      <c r="M562" s="184" t="s">
        <v>1484</v>
      </c>
      <c r="N562" s="181">
        <v>90</v>
      </c>
      <c r="O562" s="181" t="s">
        <v>1618</v>
      </c>
      <c r="P562" s="151" t="s">
        <v>1595</v>
      </c>
      <c r="Q562" s="182" t="str">
        <f>MaBM</f>
        <v>CTKS</v>
      </c>
      <c r="R562" s="182" t="str">
        <f>MaKhoa</f>
        <v>KCT</v>
      </c>
      <c r="S562" s="144" t="str">
        <f t="shared" si="8"/>
        <v>KCT-CTKS</v>
      </c>
      <c r="T562" s="183" t="s">
        <v>21</v>
      </c>
      <c r="U562" s="183" t="s">
        <v>21</v>
      </c>
      <c r="V562" s="183" t="s">
        <v>21</v>
      </c>
      <c r="W562" s="183" t="s">
        <v>21</v>
      </c>
      <c r="X562" s="183" t="s">
        <v>21</v>
      </c>
      <c r="Y562" s="183" t="s">
        <v>20</v>
      </c>
      <c r="Z562" s="183" t="s">
        <v>21</v>
      </c>
      <c r="AA562" s="183"/>
      <c r="AB562" s="183"/>
      <c r="AC562" s="183"/>
      <c r="AD562" s="183"/>
      <c r="AE562" s="183"/>
      <c r="AF562" s="183"/>
      <c r="AG562" s="183"/>
      <c r="AH562" s="183"/>
      <c r="AI562" s="183" t="s">
        <v>21</v>
      </c>
      <c r="AJ562" s="183"/>
      <c r="AK562" s="183"/>
      <c r="AL562" s="183"/>
      <c r="AM562" s="183"/>
      <c r="AN562" s="183" t="s">
        <v>21</v>
      </c>
      <c r="AO562" s="183" t="s">
        <v>21</v>
      </c>
      <c r="AP562" s="183" t="s">
        <v>21</v>
      </c>
      <c r="AQ562" s="183"/>
      <c r="AR562" s="183" t="s">
        <v>20</v>
      </c>
      <c r="AS562" s="183"/>
      <c r="AT562" s="183"/>
      <c r="AU562" s="183"/>
      <c r="AV562" s="183"/>
      <c r="AW562" s="183"/>
      <c r="AX562" s="183"/>
      <c r="AY562" s="183"/>
      <c r="AZ562" s="183"/>
      <c r="BA562" s="183"/>
      <c r="BB562" s="183" t="s">
        <v>21</v>
      </c>
      <c r="BC562" s="183"/>
      <c r="BD562" s="183"/>
      <c r="BE562" s="183"/>
    </row>
    <row r="563" spans="1:57" ht="15" customHeight="1">
      <c r="A563" s="145" t="s">
        <v>1269</v>
      </c>
      <c r="B563" s="145" t="s">
        <v>1767</v>
      </c>
      <c r="C563" s="145"/>
      <c r="D563" s="145" t="s">
        <v>1270</v>
      </c>
      <c r="E563" s="145"/>
      <c r="F563" s="146">
        <v>632</v>
      </c>
      <c r="G563" s="147" t="s">
        <v>1271</v>
      </c>
      <c r="H563" s="148">
        <v>2</v>
      </c>
      <c r="I563" s="149"/>
      <c r="J563" s="149">
        <v>60</v>
      </c>
      <c r="K563" s="149"/>
      <c r="L563" s="150">
        <v>0</v>
      </c>
      <c r="M563" s="180" t="s">
        <v>1511</v>
      </c>
      <c r="N563" s="188"/>
      <c r="O563" s="181" t="s">
        <v>1618</v>
      </c>
      <c r="P563" s="151" t="s">
        <v>1595</v>
      </c>
      <c r="Q563" s="182" t="str">
        <f>MaBM</f>
        <v>CTKS</v>
      </c>
      <c r="R563" s="182" t="str">
        <f>MaKhoa</f>
        <v>KCT</v>
      </c>
      <c r="S563" s="144" t="str">
        <f t="shared" si="8"/>
        <v>KCT-CTKS</v>
      </c>
      <c r="T563" s="183" t="s">
        <v>20</v>
      </c>
      <c r="U563" s="183" t="s">
        <v>20</v>
      </c>
      <c r="V563" s="183" t="s">
        <v>20</v>
      </c>
      <c r="W563" s="183" t="s">
        <v>20</v>
      </c>
      <c r="X563" s="183" t="s">
        <v>20</v>
      </c>
      <c r="Y563" s="183" t="s">
        <v>20</v>
      </c>
      <c r="Z563" s="183" t="s">
        <v>20</v>
      </c>
      <c r="AA563" s="183"/>
      <c r="AB563" s="183"/>
      <c r="AC563" s="183"/>
      <c r="AD563" s="183"/>
      <c r="AE563" s="183"/>
      <c r="AF563" s="183"/>
      <c r="AG563" s="183"/>
      <c r="AH563" s="183"/>
      <c r="AI563" s="183"/>
      <c r="AJ563" s="183"/>
      <c r="AK563" s="183"/>
      <c r="AL563" s="183"/>
      <c r="AM563" s="183"/>
      <c r="AN563" s="183" t="s">
        <v>20</v>
      </c>
      <c r="AO563" s="183" t="s">
        <v>20</v>
      </c>
      <c r="AP563" s="183" t="s">
        <v>20</v>
      </c>
      <c r="AQ563" s="183"/>
      <c r="AR563" s="183" t="s">
        <v>20</v>
      </c>
      <c r="AS563" s="183"/>
      <c r="AT563" s="183"/>
      <c r="AU563" s="183"/>
      <c r="AV563" s="183"/>
      <c r="AW563" s="183"/>
      <c r="AX563" s="183"/>
      <c r="AY563" s="183"/>
      <c r="AZ563" s="183"/>
      <c r="BA563" s="183"/>
      <c r="BB563" s="183"/>
      <c r="BC563" s="183"/>
      <c r="BD563" s="183"/>
      <c r="BE563" s="183"/>
    </row>
    <row r="564" spans="1:57" ht="15" customHeight="1">
      <c r="A564" s="145"/>
      <c r="B564" s="145"/>
      <c r="C564" s="145" t="s">
        <v>1937</v>
      </c>
      <c r="D564" s="145"/>
      <c r="E564" s="145"/>
      <c r="F564" s="146">
        <v>861</v>
      </c>
      <c r="G564" s="147" t="s">
        <v>1938</v>
      </c>
      <c r="H564" s="148">
        <v>1</v>
      </c>
      <c r="I564" s="149"/>
      <c r="J564" s="149">
        <v>30</v>
      </c>
      <c r="K564" s="149"/>
      <c r="L564" s="150">
        <v>0</v>
      </c>
      <c r="M564" s="180" t="s">
        <v>1511</v>
      </c>
      <c r="N564" s="181"/>
      <c r="O564" s="181" t="s">
        <v>1618</v>
      </c>
      <c r="P564" s="151" t="s">
        <v>1595</v>
      </c>
      <c r="Q564" s="182" t="str">
        <f>MaBM</f>
        <v>CTKS</v>
      </c>
      <c r="R564" s="182" t="str">
        <f>MaKhoa</f>
        <v>KCT</v>
      </c>
      <c r="S564" s="144" t="str">
        <f t="shared" si="8"/>
        <v>KCT-CTKS</v>
      </c>
      <c r="T564" s="183"/>
      <c r="U564" s="183"/>
      <c r="V564" s="183"/>
      <c r="W564" s="183"/>
      <c r="X564" s="183"/>
      <c r="Y564" s="183"/>
      <c r="Z564" s="183"/>
      <c r="AA564" s="183"/>
      <c r="AB564" s="183"/>
      <c r="AC564" s="183"/>
      <c r="AD564" s="183"/>
      <c r="AE564" s="183"/>
      <c r="AF564" s="183"/>
      <c r="AG564" s="183"/>
      <c r="AH564" s="183"/>
      <c r="AI564" s="183"/>
      <c r="AJ564" s="183"/>
      <c r="AK564" s="183"/>
      <c r="AL564" s="183"/>
      <c r="AM564" s="183"/>
      <c r="AN564" s="183"/>
      <c r="AO564" s="183"/>
      <c r="AP564" s="183"/>
      <c r="AQ564" s="183"/>
      <c r="AR564" s="183"/>
      <c r="AS564" s="183"/>
      <c r="AT564" s="183"/>
      <c r="AU564" s="183"/>
      <c r="AV564" s="183"/>
      <c r="AW564" s="183"/>
      <c r="AX564" s="183"/>
      <c r="AY564" s="183"/>
      <c r="AZ564" s="183"/>
      <c r="BA564" s="183"/>
      <c r="BB564" s="183"/>
      <c r="BC564" s="183"/>
      <c r="BD564" s="183"/>
      <c r="BE564" s="183"/>
    </row>
    <row r="565" spans="1:57" ht="15" customHeight="1">
      <c r="A565" s="145" t="s">
        <v>1286</v>
      </c>
      <c r="B565" s="145"/>
      <c r="C565" s="145"/>
      <c r="D565" s="145" t="s">
        <v>1287</v>
      </c>
      <c r="E565" s="145"/>
      <c r="F565" s="146">
        <v>640</v>
      </c>
      <c r="G565" s="147" t="s">
        <v>1288</v>
      </c>
      <c r="H565" s="148">
        <v>5</v>
      </c>
      <c r="I565" s="149"/>
      <c r="J565" s="149"/>
      <c r="K565" s="149">
        <v>225</v>
      </c>
      <c r="L565" s="150">
        <v>0</v>
      </c>
      <c r="M565" s="180" t="s">
        <v>1511</v>
      </c>
      <c r="N565" s="181"/>
      <c r="O565" s="181" t="s">
        <v>1618</v>
      </c>
      <c r="P565" s="151" t="s">
        <v>1595</v>
      </c>
      <c r="Q565" s="182" t="str">
        <f>MaBM</f>
        <v>CTKS</v>
      </c>
      <c r="R565" s="182" t="str">
        <f>MaKhoa</f>
        <v>KCT</v>
      </c>
      <c r="S565" s="144" t="str">
        <f t="shared" si="8"/>
        <v>KCT-CTKS</v>
      </c>
      <c r="T565" s="183"/>
      <c r="U565" s="183" t="s">
        <v>20</v>
      </c>
      <c r="V565" s="183"/>
      <c r="W565" s="183"/>
      <c r="X565" s="183"/>
      <c r="Y565" s="183"/>
      <c r="Z565" s="183"/>
      <c r="AA565" s="183"/>
      <c r="AB565" s="183"/>
      <c r="AC565" s="183"/>
      <c r="AD565" s="183"/>
      <c r="AE565" s="183"/>
      <c r="AF565" s="183"/>
      <c r="AG565" s="183"/>
      <c r="AH565" s="183"/>
      <c r="AI565" s="183"/>
      <c r="AJ565" s="183"/>
      <c r="AK565" s="183"/>
      <c r="AL565" s="183"/>
      <c r="AM565" s="183"/>
      <c r="AN565" s="183" t="s">
        <v>20</v>
      </c>
      <c r="AO565" s="183"/>
      <c r="AP565" s="183"/>
      <c r="AQ565" s="183"/>
      <c r="AR565" s="183"/>
      <c r="AS565" s="183"/>
      <c r="AT565" s="183"/>
      <c r="AU565" s="183"/>
      <c r="AV565" s="183"/>
      <c r="AW565" s="183"/>
      <c r="AX565" s="183"/>
      <c r="AY565" s="183"/>
      <c r="AZ565" s="183"/>
      <c r="BA565" s="183"/>
      <c r="BB565" s="183"/>
      <c r="BC565" s="183"/>
      <c r="BD565" s="183"/>
      <c r="BE565" s="183"/>
    </row>
    <row r="566" spans="1:57" ht="15" customHeight="1">
      <c r="A566" s="145" t="s">
        <v>1279</v>
      </c>
      <c r="B566" s="145"/>
      <c r="C566" s="145"/>
      <c r="D566" s="145"/>
      <c r="E566" s="145"/>
      <c r="F566" s="146">
        <v>637</v>
      </c>
      <c r="G566" s="147" t="s">
        <v>1280</v>
      </c>
      <c r="H566" s="148">
        <v>5</v>
      </c>
      <c r="I566" s="149"/>
      <c r="J566" s="149"/>
      <c r="K566" s="149">
        <v>225</v>
      </c>
      <c r="L566" s="150">
        <v>0</v>
      </c>
      <c r="M566" s="180" t="s">
        <v>1511</v>
      </c>
      <c r="N566" s="181"/>
      <c r="O566" s="181" t="s">
        <v>1618</v>
      </c>
      <c r="P566" s="151" t="s">
        <v>1595</v>
      </c>
      <c r="Q566" s="182" t="str">
        <f>MaBM</f>
        <v>CTKS</v>
      </c>
      <c r="R566" s="182" t="str">
        <f>MaKhoa</f>
        <v>KCT</v>
      </c>
      <c r="S566" s="144" t="str">
        <f t="shared" si="8"/>
        <v>KCT-CTKS</v>
      </c>
      <c r="T566" s="183" t="s">
        <v>20</v>
      </c>
      <c r="U566" s="183"/>
      <c r="V566" s="183"/>
      <c r="W566" s="183"/>
      <c r="X566" s="183"/>
      <c r="Y566" s="183"/>
      <c r="Z566" s="183"/>
      <c r="AA566" s="183"/>
      <c r="AB566" s="183"/>
      <c r="AC566" s="183"/>
      <c r="AD566" s="183"/>
      <c r="AE566" s="183"/>
      <c r="AF566" s="183"/>
      <c r="AG566" s="183"/>
      <c r="AH566" s="183"/>
      <c r="AI566" s="183"/>
      <c r="AJ566" s="183"/>
      <c r="AK566" s="183"/>
      <c r="AL566" s="183"/>
      <c r="AM566" s="183"/>
      <c r="AN566" s="183"/>
      <c r="AO566" s="183"/>
      <c r="AP566" s="183"/>
      <c r="AQ566" s="183"/>
      <c r="AR566" s="183"/>
      <c r="AS566" s="183"/>
      <c r="AT566" s="183"/>
      <c r="AU566" s="183"/>
      <c r="AV566" s="183"/>
      <c r="AW566" s="183"/>
      <c r="AX566" s="183"/>
      <c r="AY566" s="183"/>
      <c r="AZ566" s="183"/>
      <c r="BA566" s="183"/>
      <c r="BB566" s="183"/>
      <c r="BC566" s="183"/>
      <c r="BD566" s="183"/>
      <c r="BE566" s="183"/>
    </row>
    <row r="567" spans="1:57" ht="15" customHeight="1">
      <c r="A567" s="145" t="s">
        <v>1276</v>
      </c>
      <c r="B567" s="145"/>
      <c r="C567" s="145"/>
      <c r="D567" s="145" t="s">
        <v>1277</v>
      </c>
      <c r="E567" s="145"/>
      <c r="F567" s="146">
        <v>636</v>
      </c>
      <c r="G567" s="147" t="s">
        <v>1278</v>
      </c>
      <c r="H567" s="148">
        <v>5</v>
      </c>
      <c r="I567" s="149"/>
      <c r="J567" s="149"/>
      <c r="K567" s="149">
        <v>225</v>
      </c>
      <c r="L567" s="150">
        <v>0</v>
      </c>
      <c r="M567" s="180" t="s">
        <v>1511</v>
      </c>
      <c r="N567" s="181"/>
      <c r="O567" s="181" t="s">
        <v>1618</v>
      </c>
      <c r="P567" s="151" t="s">
        <v>1595</v>
      </c>
      <c r="Q567" s="182" t="str">
        <f>MaBM</f>
        <v>CTKS</v>
      </c>
      <c r="R567" s="182" t="str">
        <f>MaKhoa</f>
        <v>KCT</v>
      </c>
      <c r="S567" s="144" t="str">
        <f t="shared" si="8"/>
        <v>KCT-CTKS</v>
      </c>
      <c r="T567" s="183"/>
      <c r="U567" s="183"/>
      <c r="V567" s="183" t="s">
        <v>20</v>
      </c>
      <c r="W567" s="183"/>
      <c r="X567" s="183"/>
      <c r="Y567" s="183"/>
      <c r="Z567" s="183" t="s">
        <v>20</v>
      </c>
      <c r="AA567" s="183"/>
      <c r="AB567" s="183"/>
      <c r="AC567" s="183"/>
      <c r="AD567" s="183"/>
      <c r="AE567" s="183"/>
      <c r="AF567" s="183"/>
      <c r="AG567" s="183"/>
      <c r="AH567" s="183"/>
      <c r="AI567" s="183"/>
      <c r="AJ567" s="183"/>
      <c r="AK567" s="183"/>
      <c r="AL567" s="183"/>
      <c r="AM567" s="183"/>
      <c r="AN567" s="183"/>
      <c r="AO567" s="183" t="s">
        <v>20</v>
      </c>
      <c r="AP567" s="183"/>
      <c r="AQ567" s="183"/>
      <c r="AR567" s="183"/>
      <c r="AS567" s="183"/>
      <c r="AT567" s="183"/>
      <c r="AU567" s="183"/>
      <c r="AV567" s="183"/>
      <c r="AW567" s="183"/>
      <c r="AX567" s="183"/>
      <c r="AY567" s="183"/>
      <c r="AZ567" s="183"/>
      <c r="BA567" s="183"/>
      <c r="BB567" s="183"/>
      <c r="BC567" s="183"/>
      <c r="BD567" s="183"/>
      <c r="BE567" s="183"/>
    </row>
    <row r="568" spans="1:57" ht="15" customHeight="1">
      <c r="A568" s="145"/>
      <c r="B568" s="145"/>
      <c r="C568" s="145" t="s">
        <v>1941</v>
      </c>
      <c r="D568" s="145"/>
      <c r="E568" s="145"/>
      <c r="F568" s="146">
        <v>863</v>
      </c>
      <c r="G568" s="147" t="s">
        <v>1278</v>
      </c>
      <c r="H568" s="148">
        <v>3</v>
      </c>
      <c r="I568" s="149"/>
      <c r="J568" s="149"/>
      <c r="K568" s="149">
        <v>135</v>
      </c>
      <c r="L568" s="150">
        <v>0</v>
      </c>
      <c r="M568" s="180" t="s">
        <v>1511</v>
      </c>
      <c r="N568" s="181"/>
      <c r="O568" s="181" t="s">
        <v>1618</v>
      </c>
      <c r="P568" s="151" t="s">
        <v>1595</v>
      </c>
      <c r="Q568" s="182" t="str">
        <f>MaBM</f>
        <v>CTKS</v>
      </c>
      <c r="R568" s="182" t="str">
        <f>MaKhoa</f>
        <v>KCT</v>
      </c>
      <c r="S568" s="144" t="str">
        <f t="shared" si="8"/>
        <v>KCT-CTKS</v>
      </c>
      <c r="T568" s="183"/>
      <c r="U568" s="183"/>
      <c r="V568" s="183"/>
      <c r="W568" s="183"/>
      <c r="X568" s="183"/>
      <c r="Y568" s="183"/>
      <c r="Z568" s="183"/>
      <c r="AA568" s="183"/>
      <c r="AB568" s="183"/>
      <c r="AC568" s="183"/>
      <c r="AD568" s="183"/>
      <c r="AE568" s="183"/>
      <c r="AF568" s="183"/>
      <c r="AG568" s="183"/>
      <c r="AH568" s="183"/>
      <c r="AI568" s="183"/>
      <c r="AJ568" s="183"/>
      <c r="AK568" s="183"/>
      <c r="AL568" s="183"/>
      <c r="AM568" s="183"/>
      <c r="AN568" s="183"/>
      <c r="AO568" s="183"/>
      <c r="AP568" s="183"/>
      <c r="AQ568" s="183"/>
      <c r="AR568" s="183"/>
      <c r="AS568" s="183"/>
      <c r="AT568" s="183"/>
      <c r="AU568" s="183"/>
      <c r="AV568" s="183"/>
      <c r="AW568" s="183"/>
      <c r="AX568" s="183"/>
      <c r="AY568" s="183"/>
      <c r="AZ568" s="183"/>
      <c r="BA568" s="183"/>
      <c r="BB568" s="183"/>
      <c r="BC568" s="183"/>
      <c r="BD568" s="183"/>
      <c r="BE568" s="183"/>
    </row>
    <row r="569" spans="1:57" ht="15" customHeight="1">
      <c r="A569" s="145" t="s">
        <v>1283</v>
      </c>
      <c r="B569" s="145"/>
      <c r="C569" s="145"/>
      <c r="D569" s="145" t="s">
        <v>1284</v>
      </c>
      <c r="E569" s="145"/>
      <c r="F569" s="146">
        <v>639</v>
      </c>
      <c r="G569" s="147" t="s">
        <v>1285</v>
      </c>
      <c r="H569" s="148">
        <v>5</v>
      </c>
      <c r="I569" s="149"/>
      <c r="J569" s="149"/>
      <c r="K569" s="149">
        <v>225</v>
      </c>
      <c r="L569" s="150">
        <v>0</v>
      </c>
      <c r="M569" s="180" t="s">
        <v>1511</v>
      </c>
      <c r="N569" s="181"/>
      <c r="O569" s="181" t="s">
        <v>1618</v>
      </c>
      <c r="P569" s="151" t="s">
        <v>1595</v>
      </c>
      <c r="Q569" s="182" t="str">
        <f>MaBM</f>
        <v>CTKS</v>
      </c>
      <c r="R569" s="182" t="str">
        <f>MaKhoa</f>
        <v>KCT</v>
      </c>
      <c r="S569" s="144" t="str">
        <f t="shared" si="8"/>
        <v>KCT-CTKS</v>
      </c>
      <c r="T569" s="183"/>
      <c r="U569" s="183"/>
      <c r="V569" s="183"/>
      <c r="W569" s="183" t="s">
        <v>20</v>
      </c>
      <c r="X569" s="183"/>
      <c r="Y569" s="183"/>
      <c r="Z569" s="183"/>
      <c r="AA569" s="183"/>
      <c r="AB569" s="183"/>
      <c r="AC569" s="183"/>
      <c r="AD569" s="183"/>
      <c r="AE569" s="183"/>
      <c r="AF569" s="183"/>
      <c r="AG569" s="183"/>
      <c r="AH569" s="183"/>
      <c r="AI569" s="183"/>
      <c r="AJ569" s="183"/>
      <c r="AK569" s="183"/>
      <c r="AL569" s="183"/>
      <c r="AM569" s="183"/>
      <c r="AN569" s="183"/>
      <c r="AO569" s="183"/>
      <c r="AP569" s="183" t="s">
        <v>20</v>
      </c>
      <c r="AQ569" s="183"/>
      <c r="AR569" s="183"/>
      <c r="AS569" s="183"/>
      <c r="AT569" s="183"/>
      <c r="AU569" s="183"/>
      <c r="AV569" s="183"/>
      <c r="AW569" s="183"/>
      <c r="AX569" s="183"/>
      <c r="AY569" s="183"/>
      <c r="AZ569" s="183"/>
      <c r="BA569" s="183"/>
      <c r="BB569" s="183"/>
      <c r="BC569" s="183"/>
      <c r="BD569" s="183"/>
      <c r="BE569" s="183"/>
    </row>
    <row r="570" spans="1:57" ht="15" customHeight="1">
      <c r="A570" s="145" t="s">
        <v>1281</v>
      </c>
      <c r="B570" s="145"/>
      <c r="C570" s="145"/>
      <c r="D570" s="145"/>
      <c r="E570" s="145"/>
      <c r="F570" s="146">
        <v>638</v>
      </c>
      <c r="G570" s="147" t="s">
        <v>1282</v>
      </c>
      <c r="H570" s="148">
        <v>5</v>
      </c>
      <c r="I570" s="149"/>
      <c r="J570" s="149"/>
      <c r="K570" s="149">
        <v>225</v>
      </c>
      <c r="L570" s="150">
        <v>0</v>
      </c>
      <c r="M570" s="180" t="s">
        <v>1511</v>
      </c>
      <c r="N570" s="181"/>
      <c r="O570" s="181" t="s">
        <v>1618</v>
      </c>
      <c r="P570" s="151" t="s">
        <v>1595</v>
      </c>
      <c r="Q570" s="182" t="str">
        <f>MaBM</f>
        <v>CTKS</v>
      </c>
      <c r="R570" s="182" t="str">
        <f>MaKhoa</f>
        <v>KCT</v>
      </c>
      <c r="S570" s="144" t="str">
        <f t="shared" si="8"/>
        <v>KCT-CTKS</v>
      </c>
      <c r="T570" s="183"/>
      <c r="U570" s="183"/>
      <c r="V570" s="183"/>
      <c r="W570" s="183"/>
      <c r="X570" s="183" t="s">
        <v>20</v>
      </c>
      <c r="Y570" s="183"/>
      <c r="Z570" s="183"/>
      <c r="AA570" s="183"/>
      <c r="AB570" s="183"/>
      <c r="AC570" s="183"/>
      <c r="AD570" s="183"/>
      <c r="AE570" s="183"/>
      <c r="AF570" s="183"/>
      <c r="AG570" s="183"/>
      <c r="AH570" s="183"/>
      <c r="AI570" s="183"/>
      <c r="AJ570" s="183"/>
      <c r="AK570" s="183"/>
      <c r="AL570" s="183"/>
      <c r="AM570" s="183"/>
      <c r="AN570" s="183"/>
      <c r="AO570" s="183"/>
      <c r="AP570" s="183"/>
      <c r="AQ570" s="183"/>
      <c r="AR570" s="183"/>
      <c r="AS570" s="183"/>
      <c r="AT570" s="183"/>
      <c r="AU570" s="183"/>
      <c r="AV570" s="183"/>
      <c r="AW570" s="183"/>
      <c r="AX570" s="183"/>
      <c r="AY570" s="183"/>
      <c r="AZ570" s="183"/>
      <c r="BA570" s="183"/>
      <c r="BB570" s="183"/>
      <c r="BC570" s="183"/>
      <c r="BD570" s="183"/>
      <c r="BE570" s="183"/>
    </row>
    <row r="571" spans="1:57" ht="15" customHeight="1">
      <c r="A571" s="145" t="s">
        <v>178</v>
      </c>
      <c r="B571" s="145"/>
      <c r="C571" s="145"/>
      <c r="D571" s="145" t="s">
        <v>179</v>
      </c>
      <c r="E571" s="145"/>
      <c r="F571" s="146">
        <v>79</v>
      </c>
      <c r="G571" s="147" t="s">
        <v>180</v>
      </c>
      <c r="H571" s="148">
        <v>3</v>
      </c>
      <c r="I571" s="149">
        <v>45</v>
      </c>
      <c r="J571" s="149"/>
      <c r="K571" s="149"/>
      <c r="L571" s="150">
        <v>0</v>
      </c>
      <c r="M571" s="184" t="s">
        <v>1484</v>
      </c>
      <c r="N571" s="181">
        <v>60</v>
      </c>
      <c r="O571" s="181" t="s">
        <v>1618</v>
      </c>
      <c r="P571" s="151" t="s">
        <v>1595</v>
      </c>
      <c r="Q571" s="182" t="str">
        <f>MaBM</f>
        <v>CTKS</v>
      </c>
      <c r="R571" s="182" t="str">
        <f>MaKhoa</f>
        <v>KCT</v>
      </c>
      <c r="S571" s="144" t="str">
        <f t="shared" si="8"/>
        <v>KCT-CTKS</v>
      </c>
      <c r="T571" s="183" t="s">
        <v>20</v>
      </c>
      <c r="U571" s="183" t="s">
        <v>20</v>
      </c>
      <c r="V571" s="183" t="s">
        <v>20</v>
      </c>
      <c r="W571" s="183" t="s">
        <v>20</v>
      </c>
      <c r="X571" s="183" t="s">
        <v>20</v>
      </c>
      <c r="Y571" s="183" t="s">
        <v>20</v>
      </c>
      <c r="Z571" s="183" t="s">
        <v>20</v>
      </c>
      <c r="AA571" s="183"/>
      <c r="AB571" s="183"/>
      <c r="AC571" s="183"/>
      <c r="AD571" s="183"/>
      <c r="AE571" s="183"/>
      <c r="AF571" s="183"/>
      <c r="AG571" s="183"/>
      <c r="AH571" s="183"/>
      <c r="AI571" s="183"/>
      <c r="AJ571" s="183"/>
      <c r="AK571" s="183"/>
      <c r="AL571" s="183"/>
      <c r="AM571" s="183"/>
      <c r="AN571" s="183" t="s">
        <v>20</v>
      </c>
      <c r="AO571" s="183" t="s">
        <v>20</v>
      </c>
      <c r="AP571" s="183" t="s">
        <v>20</v>
      </c>
      <c r="AQ571" s="183"/>
      <c r="AR571" s="183" t="s">
        <v>20</v>
      </c>
      <c r="AS571" s="183"/>
      <c r="AT571" s="183"/>
      <c r="AU571" s="183"/>
      <c r="AV571" s="183"/>
      <c r="AW571" s="183"/>
      <c r="AX571" s="183"/>
      <c r="AY571" s="183"/>
      <c r="AZ571" s="183"/>
      <c r="BA571" s="183"/>
      <c r="BB571" s="183"/>
      <c r="BC571" s="183"/>
      <c r="BD571" s="183"/>
      <c r="BE571" s="183"/>
    </row>
    <row r="572" spans="1:57" ht="15" customHeight="1">
      <c r="A572" s="145"/>
      <c r="B572" s="145"/>
      <c r="C572" s="145" t="s">
        <v>1932</v>
      </c>
      <c r="D572" s="145"/>
      <c r="E572" s="145"/>
      <c r="F572" s="146">
        <v>857</v>
      </c>
      <c r="G572" s="147" t="s">
        <v>180</v>
      </c>
      <c r="H572" s="148">
        <v>2</v>
      </c>
      <c r="I572" s="149">
        <v>30</v>
      </c>
      <c r="J572" s="149"/>
      <c r="K572" s="149"/>
      <c r="L572" s="150">
        <v>0</v>
      </c>
      <c r="M572" s="184" t="s">
        <v>1484</v>
      </c>
      <c r="N572" s="181">
        <v>90</v>
      </c>
      <c r="O572" s="181" t="s">
        <v>1618</v>
      </c>
      <c r="P572" s="151" t="s">
        <v>1595</v>
      </c>
      <c r="Q572" s="182" t="str">
        <f>MaBM</f>
        <v>CTKS</v>
      </c>
      <c r="R572" s="182" t="str">
        <f>MaKhoa</f>
        <v>KCT</v>
      </c>
      <c r="S572" s="144" t="str">
        <f t="shared" si="8"/>
        <v>KCT-CTKS</v>
      </c>
      <c r="T572" s="183"/>
      <c r="U572" s="183"/>
      <c r="V572" s="183"/>
      <c r="W572" s="183"/>
      <c r="X572" s="183"/>
      <c r="Y572" s="183"/>
      <c r="Z572" s="183"/>
      <c r="AA572" s="183"/>
      <c r="AB572" s="183"/>
      <c r="AC572" s="183"/>
      <c r="AD572" s="183"/>
      <c r="AE572" s="183"/>
      <c r="AF572" s="183"/>
      <c r="AG572" s="183"/>
      <c r="AH572" s="183"/>
      <c r="AI572" s="183"/>
      <c r="AJ572" s="183"/>
      <c r="AK572" s="183"/>
      <c r="AL572" s="183"/>
      <c r="AM572" s="183"/>
      <c r="AN572" s="183"/>
      <c r="AO572" s="183"/>
      <c r="AP572" s="183"/>
      <c r="AQ572" s="183"/>
      <c r="AR572" s="183"/>
      <c r="AS572" s="183"/>
      <c r="AT572" s="183"/>
      <c r="AU572" s="183"/>
      <c r="AV572" s="183"/>
      <c r="AW572" s="183"/>
      <c r="AX572" s="183"/>
      <c r="AY572" s="183"/>
      <c r="AZ572" s="183"/>
      <c r="BA572" s="183"/>
      <c r="BB572" s="183"/>
      <c r="BC572" s="183"/>
      <c r="BD572" s="183"/>
      <c r="BE572" s="183"/>
    </row>
    <row r="573" spans="1:57" ht="15" customHeight="1">
      <c r="A573" s="145" t="s">
        <v>350</v>
      </c>
      <c r="B573" s="145"/>
      <c r="C573" s="145"/>
      <c r="D573" s="145" t="s">
        <v>351</v>
      </c>
      <c r="E573" s="145"/>
      <c r="F573" s="146">
        <v>158</v>
      </c>
      <c r="G573" s="147" t="s">
        <v>352</v>
      </c>
      <c r="H573" s="148">
        <v>2</v>
      </c>
      <c r="I573" s="149">
        <v>30</v>
      </c>
      <c r="J573" s="149"/>
      <c r="K573" s="149"/>
      <c r="L573" s="150">
        <v>0</v>
      </c>
      <c r="M573" s="184" t="s">
        <v>1484</v>
      </c>
      <c r="N573" s="181">
        <v>90</v>
      </c>
      <c r="O573" s="181" t="s">
        <v>1618</v>
      </c>
      <c r="P573" s="151" t="s">
        <v>1595</v>
      </c>
      <c r="Q573" s="182" t="str">
        <f>MaBM</f>
        <v>CTKS</v>
      </c>
      <c r="R573" s="182" t="str">
        <f>MaKhoa</f>
        <v>KCT</v>
      </c>
      <c r="S573" s="144" t="str">
        <f t="shared" si="8"/>
        <v>KCT-CTKS</v>
      </c>
      <c r="T573" s="183"/>
      <c r="U573" s="183"/>
      <c r="V573" s="183"/>
      <c r="W573" s="183"/>
      <c r="X573" s="183"/>
      <c r="Y573" s="183"/>
      <c r="Z573" s="183"/>
      <c r="AA573" s="183"/>
      <c r="AB573" s="183"/>
      <c r="AC573" s="183"/>
      <c r="AD573" s="183"/>
      <c r="AE573" s="183"/>
      <c r="AF573" s="183"/>
      <c r="AG573" s="183"/>
      <c r="AH573" s="183"/>
      <c r="AI573" s="183" t="s">
        <v>20</v>
      </c>
      <c r="AJ573" s="183"/>
      <c r="AK573" s="183"/>
      <c r="AL573" s="183"/>
      <c r="AM573" s="183"/>
      <c r="AN573" s="183"/>
      <c r="AO573" s="183"/>
      <c r="AP573" s="183"/>
      <c r="AQ573" s="183"/>
      <c r="AR573" s="183"/>
      <c r="AS573" s="183"/>
      <c r="AT573" s="183"/>
      <c r="AU573" s="183"/>
      <c r="AV573" s="183"/>
      <c r="AW573" s="183"/>
      <c r="AX573" s="183"/>
      <c r="AY573" s="183"/>
      <c r="AZ573" s="183"/>
      <c r="BA573" s="183"/>
      <c r="BB573" s="183" t="s">
        <v>20</v>
      </c>
      <c r="BC573" s="183"/>
      <c r="BD573" s="183"/>
      <c r="BE573" s="183"/>
    </row>
    <row r="574" spans="1:57" ht="15" customHeight="1">
      <c r="A574" s="145" t="s">
        <v>1969</v>
      </c>
      <c r="B574" s="145"/>
      <c r="C574" s="145"/>
      <c r="D574" s="145"/>
      <c r="E574" s="145"/>
      <c r="F574" s="146">
        <v>878</v>
      </c>
      <c r="G574" s="147" t="s">
        <v>1970</v>
      </c>
      <c r="H574" s="148">
        <v>3</v>
      </c>
      <c r="I574" s="149">
        <v>30</v>
      </c>
      <c r="J574" s="149">
        <v>30</v>
      </c>
      <c r="K574" s="149"/>
      <c r="L574" s="150">
        <v>0</v>
      </c>
      <c r="M574" s="184" t="s">
        <v>1484</v>
      </c>
      <c r="N574" s="181">
        <v>90</v>
      </c>
      <c r="O574" s="181" t="s">
        <v>1618</v>
      </c>
      <c r="P574" s="151" t="s">
        <v>1595</v>
      </c>
      <c r="Q574" s="182" t="str">
        <f>MaBM</f>
        <v>CTKS</v>
      </c>
      <c r="R574" s="182" t="str">
        <f>MaKhoa</f>
        <v>KCT</v>
      </c>
      <c r="S574" s="144" t="str">
        <f t="shared" si="8"/>
        <v>KCT-CTKS</v>
      </c>
      <c r="T574" s="183"/>
      <c r="U574" s="183"/>
      <c r="V574" s="183"/>
      <c r="W574" s="183"/>
      <c r="X574" s="183"/>
      <c r="Y574" s="183"/>
      <c r="Z574" s="183"/>
      <c r="AA574" s="183"/>
      <c r="AB574" s="183"/>
      <c r="AC574" s="183"/>
      <c r="AD574" s="183"/>
      <c r="AE574" s="183"/>
      <c r="AF574" s="183"/>
      <c r="AG574" s="183"/>
      <c r="AH574" s="183"/>
      <c r="AI574" s="183"/>
      <c r="AJ574" s="183"/>
      <c r="AK574" s="183"/>
      <c r="AL574" s="183"/>
      <c r="AM574" s="183"/>
      <c r="AN574" s="183"/>
      <c r="AO574" s="183"/>
      <c r="AP574" s="183"/>
      <c r="AQ574" s="183"/>
      <c r="AR574" s="183"/>
      <c r="AS574" s="183"/>
      <c r="AT574" s="183"/>
      <c r="AU574" s="183"/>
      <c r="AV574" s="183"/>
      <c r="AW574" s="183"/>
      <c r="AX574" s="183"/>
      <c r="AY574" s="183"/>
      <c r="AZ574" s="183"/>
      <c r="BA574" s="183"/>
      <c r="BB574" s="183"/>
      <c r="BC574" s="183"/>
      <c r="BD574" s="183"/>
      <c r="BE574" s="183"/>
    </row>
    <row r="575" spans="1:57" ht="15" customHeight="1">
      <c r="A575" s="145" t="s">
        <v>2057</v>
      </c>
      <c r="B575" s="145"/>
      <c r="C575" s="145"/>
      <c r="D575" s="145"/>
      <c r="E575" s="145"/>
      <c r="F575" s="146">
        <v>927</v>
      </c>
      <c r="G575" s="147" t="s">
        <v>2058</v>
      </c>
      <c r="H575" s="148">
        <v>2</v>
      </c>
      <c r="I575" s="149">
        <v>30</v>
      </c>
      <c r="J575" s="149"/>
      <c r="K575" s="149"/>
      <c r="L575" s="150">
        <v>0</v>
      </c>
      <c r="M575" s="184" t="s">
        <v>1484</v>
      </c>
      <c r="N575" s="181">
        <v>90</v>
      </c>
      <c r="O575" s="181" t="s">
        <v>1594</v>
      </c>
      <c r="P575" s="151" t="s">
        <v>1595</v>
      </c>
      <c r="Q575" s="182" t="str">
        <f>MaBM</f>
        <v>CTMO</v>
      </c>
      <c r="R575" s="182" t="str">
        <f>MaKhoa</f>
        <v>KCT</v>
      </c>
      <c r="S575" s="144" t="str">
        <f t="shared" si="8"/>
        <v>KCT-CTMO</v>
      </c>
      <c r="T575" s="183"/>
      <c r="U575" s="183"/>
      <c r="V575" s="183"/>
      <c r="W575" s="183"/>
      <c r="X575" s="183"/>
      <c r="Y575" s="183"/>
      <c r="Z575" s="183"/>
      <c r="AA575" s="183"/>
      <c r="AB575" s="183"/>
      <c r="AC575" s="183"/>
      <c r="AD575" s="183"/>
      <c r="AE575" s="183"/>
      <c r="AF575" s="183"/>
      <c r="AG575" s="183"/>
      <c r="AH575" s="183"/>
      <c r="AI575" s="183"/>
      <c r="AJ575" s="183"/>
      <c r="AK575" s="183"/>
      <c r="AL575" s="183"/>
      <c r="AM575" s="183"/>
      <c r="AN575" s="183"/>
      <c r="AO575" s="183"/>
      <c r="AP575" s="183"/>
      <c r="AQ575" s="183"/>
      <c r="AR575" s="183"/>
      <c r="AS575" s="183"/>
      <c r="AT575" s="183"/>
      <c r="AU575" s="183"/>
      <c r="AV575" s="183"/>
      <c r="AW575" s="183"/>
      <c r="AX575" s="183"/>
      <c r="AY575" s="183"/>
      <c r="AZ575" s="183"/>
      <c r="BA575" s="183"/>
      <c r="BB575" s="183"/>
      <c r="BC575" s="183"/>
      <c r="BD575" s="183"/>
      <c r="BE575" s="183"/>
    </row>
    <row r="576" spans="1:57" ht="15" customHeight="1">
      <c r="A576" s="145" t="s">
        <v>1726</v>
      </c>
      <c r="B576" s="145"/>
      <c r="C576" s="145"/>
      <c r="D576" s="145"/>
      <c r="E576" s="145" t="s">
        <v>1727</v>
      </c>
      <c r="F576" s="146">
        <v>484</v>
      </c>
      <c r="G576" s="147" t="s">
        <v>1728</v>
      </c>
      <c r="H576" s="148">
        <v>2</v>
      </c>
      <c r="I576" s="149">
        <v>30</v>
      </c>
      <c r="J576" s="149"/>
      <c r="K576" s="149"/>
      <c r="L576" s="150">
        <v>0</v>
      </c>
      <c r="M576" s="184"/>
      <c r="N576" s="181"/>
      <c r="O576" s="181" t="s">
        <v>1594</v>
      </c>
      <c r="P576" s="151" t="s">
        <v>1595</v>
      </c>
      <c r="Q576" s="182" t="str">
        <f>MaBM</f>
        <v>CTMO</v>
      </c>
      <c r="R576" s="182" t="str">
        <f>MaKhoa</f>
        <v>KCT</v>
      </c>
      <c r="S576" s="144" t="str">
        <f t="shared" si="8"/>
        <v>KCT-CTMO</v>
      </c>
      <c r="T576" s="183"/>
      <c r="U576" s="183"/>
      <c r="V576" s="183"/>
      <c r="W576" s="183"/>
      <c r="X576" s="183"/>
      <c r="Y576" s="183"/>
      <c r="Z576" s="183"/>
      <c r="AA576" s="183"/>
      <c r="AB576" s="183"/>
      <c r="AC576" s="183"/>
      <c r="AD576" s="183"/>
      <c r="AE576" s="183"/>
      <c r="AF576" s="183"/>
      <c r="AG576" s="183"/>
      <c r="AH576" s="183"/>
      <c r="AI576" s="183"/>
      <c r="AJ576" s="183"/>
      <c r="AK576" s="183"/>
      <c r="AL576" s="183"/>
      <c r="AM576" s="183"/>
      <c r="AN576" s="183"/>
      <c r="AO576" s="183"/>
      <c r="AP576" s="183"/>
      <c r="AQ576" s="183"/>
      <c r="AR576" s="183"/>
      <c r="AS576" s="183"/>
      <c r="AT576" s="183"/>
      <c r="AU576" s="183"/>
      <c r="AV576" s="183"/>
      <c r="AW576" s="183"/>
      <c r="AX576" s="183"/>
      <c r="AY576" s="183"/>
      <c r="AZ576" s="183"/>
      <c r="BA576" s="183"/>
      <c r="BB576" s="183"/>
      <c r="BC576" s="183"/>
      <c r="BD576" s="183"/>
      <c r="BE576" s="183"/>
    </row>
    <row r="577" spans="1:57" ht="15" customHeight="1">
      <c r="A577" s="145" t="s">
        <v>1983</v>
      </c>
      <c r="B577" s="145"/>
      <c r="C577" s="145"/>
      <c r="D577" s="145"/>
      <c r="E577" s="145"/>
      <c r="F577" s="146">
        <v>885</v>
      </c>
      <c r="G577" s="147" t="s">
        <v>1984</v>
      </c>
      <c r="H577" s="148">
        <v>2</v>
      </c>
      <c r="I577" s="149">
        <v>30</v>
      </c>
      <c r="J577" s="149"/>
      <c r="K577" s="149"/>
      <c r="L577" s="150">
        <v>0</v>
      </c>
      <c r="M577" s="184"/>
      <c r="N577" s="181"/>
      <c r="O577" s="181" t="s">
        <v>1594</v>
      </c>
      <c r="P577" s="151" t="s">
        <v>1595</v>
      </c>
      <c r="Q577" s="182" t="str">
        <f>MaBM</f>
        <v>CTMO</v>
      </c>
      <c r="R577" s="182" t="str">
        <f>MaKhoa</f>
        <v>KCT</v>
      </c>
      <c r="S577" s="144" t="str">
        <f t="shared" si="8"/>
        <v>KCT-CTMO</v>
      </c>
      <c r="T577" s="183"/>
      <c r="U577" s="183"/>
      <c r="V577" s="183"/>
      <c r="W577" s="183"/>
      <c r="X577" s="183"/>
      <c r="Y577" s="183"/>
      <c r="Z577" s="183"/>
      <c r="AA577" s="183"/>
      <c r="AB577" s="183"/>
      <c r="AC577" s="183"/>
      <c r="AD577" s="183"/>
      <c r="AE577" s="183"/>
      <c r="AF577" s="183"/>
      <c r="AG577" s="183"/>
      <c r="AH577" s="183"/>
      <c r="AI577" s="183"/>
      <c r="AJ577" s="183"/>
      <c r="AK577" s="183"/>
      <c r="AL577" s="183"/>
      <c r="AM577" s="183"/>
      <c r="AN577" s="183"/>
      <c r="AO577" s="183"/>
      <c r="AP577" s="183"/>
      <c r="AQ577" s="183"/>
      <c r="AR577" s="183"/>
      <c r="AS577" s="183"/>
      <c r="AT577" s="183"/>
      <c r="AU577" s="183"/>
      <c r="AV577" s="183"/>
      <c r="AW577" s="183"/>
      <c r="AX577" s="183"/>
      <c r="AY577" s="183"/>
      <c r="AZ577" s="183"/>
      <c r="BA577" s="183"/>
      <c r="BB577" s="183"/>
      <c r="BC577" s="183"/>
      <c r="BD577" s="183"/>
      <c r="BE577" s="183"/>
    </row>
    <row r="578" spans="1:57" ht="15" customHeight="1">
      <c r="A578" s="145" t="s">
        <v>1768</v>
      </c>
      <c r="B578" s="145"/>
      <c r="C578" s="145"/>
      <c r="D578" s="145" t="s">
        <v>1769</v>
      </c>
      <c r="E578" s="145"/>
      <c r="F578" s="146">
        <v>633</v>
      </c>
      <c r="G578" s="147" t="s">
        <v>1770</v>
      </c>
      <c r="H578" s="148">
        <v>3</v>
      </c>
      <c r="I578" s="149">
        <v>45</v>
      </c>
      <c r="J578" s="149"/>
      <c r="K578" s="149"/>
      <c r="L578" s="150">
        <v>0</v>
      </c>
      <c r="M578" s="184"/>
      <c r="N578" s="181"/>
      <c r="O578" s="181" t="s">
        <v>1594</v>
      </c>
      <c r="P578" s="151" t="s">
        <v>1595</v>
      </c>
      <c r="Q578" s="182" t="str">
        <f>MaBM</f>
        <v>CTMO</v>
      </c>
      <c r="R578" s="182" t="str">
        <f>MaKhoa</f>
        <v>KCT</v>
      </c>
      <c r="S578" s="144" t="str">
        <f t="shared" si="8"/>
        <v>KCT-CTMO</v>
      </c>
      <c r="T578" s="183"/>
      <c r="U578" s="183"/>
      <c r="V578" s="183"/>
      <c r="W578" s="183"/>
      <c r="X578" s="183"/>
      <c r="Y578" s="183"/>
      <c r="Z578" s="183"/>
      <c r="AA578" s="183"/>
      <c r="AB578" s="183"/>
      <c r="AC578" s="183"/>
      <c r="AD578" s="183"/>
      <c r="AE578" s="183"/>
      <c r="AF578" s="183"/>
      <c r="AG578" s="183"/>
      <c r="AH578" s="183"/>
      <c r="AI578" s="183"/>
      <c r="AJ578" s="183"/>
      <c r="AK578" s="183"/>
      <c r="AL578" s="183"/>
      <c r="AM578" s="183"/>
      <c r="AN578" s="183"/>
      <c r="AO578" s="183"/>
      <c r="AP578" s="183"/>
      <c r="AQ578" s="183"/>
      <c r="AR578" s="183"/>
      <c r="AS578" s="183"/>
      <c r="AT578" s="183"/>
      <c r="AU578" s="183"/>
      <c r="AV578" s="183"/>
      <c r="AW578" s="183"/>
      <c r="AX578" s="183"/>
      <c r="AY578" s="183"/>
      <c r="AZ578" s="183"/>
      <c r="BA578" s="183"/>
      <c r="BB578" s="183"/>
      <c r="BC578" s="183"/>
      <c r="BD578" s="183"/>
      <c r="BE578" s="183"/>
    </row>
    <row r="579" spans="1:57" ht="15" customHeight="1">
      <c r="A579" s="145" t="s">
        <v>1971</v>
      </c>
      <c r="B579" s="145"/>
      <c r="C579" s="145"/>
      <c r="D579" s="145"/>
      <c r="E579" s="145"/>
      <c r="F579" s="146">
        <v>879</v>
      </c>
      <c r="G579" s="147" t="s">
        <v>1972</v>
      </c>
      <c r="H579" s="148">
        <v>3</v>
      </c>
      <c r="I579" s="149">
        <v>45</v>
      </c>
      <c r="J579" s="149"/>
      <c r="K579" s="149"/>
      <c r="L579" s="150">
        <v>0</v>
      </c>
      <c r="M579" s="184"/>
      <c r="N579" s="181"/>
      <c r="O579" s="181" t="s">
        <v>1594</v>
      </c>
      <c r="P579" s="151" t="s">
        <v>1595</v>
      </c>
      <c r="Q579" s="182" t="str">
        <f>MaBM</f>
        <v>CTMO</v>
      </c>
      <c r="R579" s="182" t="str">
        <f>MaKhoa</f>
        <v>KCT</v>
      </c>
      <c r="S579" s="144" t="str">
        <f t="shared" si="8"/>
        <v>KCT-CTMO</v>
      </c>
      <c r="T579" s="183"/>
      <c r="U579" s="183"/>
      <c r="V579" s="183"/>
      <c r="W579" s="183"/>
      <c r="X579" s="183"/>
      <c r="Y579" s="183"/>
      <c r="Z579" s="183"/>
      <c r="AA579" s="183"/>
      <c r="AB579" s="183"/>
      <c r="AC579" s="183"/>
      <c r="AD579" s="183"/>
      <c r="AE579" s="183"/>
      <c r="AF579" s="183"/>
      <c r="AG579" s="183"/>
      <c r="AH579" s="183"/>
      <c r="AI579" s="183"/>
      <c r="AJ579" s="183"/>
      <c r="AK579" s="183"/>
      <c r="AL579" s="183"/>
      <c r="AM579" s="183"/>
      <c r="AN579" s="183"/>
      <c r="AO579" s="183"/>
      <c r="AP579" s="183"/>
      <c r="AQ579" s="183"/>
      <c r="AR579" s="183"/>
      <c r="AS579" s="183"/>
      <c r="AT579" s="183"/>
      <c r="AU579" s="183"/>
      <c r="AV579" s="183"/>
      <c r="AW579" s="183"/>
      <c r="AX579" s="183"/>
      <c r="AY579" s="183"/>
      <c r="AZ579" s="183"/>
      <c r="BA579" s="183"/>
      <c r="BB579" s="183"/>
      <c r="BC579" s="183"/>
      <c r="BD579" s="183"/>
      <c r="BE579" s="183"/>
    </row>
    <row r="580" spans="1:57" ht="15" customHeight="1">
      <c r="A580" s="145" t="s">
        <v>1979</v>
      </c>
      <c r="B580" s="145"/>
      <c r="C580" s="145"/>
      <c r="D580" s="145"/>
      <c r="E580" s="145"/>
      <c r="F580" s="146">
        <v>883</v>
      </c>
      <c r="G580" s="147" t="s">
        <v>1980</v>
      </c>
      <c r="H580" s="148">
        <v>3</v>
      </c>
      <c r="I580" s="149">
        <v>45</v>
      </c>
      <c r="J580" s="149"/>
      <c r="K580" s="149"/>
      <c r="L580" s="150">
        <v>0</v>
      </c>
      <c r="M580" s="184"/>
      <c r="N580" s="181"/>
      <c r="O580" s="181" t="s">
        <v>1594</v>
      </c>
      <c r="P580" s="151" t="s">
        <v>1595</v>
      </c>
      <c r="Q580" s="182" t="str">
        <f>MaBM</f>
        <v>CTMO</v>
      </c>
      <c r="R580" s="182" t="str">
        <f>MaKhoa</f>
        <v>KCT</v>
      </c>
      <c r="S580" s="144" t="str">
        <f t="shared" ref="S580:S646" si="9">+R580&amp;"-"&amp;Q580</f>
        <v>KCT-CTMO</v>
      </c>
      <c r="T580" s="183"/>
      <c r="U580" s="183"/>
      <c r="V580" s="183"/>
      <c r="W580" s="183"/>
      <c r="X580" s="183"/>
      <c r="Y580" s="183"/>
      <c r="Z580" s="183"/>
      <c r="AA580" s="183"/>
      <c r="AB580" s="183"/>
      <c r="AC580" s="183"/>
      <c r="AD580" s="183"/>
      <c r="AE580" s="183"/>
      <c r="AF580" s="183"/>
      <c r="AG580" s="183"/>
      <c r="AH580" s="183"/>
      <c r="AI580" s="183"/>
      <c r="AJ580" s="183"/>
      <c r="AK580" s="183"/>
      <c r="AL580" s="183"/>
      <c r="AM580" s="183"/>
      <c r="AN580" s="183"/>
      <c r="AO580" s="183"/>
      <c r="AP580" s="183"/>
      <c r="AQ580" s="183"/>
      <c r="AR580" s="183"/>
      <c r="AS580" s="183"/>
      <c r="AT580" s="183"/>
      <c r="AU580" s="183"/>
      <c r="AV580" s="183"/>
      <c r="AW580" s="183"/>
      <c r="AX580" s="183"/>
      <c r="AY580" s="183"/>
      <c r="AZ580" s="183"/>
      <c r="BA580" s="183"/>
      <c r="BB580" s="183"/>
      <c r="BC580" s="183"/>
      <c r="BD580" s="183"/>
      <c r="BE580" s="183"/>
    </row>
    <row r="581" spans="1:57" ht="15" customHeight="1">
      <c r="A581" s="145" t="s">
        <v>1975</v>
      </c>
      <c r="B581" s="145"/>
      <c r="C581" s="145"/>
      <c r="D581" s="145"/>
      <c r="E581" s="145"/>
      <c r="F581" s="146">
        <v>881</v>
      </c>
      <c r="G581" s="147" t="s">
        <v>1976</v>
      </c>
      <c r="H581" s="148">
        <v>3</v>
      </c>
      <c r="I581" s="149">
        <v>45</v>
      </c>
      <c r="J581" s="149"/>
      <c r="K581" s="149"/>
      <c r="L581" s="150">
        <v>0</v>
      </c>
      <c r="M581" s="184"/>
      <c r="N581" s="181"/>
      <c r="O581" s="181" t="s">
        <v>1594</v>
      </c>
      <c r="P581" s="151" t="s">
        <v>1595</v>
      </c>
      <c r="Q581" s="182" t="str">
        <f>MaBM</f>
        <v>CTMO</v>
      </c>
      <c r="R581" s="182" t="str">
        <f>MaKhoa</f>
        <v>KCT</v>
      </c>
      <c r="S581" s="144" t="str">
        <f t="shared" si="9"/>
        <v>KCT-CTMO</v>
      </c>
      <c r="T581" s="183"/>
      <c r="U581" s="183"/>
      <c r="V581" s="183"/>
      <c r="W581" s="183"/>
      <c r="X581" s="183"/>
      <c r="Y581" s="183"/>
      <c r="Z581" s="183"/>
      <c r="AA581" s="183"/>
      <c r="AB581" s="183"/>
      <c r="AC581" s="183"/>
      <c r="AD581" s="183"/>
      <c r="AE581" s="183"/>
      <c r="AF581" s="183"/>
      <c r="AG581" s="183"/>
      <c r="AH581" s="183"/>
      <c r="AI581" s="183"/>
      <c r="AJ581" s="183"/>
      <c r="AK581" s="183"/>
      <c r="AL581" s="183"/>
      <c r="AM581" s="183"/>
      <c r="AN581" s="183"/>
      <c r="AO581" s="183"/>
      <c r="AP581" s="183"/>
      <c r="AQ581" s="183"/>
      <c r="AR581" s="183"/>
      <c r="AS581" s="183"/>
      <c r="AT581" s="183"/>
      <c r="AU581" s="183"/>
      <c r="AV581" s="183"/>
      <c r="AW581" s="183"/>
      <c r="AX581" s="183"/>
      <c r="AY581" s="183"/>
      <c r="AZ581" s="183"/>
      <c r="BA581" s="183"/>
      <c r="BB581" s="183"/>
      <c r="BC581" s="183"/>
      <c r="BD581" s="183"/>
      <c r="BE581" s="183"/>
    </row>
    <row r="582" spans="1:57" ht="15" customHeight="1">
      <c r="A582" s="145" t="s">
        <v>1146</v>
      </c>
      <c r="B582" s="145" t="s">
        <v>1146</v>
      </c>
      <c r="C582" s="145"/>
      <c r="D582" s="145"/>
      <c r="E582" s="145"/>
      <c r="F582" s="146">
        <v>578</v>
      </c>
      <c r="G582" s="147" t="s">
        <v>1748</v>
      </c>
      <c r="H582" s="148">
        <v>2</v>
      </c>
      <c r="I582" s="149">
        <v>30</v>
      </c>
      <c r="J582" s="149"/>
      <c r="K582" s="149"/>
      <c r="L582" s="150">
        <v>0</v>
      </c>
      <c r="M582" s="184"/>
      <c r="N582" s="181"/>
      <c r="O582" s="181" t="s">
        <v>1594</v>
      </c>
      <c r="P582" s="151" t="s">
        <v>1595</v>
      </c>
      <c r="Q582" s="182" t="str">
        <f>MaBM</f>
        <v>CTMO</v>
      </c>
      <c r="R582" s="182" t="str">
        <f>MaKhoa</f>
        <v>KCT</v>
      </c>
      <c r="S582" s="144" t="str">
        <f t="shared" si="9"/>
        <v>KCT-CTMO</v>
      </c>
      <c r="T582" s="183"/>
      <c r="U582" s="183" t="s">
        <v>21</v>
      </c>
      <c r="V582" s="183"/>
      <c r="W582" s="183"/>
      <c r="X582" s="183"/>
      <c r="Y582" s="183"/>
      <c r="Z582" s="183"/>
      <c r="AA582" s="183"/>
      <c r="AB582" s="183"/>
      <c r="AC582" s="183"/>
      <c r="AD582" s="183"/>
      <c r="AE582" s="183"/>
      <c r="AF582" s="183"/>
      <c r="AG582" s="183"/>
      <c r="AH582" s="183"/>
      <c r="AI582" s="183"/>
      <c r="AJ582" s="183"/>
      <c r="AK582" s="183"/>
      <c r="AL582" s="183"/>
      <c r="AM582" s="183"/>
      <c r="AN582" s="183"/>
      <c r="AO582" s="183"/>
      <c r="AP582" s="183"/>
      <c r="AQ582" s="183"/>
      <c r="AR582" s="183"/>
      <c r="AS582" s="183"/>
      <c r="AT582" s="183"/>
      <c r="AU582" s="183"/>
      <c r="AV582" s="183"/>
      <c r="AW582" s="183"/>
      <c r="AX582" s="183"/>
      <c r="AY582" s="183"/>
      <c r="AZ582" s="183"/>
      <c r="BA582" s="183"/>
      <c r="BB582" s="183"/>
      <c r="BC582" s="183"/>
      <c r="BD582" s="183"/>
      <c r="BE582" s="183"/>
    </row>
    <row r="583" spans="1:57" ht="15" customHeight="1">
      <c r="A583" s="145" t="s">
        <v>1939</v>
      </c>
      <c r="B583" s="145"/>
      <c r="C583" s="145"/>
      <c r="D583" s="145"/>
      <c r="E583" s="145"/>
      <c r="F583" s="146">
        <v>862</v>
      </c>
      <c r="G583" s="147" t="s">
        <v>1940</v>
      </c>
      <c r="H583" s="148">
        <v>2</v>
      </c>
      <c r="I583" s="149"/>
      <c r="J583" s="149"/>
      <c r="K583" s="149">
        <v>90</v>
      </c>
      <c r="L583" s="150">
        <v>0</v>
      </c>
      <c r="M583" s="180" t="s">
        <v>1511</v>
      </c>
      <c r="N583" s="181"/>
      <c r="O583" s="181" t="s">
        <v>1594</v>
      </c>
      <c r="P583" s="151" t="s">
        <v>1595</v>
      </c>
      <c r="Q583" s="182" t="str">
        <f>MaBM</f>
        <v>CTMO</v>
      </c>
      <c r="R583" s="182" t="str">
        <f>MaKhoa</f>
        <v>KCT</v>
      </c>
      <c r="S583" s="144" t="str">
        <f t="shared" si="9"/>
        <v>KCT-CTMO</v>
      </c>
      <c r="T583" s="183"/>
      <c r="U583" s="183"/>
      <c r="V583" s="183"/>
      <c r="W583" s="183"/>
      <c r="X583" s="183"/>
      <c r="Y583" s="183"/>
      <c r="Z583" s="183"/>
      <c r="AA583" s="183"/>
      <c r="AB583" s="183"/>
      <c r="AC583" s="183"/>
      <c r="AD583" s="183"/>
      <c r="AE583" s="183"/>
      <c r="AF583" s="183"/>
      <c r="AG583" s="183"/>
      <c r="AH583" s="183"/>
      <c r="AI583" s="183"/>
      <c r="AJ583" s="183"/>
      <c r="AK583" s="183"/>
      <c r="AL583" s="183"/>
      <c r="AM583" s="183"/>
      <c r="AN583" s="183"/>
      <c r="AO583" s="183"/>
      <c r="AP583" s="183"/>
      <c r="AQ583" s="183"/>
      <c r="AR583" s="183"/>
      <c r="AS583" s="183"/>
      <c r="AT583" s="183"/>
      <c r="AU583" s="183"/>
      <c r="AV583" s="183"/>
      <c r="AW583" s="183"/>
      <c r="AX583" s="183"/>
      <c r="AY583" s="183"/>
      <c r="AZ583" s="183"/>
      <c r="BA583" s="183"/>
      <c r="BB583" s="183"/>
      <c r="BC583" s="183"/>
      <c r="BD583" s="183"/>
      <c r="BE583" s="183"/>
    </row>
    <row r="584" spans="1:57" ht="15" customHeight="1">
      <c r="A584" s="145" t="s">
        <v>1973</v>
      </c>
      <c r="B584" s="145"/>
      <c r="C584" s="145"/>
      <c r="D584" s="145"/>
      <c r="E584" s="145"/>
      <c r="F584" s="146">
        <v>880</v>
      </c>
      <c r="G584" s="147" t="s">
        <v>1974</v>
      </c>
      <c r="H584" s="148">
        <v>1</v>
      </c>
      <c r="I584" s="149"/>
      <c r="J584" s="149"/>
      <c r="K584" s="149">
        <v>45</v>
      </c>
      <c r="L584" s="150">
        <v>0</v>
      </c>
      <c r="M584" s="180" t="s">
        <v>1511</v>
      </c>
      <c r="N584" s="181"/>
      <c r="O584" s="181" t="s">
        <v>1594</v>
      </c>
      <c r="P584" s="151" t="s">
        <v>1595</v>
      </c>
      <c r="Q584" s="182" t="str">
        <f>MaBM</f>
        <v>CTMO</v>
      </c>
      <c r="R584" s="182" t="str">
        <f>MaKhoa</f>
        <v>KCT</v>
      </c>
      <c r="S584" s="144" t="str">
        <f t="shared" si="9"/>
        <v>KCT-CTMO</v>
      </c>
      <c r="T584" s="183"/>
      <c r="U584" s="183"/>
      <c r="V584" s="183"/>
      <c r="W584" s="183"/>
      <c r="X584" s="183"/>
      <c r="Y584" s="183"/>
      <c r="Z584" s="183"/>
      <c r="AA584" s="183"/>
      <c r="AB584" s="183"/>
      <c r="AC584" s="183"/>
      <c r="AD584" s="183"/>
      <c r="AE584" s="183"/>
      <c r="AF584" s="183"/>
      <c r="AG584" s="183"/>
      <c r="AH584" s="183"/>
      <c r="AI584" s="183"/>
      <c r="AJ584" s="183"/>
      <c r="AK584" s="183"/>
      <c r="AL584" s="183"/>
      <c r="AM584" s="183"/>
      <c r="AN584" s="183"/>
      <c r="AO584" s="183"/>
      <c r="AP584" s="183"/>
      <c r="AQ584" s="183"/>
      <c r="AR584" s="183"/>
      <c r="AS584" s="183"/>
      <c r="AT584" s="183"/>
      <c r="AU584" s="183"/>
      <c r="AV584" s="183"/>
      <c r="AW584" s="183"/>
      <c r="AX584" s="183"/>
      <c r="AY584" s="183"/>
      <c r="AZ584" s="183"/>
      <c r="BA584" s="183"/>
      <c r="BB584" s="183"/>
      <c r="BC584" s="183"/>
      <c r="BD584" s="183"/>
      <c r="BE584" s="183"/>
    </row>
    <row r="585" spans="1:57" ht="15" customHeight="1">
      <c r="A585" s="145" t="s">
        <v>1981</v>
      </c>
      <c r="B585" s="145"/>
      <c r="C585" s="145"/>
      <c r="D585" s="145"/>
      <c r="E585" s="145"/>
      <c r="F585" s="146">
        <v>884</v>
      </c>
      <c r="G585" s="147" t="s">
        <v>1982</v>
      </c>
      <c r="H585" s="148">
        <v>1</v>
      </c>
      <c r="I585" s="149"/>
      <c r="J585" s="149"/>
      <c r="K585" s="149">
        <v>45</v>
      </c>
      <c r="L585" s="150">
        <v>0</v>
      </c>
      <c r="M585" s="180" t="s">
        <v>1511</v>
      </c>
      <c r="N585" s="181"/>
      <c r="O585" s="181" t="s">
        <v>1594</v>
      </c>
      <c r="P585" s="151" t="s">
        <v>1595</v>
      </c>
      <c r="Q585" s="182" t="str">
        <f>MaBM</f>
        <v>CTMO</v>
      </c>
      <c r="R585" s="182" t="str">
        <f>MaKhoa</f>
        <v>KCT</v>
      </c>
      <c r="S585" s="144" t="str">
        <f t="shared" si="9"/>
        <v>KCT-CTMO</v>
      </c>
      <c r="T585" s="183"/>
      <c r="U585" s="183"/>
      <c r="V585" s="183"/>
      <c r="W585" s="183"/>
      <c r="X585" s="183"/>
      <c r="Y585" s="183"/>
      <c r="Z585" s="183"/>
      <c r="AA585" s="183"/>
      <c r="AB585" s="183"/>
      <c r="AC585" s="183"/>
      <c r="AD585" s="183"/>
      <c r="AE585" s="183"/>
      <c r="AF585" s="183"/>
      <c r="AG585" s="183"/>
      <c r="AH585" s="183"/>
      <c r="AI585" s="183"/>
      <c r="AJ585" s="183"/>
      <c r="AK585" s="183"/>
      <c r="AL585" s="183"/>
      <c r="AM585" s="183"/>
      <c r="AN585" s="183"/>
      <c r="AO585" s="183"/>
      <c r="AP585" s="183"/>
      <c r="AQ585" s="183"/>
      <c r="AR585" s="183"/>
      <c r="AS585" s="183"/>
      <c r="AT585" s="183"/>
      <c r="AU585" s="183"/>
      <c r="AV585" s="183"/>
      <c r="AW585" s="183"/>
      <c r="AX585" s="183"/>
      <c r="AY585" s="183"/>
      <c r="AZ585" s="183"/>
      <c r="BA585" s="183"/>
      <c r="BB585" s="183"/>
      <c r="BC585" s="183"/>
      <c r="BD585" s="183"/>
      <c r="BE585" s="183"/>
    </row>
    <row r="586" spans="1:57" ht="15" customHeight="1">
      <c r="A586" s="145" t="s">
        <v>1977</v>
      </c>
      <c r="B586" s="145"/>
      <c r="C586" s="145"/>
      <c r="D586" s="145"/>
      <c r="E586" s="145"/>
      <c r="F586" s="146">
        <v>882</v>
      </c>
      <c r="G586" s="147" t="s">
        <v>1978</v>
      </c>
      <c r="H586" s="148">
        <v>2</v>
      </c>
      <c r="I586" s="149"/>
      <c r="J586" s="149"/>
      <c r="K586" s="149">
        <v>90</v>
      </c>
      <c r="L586" s="150">
        <v>0</v>
      </c>
      <c r="M586" s="180" t="s">
        <v>1511</v>
      </c>
      <c r="N586" s="181"/>
      <c r="O586" s="181" t="s">
        <v>1594</v>
      </c>
      <c r="P586" s="151" t="s">
        <v>1595</v>
      </c>
      <c r="Q586" s="182" t="str">
        <f>MaBM</f>
        <v>CTMO</v>
      </c>
      <c r="R586" s="182" t="str">
        <f>MaKhoa</f>
        <v>KCT</v>
      </c>
      <c r="S586" s="144" t="str">
        <f t="shared" si="9"/>
        <v>KCT-CTMO</v>
      </c>
      <c r="T586" s="183"/>
      <c r="U586" s="183"/>
      <c r="V586" s="183"/>
      <c r="W586" s="183"/>
      <c r="X586" s="183"/>
      <c r="Y586" s="183"/>
      <c r="Z586" s="183"/>
      <c r="AA586" s="183"/>
      <c r="AB586" s="183"/>
      <c r="AC586" s="183"/>
      <c r="AD586" s="183"/>
      <c r="AE586" s="183"/>
      <c r="AF586" s="183"/>
      <c r="AG586" s="183"/>
      <c r="AH586" s="183"/>
      <c r="AI586" s="183"/>
      <c r="AJ586" s="183"/>
      <c r="AK586" s="183"/>
      <c r="AL586" s="183"/>
      <c r="AM586" s="183"/>
      <c r="AN586" s="183"/>
      <c r="AO586" s="183"/>
      <c r="AP586" s="183"/>
      <c r="AQ586" s="183"/>
      <c r="AR586" s="183"/>
      <c r="AS586" s="183"/>
      <c r="AT586" s="183"/>
      <c r="AU586" s="183"/>
      <c r="AV586" s="183"/>
      <c r="AW586" s="183"/>
      <c r="AX586" s="183"/>
      <c r="AY586" s="183"/>
      <c r="AZ586" s="183"/>
      <c r="BA586" s="183"/>
      <c r="BB586" s="183"/>
      <c r="BC586" s="183"/>
      <c r="BD586" s="183"/>
      <c r="BE586" s="183"/>
    </row>
    <row r="587" spans="1:57" ht="15" customHeight="1">
      <c r="A587" s="145" t="s">
        <v>2060</v>
      </c>
      <c r="B587" s="145"/>
      <c r="C587" s="145"/>
      <c r="D587" s="145"/>
      <c r="E587" s="145"/>
      <c r="F587" s="146">
        <v>929</v>
      </c>
      <c r="G587" s="147" t="s">
        <v>1444</v>
      </c>
      <c r="H587" s="148">
        <v>8</v>
      </c>
      <c r="I587" s="149"/>
      <c r="J587" s="149"/>
      <c r="K587" s="149">
        <v>480</v>
      </c>
      <c r="L587" s="150">
        <v>0</v>
      </c>
      <c r="M587" s="180" t="s">
        <v>1511</v>
      </c>
      <c r="N587" s="181"/>
      <c r="O587" s="181" t="s">
        <v>1594</v>
      </c>
      <c r="P587" s="151" t="s">
        <v>1595</v>
      </c>
      <c r="Q587" s="182" t="str">
        <f>MaBM</f>
        <v>CTMO</v>
      </c>
      <c r="R587" s="182" t="str">
        <f>MaKhoa</f>
        <v>KCT</v>
      </c>
      <c r="S587" s="144" t="str">
        <f t="shared" si="9"/>
        <v>KCT-CTMO</v>
      </c>
      <c r="T587" s="183"/>
      <c r="U587" s="183"/>
      <c r="V587" s="183"/>
      <c r="W587" s="183"/>
      <c r="X587" s="183"/>
      <c r="Y587" s="183"/>
      <c r="Z587" s="183"/>
      <c r="AA587" s="183"/>
      <c r="AB587" s="183"/>
      <c r="AC587" s="183"/>
      <c r="AD587" s="183"/>
      <c r="AE587" s="183"/>
      <c r="AF587" s="183"/>
      <c r="AG587" s="183"/>
      <c r="AH587" s="183"/>
      <c r="AI587" s="183"/>
      <c r="AJ587" s="183"/>
      <c r="AK587" s="183"/>
      <c r="AL587" s="183"/>
      <c r="AM587" s="183"/>
      <c r="AN587" s="183"/>
      <c r="AO587" s="183"/>
      <c r="AP587" s="183"/>
      <c r="AQ587" s="183"/>
      <c r="AR587" s="183"/>
      <c r="AS587" s="183"/>
      <c r="AT587" s="183"/>
      <c r="AU587" s="183"/>
      <c r="AV587" s="183"/>
      <c r="AW587" s="183"/>
      <c r="AX587" s="183"/>
      <c r="AY587" s="183"/>
      <c r="AZ587" s="183"/>
      <c r="BA587" s="183"/>
      <c r="BB587" s="183"/>
      <c r="BC587" s="183"/>
      <c r="BD587" s="183"/>
      <c r="BE587" s="183"/>
    </row>
    <row r="588" spans="1:57" ht="15" customHeight="1">
      <c r="A588" s="145" t="s">
        <v>1948</v>
      </c>
      <c r="B588" s="145"/>
      <c r="C588" s="145"/>
      <c r="D588" s="145"/>
      <c r="E588" s="145"/>
      <c r="F588" s="146">
        <v>867</v>
      </c>
      <c r="G588" s="147" t="s">
        <v>1949</v>
      </c>
      <c r="H588" s="148">
        <v>2</v>
      </c>
      <c r="I588" s="149">
        <v>30</v>
      </c>
      <c r="J588" s="149"/>
      <c r="K588" s="149"/>
      <c r="L588" s="150">
        <v>0</v>
      </c>
      <c r="M588" s="184"/>
      <c r="N588" s="181"/>
      <c r="O588" s="181" t="s">
        <v>1594</v>
      </c>
      <c r="P588" s="151" t="s">
        <v>1595</v>
      </c>
      <c r="Q588" s="182" t="str">
        <f>MaBM</f>
        <v>CTMO</v>
      </c>
      <c r="R588" s="182" t="str">
        <f>MaKhoa</f>
        <v>KCT</v>
      </c>
      <c r="S588" s="144" t="str">
        <f t="shared" si="9"/>
        <v>KCT-CTMO</v>
      </c>
      <c r="T588" s="183"/>
      <c r="U588" s="183"/>
      <c r="V588" s="183"/>
      <c r="W588" s="183"/>
      <c r="X588" s="183"/>
      <c r="Y588" s="183"/>
      <c r="Z588" s="183"/>
      <c r="AA588" s="183"/>
      <c r="AB588" s="183"/>
      <c r="AC588" s="183"/>
      <c r="AD588" s="183"/>
      <c r="AE588" s="183"/>
      <c r="AF588" s="183"/>
      <c r="AG588" s="183"/>
      <c r="AH588" s="183"/>
      <c r="AI588" s="183"/>
      <c r="AJ588" s="183"/>
      <c r="AK588" s="183"/>
      <c r="AL588" s="183"/>
      <c r="AM588" s="183"/>
      <c r="AN588" s="183"/>
      <c r="AO588" s="183"/>
      <c r="AP588" s="183"/>
      <c r="AQ588" s="183"/>
      <c r="AR588" s="183"/>
      <c r="AS588" s="183"/>
      <c r="AT588" s="183"/>
      <c r="AU588" s="183"/>
      <c r="AV588" s="183"/>
      <c r="AW588" s="183"/>
      <c r="AX588" s="183"/>
      <c r="AY588" s="183"/>
      <c r="AZ588" s="183"/>
      <c r="BA588" s="183"/>
      <c r="BB588" s="183"/>
      <c r="BC588" s="183"/>
      <c r="BD588" s="183"/>
      <c r="BE588" s="183"/>
    </row>
    <row r="589" spans="1:57" ht="15" customHeight="1">
      <c r="A589" s="145" t="s">
        <v>1946</v>
      </c>
      <c r="B589" s="145"/>
      <c r="C589" s="145"/>
      <c r="D589" s="145"/>
      <c r="E589" s="145"/>
      <c r="F589" s="146">
        <v>866</v>
      </c>
      <c r="G589" s="147" t="s">
        <v>1947</v>
      </c>
      <c r="H589" s="148">
        <v>3</v>
      </c>
      <c r="I589" s="149">
        <v>30</v>
      </c>
      <c r="J589" s="149">
        <v>30</v>
      </c>
      <c r="K589" s="149"/>
      <c r="L589" s="150">
        <v>0</v>
      </c>
      <c r="M589" s="184"/>
      <c r="N589" s="181"/>
      <c r="O589" s="181" t="s">
        <v>1594</v>
      </c>
      <c r="P589" s="151" t="s">
        <v>1595</v>
      </c>
      <c r="Q589" s="182" t="str">
        <f>MaBM</f>
        <v>CTMO</v>
      </c>
      <c r="R589" s="182" t="str">
        <f>MaKhoa</f>
        <v>KCT</v>
      </c>
      <c r="S589" s="144" t="str">
        <f t="shared" si="9"/>
        <v>KCT-CTMO</v>
      </c>
      <c r="T589" s="183"/>
      <c r="U589" s="183"/>
      <c r="V589" s="183"/>
      <c r="W589" s="183"/>
      <c r="X589" s="183"/>
      <c r="Y589" s="183"/>
      <c r="Z589" s="183"/>
      <c r="AA589" s="183"/>
      <c r="AB589" s="183"/>
      <c r="AC589" s="183"/>
      <c r="AD589" s="183"/>
      <c r="AE589" s="183"/>
      <c r="AF589" s="183"/>
      <c r="AG589" s="183"/>
      <c r="AH589" s="183"/>
      <c r="AI589" s="183"/>
      <c r="AJ589" s="183"/>
      <c r="AK589" s="183"/>
      <c r="AL589" s="183"/>
      <c r="AM589" s="183"/>
      <c r="AN589" s="183"/>
      <c r="AO589" s="183"/>
      <c r="AP589" s="183"/>
      <c r="AQ589" s="183"/>
      <c r="AR589" s="183"/>
      <c r="AS589" s="183"/>
      <c r="AT589" s="183"/>
      <c r="AU589" s="183"/>
      <c r="AV589" s="183"/>
      <c r="AW589" s="183"/>
      <c r="AX589" s="183"/>
      <c r="AY589" s="183"/>
      <c r="AZ589" s="183"/>
      <c r="BA589" s="183"/>
      <c r="BB589" s="183"/>
      <c r="BC589" s="183"/>
      <c r="BD589" s="183"/>
      <c r="BE589" s="183"/>
    </row>
    <row r="590" spans="1:57" ht="15" customHeight="1">
      <c r="A590" s="145" t="s">
        <v>1944</v>
      </c>
      <c r="B590" s="145"/>
      <c r="C590" s="145"/>
      <c r="D590" s="145"/>
      <c r="E590" s="145"/>
      <c r="F590" s="146">
        <v>865</v>
      </c>
      <c r="G590" s="147" t="s">
        <v>1945</v>
      </c>
      <c r="H590" s="148">
        <v>2</v>
      </c>
      <c r="I590" s="149">
        <v>30</v>
      </c>
      <c r="J590" s="149"/>
      <c r="K590" s="149"/>
      <c r="L590" s="150">
        <v>0</v>
      </c>
      <c r="M590" s="184"/>
      <c r="N590" s="181"/>
      <c r="O590" s="181" t="s">
        <v>1594</v>
      </c>
      <c r="P590" s="151" t="s">
        <v>1595</v>
      </c>
      <c r="Q590" s="182" t="str">
        <f>MaBM</f>
        <v>CTMO</v>
      </c>
      <c r="R590" s="182" t="str">
        <f>MaKhoa</f>
        <v>KCT</v>
      </c>
      <c r="S590" s="144" t="str">
        <f t="shared" si="9"/>
        <v>KCT-CTMO</v>
      </c>
      <c r="T590" s="183"/>
      <c r="U590" s="183"/>
      <c r="V590" s="183"/>
      <c r="W590" s="183"/>
      <c r="X590" s="183"/>
      <c r="Y590" s="183"/>
      <c r="Z590" s="183"/>
      <c r="AA590" s="183"/>
      <c r="AB590" s="183"/>
      <c r="AC590" s="183"/>
      <c r="AD590" s="183"/>
      <c r="AE590" s="183"/>
      <c r="AF590" s="183"/>
      <c r="AG590" s="183"/>
      <c r="AH590" s="183"/>
      <c r="AI590" s="183"/>
      <c r="AJ590" s="183"/>
      <c r="AK590" s="183"/>
      <c r="AL590" s="183"/>
      <c r="AM590" s="183"/>
      <c r="AN590" s="183"/>
      <c r="AO590" s="183"/>
      <c r="AP590" s="183"/>
      <c r="AQ590" s="183"/>
      <c r="AR590" s="183"/>
      <c r="AS590" s="183"/>
      <c r="AT590" s="183"/>
      <c r="AU590" s="183"/>
      <c r="AV590" s="183"/>
      <c r="AW590" s="183"/>
      <c r="AX590" s="183"/>
      <c r="AY590" s="183"/>
      <c r="AZ590" s="183"/>
      <c r="BA590" s="183"/>
      <c r="BB590" s="183"/>
      <c r="BC590" s="183"/>
      <c r="BD590" s="183"/>
      <c r="BE590" s="183"/>
    </row>
    <row r="591" spans="1:57" ht="15" customHeight="1">
      <c r="A591" s="145" t="s">
        <v>1942</v>
      </c>
      <c r="B591" s="145"/>
      <c r="C591" s="145"/>
      <c r="D591" s="145"/>
      <c r="E591" s="145"/>
      <c r="F591" s="146">
        <v>864</v>
      </c>
      <c r="G591" s="147" t="s">
        <v>1943</v>
      </c>
      <c r="H591" s="148">
        <v>2</v>
      </c>
      <c r="I591" s="149">
        <v>30</v>
      </c>
      <c r="J591" s="149"/>
      <c r="K591" s="149"/>
      <c r="L591" s="150">
        <v>0</v>
      </c>
      <c r="M591" s="184"/>
      <c r="N591" s="181"/>
      <c r="O591" s="181" t="s">
        <v>1594</v>
      </c>
      <c r="P591" s="151" t="s">
        <v>1595</v>
      </c>
      <c r="Q591" s="182" t="str">
        <f>MaBM</f>
        <v>CTMO</v>
      </c>
      <c r="R591" s="182" t="str">
        <f>MaKhoa</f>
        <v>KCT</v>
      </c>
      <c r="S591" s="144" t="str">
        <f t="shared" si="9"/>
        <v>KCT-CTMO</v>
      </c>
      <c r="T591" s="183"/>
      <c r="U591" s="183"/>
      <c r="V591" s="183"/>
      <c r="W591" s="183"/>
      <c r="X591" s="183"/>
      <c r="Y591" s="183"/>
      <c r="Z591" s="183"/>
      <c r="AA591" s="183"/>
      <c r="AB591" s="183"/>
      <c r="AC591" s="183"/>
      <c r="AD591" s="183"/>
      <c r="AE591" s="183"/>
      <c r="AF591" s="183"/>
      <c r="AG591" s="183"/>
      <c r="AH591" s="183"/>
      <c r="AI591" s="183"/>
      <c r="AJ591" s="183"/>
      <c r="AK591" s="183"/>
      <c r="AL591" s="183"/>
      <c r="AM591" s="183"/>
      <c r="AN591" s="183"/>
      <c r="AO591" s="183"/>
      <c r="AP591" s="183"/>
      <c r="AQ591" s="183"/>
      <c r="AR591" s="183"/>
      <c r="AS591" s="183"/>
      <c r="AT591" s="183"/>
      <c r="AU591" s="183"/>
      <c r="AV591" s="183"/>
      <c r="AW591" s="183"/>
      <c r="AX591" s="183"/>
      <c r="AY591" s="183"/>
      <c r="AZ591" s="183"/>
      <c r="BA591" s="183"/>
      <c r="BB591" s="183"/>
      <c r="BC591" s="183"/>
      <c r="BD591" s="183"/>
      <c r="BE591" s="183"/>
    </row>
    <row r="592" spans="1:57" ht="15" customHeight="1">
      <c r="A592" s="145" t="s">
        <v>1966</v>
      </c>
      <c r="B592" s="145"/>
      <c r="C592" s="145"/>
      <c r="D592" s="145"/>
      <c r="E592" s="145"/>
      <c r="F592" s="146">
        <v>876</v>
      </c>
      <c r="G592" s="147" t="s">
        <v>1967</v>
      </c>
      <c r="H592" s="148">
        <v>2</v>
      </c>
      <c r="I592" s="149">
        <v>30</v>
      </c>
      <c r="J592" s="149"/>
      <c r="K592" s="149"/>
      <c r="L592" s="150">
        <v>0</v>
      </c>
      <c r="M592" s="184"/>
      <c r="N592" s="181"/>
      <c r="O592" s="181" t="s">
        <v>1594</v>
      </c>
      <c r="P592" s="151" t="s">
        <v>1595</v>
      </c>
      <c r="Q592" s="182" t="str">
        <f>MaBM</f>
        <v>CTMO</v>
      </c>
      <c r="R592" s="182" t="str">
        <f>MaKhoa</f>
        <v>KCT</v>
      </c>
      <c r="S592" s="144" t="str">
        <f t="shared" si="9"/>
        <v>KCT-CTMO</v>
      </c>
      <c r="T592" s="183"/>
      <c r="U592" s="183"/>
      <c r="V592" s="183"/>
      <c r="W592" s="183"/>
      <c r="X592" s="183"/>
      <c r="Y592" s="183"/>
      <c r="Z592" s="183"/>
      <c r="AA592" s="183"/>
      <c r="AB592" s="183"/>
      <c r="AC592" s="183"/>
      <c r="AD592" s="183"/>
      <c r="AE592" s="183"/>
      <c r="AF592" s="183"/>
      <c r="AG592" s="183"/>
      <c r="AH592" s="183"/>
      <c r="AI592" s="183"/>
      <c r="AJ592" s="183"/>
      <c r="AK592" s="183"/>
      <c r="AL592" s="183"/>
      <c r="AM592" s="183"/>
      <c r="AN592" s="183"/>
      <c r="AO592" s="183"/>
      <c r="AP592" s="183"/>
      <c r="AQ592" s="183"/>
      <c r="AR592" s="183"/>
      <c r="AS592" s="183"/>
      <c r="AT592" s="183"/>
      <c r="AU592" s="183"/>
      <c r="AV592" s="183"/>
      <c r="AW592" s="183"/>
      <c r="AX592" s="183"/>
      <c r="AY592" s="183"/>
      <c r="AZ592" s="183"/>
      <c r="BA592" s="183"/>
      <c r="BB592" s="183"/>
      <c r="BC592" s="183"/>
      <c r="BD592" s="183"/>
      <c r="BE592" s="183"/>
    </row>
    <row r="593" spans="1:57" ht="15" customHeight="1">
      <c r="A593" s="145" t="s">
        <v>1724</v>
      </c>
      <c r="B593" s="145"/>
      <c r="C593" s="145"/>
      <c r="D593" s="145"/>
      <c r="E593" s="145"/>
      <c r="F593" s="146">
        <v>483</v>
      </c>
      <c r="G593" s="147" t="s">
        <v>1725</v>
      </c>
      <c r="H593" s="148">
        <v>2</v>
      </c>
      <c r="I593" s="149">
        <v>30</v>
      </c>
      <c r="J593" s="149"/>
      <c r="K593" s="149"/>
      <c r="L593" s="150">
        <v>0</v>
      </c>
      <c r="M593" s="184"/>
      <c r="N593" s="181"/>
      <c r="O593" s="181" t="s">
        <v>1594</v>
      </c>
      <c r="P593" s="151" t="s">
        <v>1595</v>
      </c>
      <c r="Q593" s="182" t="str">
        <f>MaBM</f>
        <v>CTMO</v>
      </c>
      <c r="R593" s="182" t="str">
        <f>MaKhoa</f>
        <v>KCT</v>
      </c>
      <c r="S593" s="144" t="str">
        <f t="shared" si="9"/>
        <v>KCT-CTMO</v>
      </c>
      <c r="T593" s="183"/>
      <c r="U593" s="183"/>
      <c r="V593" s="183"/>
      <c r="W593" s="183"/>
      <c r="X593" s="183"/>
      <c r="Y593" s="183"/>
      <c r="Z593" s="183"/>
      <c r="AA593" s="183"/>
      <c r="AB593" s="183"/>
      <c r="AC593" s="183"/>
      <c r="AD593" s="183"/>
      <c r="AE593" s="183"/>
      <c r="AF593" s="183"/>
      <c r="AG593" s="183"/>
      <c r="AH593" s="183"/>
      <c r="AI593" s="183"/>
      <c r="AJ593" s="183"/>
      <c r="AK593" s="183"/>
      <c r="AL593" s="183"/>
      <c r="AM593" s="183"/>
      <c r="AN593" s="183"/>
      <c r="AO593" s="183"/>
      <c r="AP593" s="183"/>
      <c r="AQ593" s="183"/>
      <c r="AR593" s="183"/>
      <c r="AS593" s="183"/>
      <c r="AT593" s="183"/>
      <c r="AU593" s="183"/>
      <c r="AV593" s="183"/>
      <c r="AW593" s="183"/>
      <c r="AX593" s="183"/>
      <c r="AY593" s="183"/>
      <c r="AZ593" s="183"/>
      <c r="BA593" s="183"/>
      <c r="BB593" s="183"/>
      <c r="BC593" s="183"/>
      <c r="BD593" s="183"/>
      <c r="BE593" s="183"/>
    </row>
    <row r="594" spans="1:57" ht="15" customHeight="1">
      <c r="A594" s="145" t="s">
        <v>1592</v>
      </c>
      <c r="B594" s="145"/>
      <c r="C594" s="145"/>
      <c r="D594" s="145"/>
      <c r="E594" s="145"/>
      <c r="F594" s="146">
        <v>35</v>
      </c>
      <c r="G594" s="147" t="s">
        <v>1593</v>
      </c>
      <c r="H594" s="148">
        <v>2</v>
      </c>
      <c r="I594" s="149">
        <v>30</v>
      </c>
      <c r="J594" s="149"/>
      <c r="K594" s="149"/>
      <c r="L594" s="150">
        <v>0</v>
      </c>
      <c r="M594" s="184"/>
      <c r="N594" s="181"/>
      <c r="O594" s="181" t="s">
        <v>1594</v>
      </c>
      <c r="P594" s="151" t="s">
        <v>1595</v>
      </c>
      <c r="Q594" s="182" t="str">
        <f>MaBM</f>
        <v>CTMO</v>
      </c>
      <c r="R594" s="182" t="str">
        <f>MaKhoa</f>
        <v>KCT</v>
      </c>
      <c r="S594" s="144" t="str">
        <f t="shared" si="9"/>
        <v>KCT-CTMO</v>
      </c>
      <c r="T594" s="183"/>
      <c r="U594" s="183"/>
      <c r="V594" s="183"/>
      <c r="W594" s="183"/>
      <c r="X594" s="183"/>
      <c r="Y594" s="183"/>
      <c r="Z594" s="183"/>
      <c r="AA594" s="183"/>
      <c r="AB594" s="183"/>
      <c r="AC594" s="183"/>
      <c r="AD594" s="183"/>
      <c r="AE594" s="183"/>
      <c r="AF594" s="183"/>
      <c r="AG594" s="183"/>
      <c r="AH594" s="183"/>
      <c r="AI594" s="183"/>
      <c r="AJ594" s="183"/>
      <c r="AK594" s="183"/>
      <c r="AL594" s="183"/>
      <c r="AM594" s="183"/>
      <c r="AN594" s="183"/>
      <c r="AO594" s="183"/>
      <c r="AP594" s="183"/>
      <c r="AQ594" s="183"/>
      <c r="AR594" s="183"/>
      <c r="AS594" s="183"/>
      <c r="AT594" s="183"/>
      <c r="AU594" s="183"/>
      <c r="AV594" s="183"/>
      <c r="AW594" s="183"/>
      <c r="AX594" s="183"/>
      <c r="AY594" s="183"/>
      <c r="AZ594" s="183"/>
      <c r="BA594" s="183"/>
      <c r="BB594" s="183"/>
      <c r="BC594" s="183"/>
      <c r="BD594" s="183"/>
      <c r="BE594" s="183"/>
    </row>
    <row r="595" spans="1:57" ht="15" customHeight="1">
      <c r="A595" s="145" t="s">
        <v>1985</v>
      </c>
      <c r="B595" s="145"/>
      <c r="C595" s="145"/>
      <c r="D595" s="145"/>
      <c r="E595" s="145"/>
      <c r="F595" s="146">
        <v>886</v>
      </c>
      <c r="G595" s="147" t="s">
        <v>1986</v>
      </c>
      <c r="H595" s="148">
        <v>2</v>
      </c>
      <c r="I595" s="149">
        <v>30</v>
      </c>
      <c r="J595" s="149"/>
      <c r="K595" s="149"/>
      <c r="L595" s="150">
        <v>0</v>
      </c>
      <c r="M595" s="184"/>
      <c r="N595" s="181"/>
      <c r="O595" s="181" t="s">
        <v>1594</v>
      </c>
      <c r="P595" s="151" t="s">
        <v>1595</v>
      </c>
      <c r="Q595" s="182" t="str">
        <f>MaBM</f>
        <v>CTMO</v>
      </c>
      <c r="R595" s="182" t="str">
        <f>MaKhoa</f>
        <v>KCT</v>
      </c>
      <c r="S595" s="144" t="str">
        <f t="shared" si="9"/>
        <v>KCT-CTMO</v>
      </c>
      <c r="T595" s="183"/>
      <c r="U595" s="183"/>
      <c r="V595" s="183"/>
      <c r="W595" s="183"/>
      <c r="X595" s="183"/>
      <c r="Y595" s="183"/>
      <c r="Z595" s="183"/>
      <c r="AA595" s="183"/>
      <c r="AB595" s="183"/>
      <c r="AC595" s="183"/>
      <c r="AD595" s="183"/>
      <c r="AE595" s="183"/>
      <c r="AF595" s="183"/>
      <c r="AG595" s="183"/>
      <c r="AH595" s="183"/>
      <c r="AI595" s="183"/>
      <c r="AJ595" s="183"/>
      <c r="AK595" s="183"/>
      <c r="AL595" s="183"/>
      <c r="AM595" s="183"/>
      <c r="AN595" s="183"/>
      <c r="AO595" s="183"/>
      <c r="AP595" s="183"/>
      <c r="AQ595" s="183"/>
      <c r="AR595" s="183"/>
      <c r="AS595" s="183"/>
      <c r="AT595" s="183"/>
      <c r="AU595" s="183"/>
      <c r="AV595" s="183"/>
      <c r="AW595" s="183"/>
      <c r="AX595" s="183"/>
      <c r="AY595" s="183"/>
      <c r="AZ595" s="183"/>
      <c r="BA595" s="183"/>
      <c r="BB595" s="183"/>
      <c r="BC595" s="183"/>
      <c r="BD595" s="183"/>
      <c r="BE595" s="183"/>
    </row>
    <row r="596" spans="1:57" ht="15" customHeight="1">
      <c r="A596" s="145" t="s">
        <v>1960</v>
      </c>
      <c r="B596" s="145"/>
      <c r="C596" s="145"/>
      <c r="D596" s="145"/>
      <c r="E596" s="145"/>
      <c r="F596" s="146">
        <v>873</v>
      </c>
      <c r="G596" s="147" t="s">
        <v>1961</v>
      </c>
      <c r="H596" s="148">
        <v>2</v>
      </c>
      <c r="I596" s="149">
        <v>30</v>
      </c>
      <c r="J596" s="149"/>
      <c r="K596" s="149"/>
      <c r="L596" s="150">
        <v>0</v>
      </c>
      <c r="M596" s="184"/>
      <c r="N596" s="181"/>
      <c r="O596" s="181" t="s">
        <v>1594</v>
      </c>
      <c r="P596" s="151" t="s">
        <v>1595</v>
      </c>
      <c r="Q596" s="182" t="str">
        <f>MaBM</f>
        <v>CTMO</v>
      </c>
      <c r="R596" s="182" t="str">
        <f>MaKhoa</f>
        <v>KCT</v>
      </c>
      <c r="S596" s="144" t="str">
        <f t="shared" si="9"/>
        <v>KCT-CTMO</v>
      </c>
      <c r="T596" s="183"/>
      <c r="U596" s="183"/>
      <c r="V596" s="183"/>
      <c r="W596" s="183"/>
      <c r="X596" s="183"/>
      <c r="Y596" s="183"/>
      <c r="Z596" s="183"/>
      <c r="AA596" s="183"/>
      <c r="AB596" s="183"/>
      <c r="AC596" s="183"/>
      <c r="AD596" s="183"/>
      <c r="AE596" s="183"/>
      <c r="AF596" s="183"/>
      <c r="AG596" s="183"/>
      <c r="AH596" s="183"/>
      <c r="AI596" s="183"/>
      <c r="AJ596" s="183"/>
      <c r="AK596" s="183"/>
      <c r="AL596" s="183"/>
      <c r="AM596" s="183"/>
      <c r="AN596" s="183"/>
      <c r="AO596" s="183"/>
      <c r="AP596" s="183"/>
      <c r="AQ596" s="183"/>
      <c r="AR596" s="183"/>
      <c r="AS596" s="183"/>
      <c r="AT596" s="183"/>
      <c r="AU596" s="183"/>
      <c r="AV596" s="183"/>
      <c r="AW596" s="183"/>
      <c r="AX596" s="183"/>
      <c r="AY596" s="183"/>
      <c r="AZ596" s="183"/>
      <c r="BA596" s="183"/>
      <c r="BB596" s="183"/>
      <c r="BC596" s="183"/>
      <c r="BD596" s="183"/>
      <c r="BE596" s="183"/>
    </row>
    <row r="597" spans="1:57" ht="15" customHeight="1">
      <c r="A597" s="145" t="s">
        <v>1964</v>
      </c>
      <c r="B597" s="145"/>
      <c r="C597" s="145"/>
      <c r="D597" s="145"/>
      <c r="E597" s="145"/>
      <c r="F597" s="146">
        <v>875</v>
      </c>
      <c r="G597" s="147" t="s">
        <v>1965</v>
      </c>
      <c r="H597" s="148">
        <v>2</v>
      </c>
      <c r="I597" s="149">
        <v>30</v>
      </c>
      <c r="J597" s="149"/>
      <c r="K597" s="149"/>
      <c r="L597" s="150">
        <v>0</v>
      </c>
      <c r="M597" s="184"/>
      <c r="N597" s="181"/>
      <c r="O597" s="181" t="s">
        <v>1594</v>
      </c>
      <c r="P597" s="151" t="s">
        <v>1595</v>
      </c>
      <c r="Q597" s="182" t="str">
        <f>MaBM</f>
        <v>CTMO</v>
      </c>
      <c r="R597" s="182" t="str">
        <f>MaKhoa</f>
        <v>KCT</v>
      </c>
      <c r="S597" s="144" t="str">
        <f t="shared" si="9"/>
        <v>KCT-CTMO</v>
      </c>
      <c r="T597" s="183"/>
      <c r="U597" s="183"/>
      <c r="V597" s="183"/>
      <c r="W597" s="183"/>
      <c r="X597" s="183"/>
      <c r="Y597" s="183"/>
      <c r="Z597" s="183"/>
      <c r="AA597" s="183"/>
      <c r="AB597" s="183"/>
      <c r="AC597" s="183"/>
      <c r="AD597" s="183"/>
      <c r="AE597" s="183"/>
      <c r="AF597" s="183"/>
      <c r="AG597" s="183"/>
      <c r="AH597" s="183"/>
      <c r="AI597" s="183"/>
      <c r="AJ597" s="183"/>
      <c r="AK597" s="183"/>
      <c r="AL597" s="183"/>
      <c r="AM597" s="183"/>
      <c r="AN597" s="183"/>
      <c r="AO597" s="183"/>
      <c r="AP597" s="183"/>
      <c r="AQ597" s="183"/>
      <c r="AR597" s="183"/>
      <c r="AS597" s="183"/>
      <c r="AT597" s="183"/>
      <c r="AU597" s="183"/>
      <c r="AV597" s="183"/>
      <c r="AW597" s="183"/>
      <c r="AX597" s="183"/>
      <c r="AY597" s="183"/>
      <c r="AZ597" s="183"/>
      <c r="BA597" s="183"/>
      <c r="BB597" s="183"/>
      <c r="BC597" s="183"/>
      <c r="BD597" s="183"/>
      <c r="BE597" s="183"/>
    </row>
    <row r="598" spans="1:57" ht="15" customHeight="1">
      <c r="A598" s="145" t="s">
        <v>104</v>
      </c>
      <c r="B598" s="145" t="s">
        <v>104</v>
      </c>
      <c r="C598" s="145" t="s">
        <v>104</v>
      </c>
      <c r="D598" s="145" t="s">
        <v>105</v>
      </c>
      <c r="E598" s="145" t="s">
        <v>105</v>
      </c>
      <c r="F598" s="146">
        <v>38</v>
      </c>
      <c r="G598" s="147" t="s">
        <v>106</v>
      </c>
      <c r="H598" s="148">
        <v>2</v>
      </c>
      <c r="I598" s="149">
        <v>30</v>
      </c>
      <c r="J598" s="149"/>
      <c r="K598" s="149"/>
      <c r="L598" s="150">
        <v>0</v>
      </c>
      <c r="M598" s="184" t="s">
        <v>1484</v>
      </c>
      <c r="N598" s="181">
        <v>90</v>
      </c>
      <c r="O598" s="181" t="s">
        <v>1594</v>
      </c>
      <c r="P598" s="151" t="s">
        <v>1595</v>
      </c>
      <c r="Q598" s="182" t="str">
        <f>MaBM</f>
        <v>CTMO</v>
      </c>
      <c r="R598" s="182" t="str">
        <f>MaKhoa</f>
        <v>KCT</v>
      </c>
      <c r="S598" s="144" t="str">
        <f t="shared" si="9"/>
        <v>KCT-CTMO</v>
      </c>
      <c r="T598" s="183" t="s">
        <v>21</v>
      </c>
      <c r="U598" s="183" t="s">
        <v>21</v>
      </c>
      <c r="V598" s="183" t="s">
        <v>21</v>
      </c>
      <c r="W598" s="183" t="s">
        <v>21</v>
      </c>
      <c r="X598" s="183" t="s">
        <v>21</v>
      </c>
      <c r="Y598" s="183" t="s">
        <v>21</v>
      </c>
      <c r="Z598" s="183" t="s">
        <v>21</v>
      </c>
      <c r="AA598" s="183"/>
      <c r="AB598" s="183"/>
      <c r="AC598" s="183"/>
      <c r="AD598" s="183"/>
      <c r="AE598" s="183"/>
      <c r="AF598" s="183"/>
      <c r="AG598" s="183"/>
      <c r="AH598" s="183"/>
      <c r="AI598" s="183"/>
      <c r="AJ598" s="183"/>
      <c r="AK598" s="183"/>
      <c r="AL598" s="183"/>
      <c r="AM598" s="183"/>
      <c r="AN598" s="183" t="s">
        <v>21</v>
      </c>
      <c r="AO598" s="183" t="s">
        <v>21</v>
      </c>
      <c r="AP598" s="183" t="s">
        <v>21</v>
      </c>
      <c r="AQ598" s="183"/>
      <c r="AR598" s="183" t="s">
        <v>21</v>
      </c>
      <c r="AS598" s="183"/>
      <c r="AT598" s="183"/>
      <c r="AU598" s="183"/>
      <c r="AV598" s="183"/>
      <c r="AW598" s="183"/>
      <c r="AX598" s="183"/>
      <c r="AY598" s="183"/>
      <c r="AZ598" s="183"/>
      <c r="BA598" s="183"/>
      <c r="BB598" s="183"/>
      <c r="BC598" s="183"/>
      <c r="BD598" s="183"/>
      <c r="BE598" s="183"/>
    </row>
    <row r="599" spans="1:57" ht="15" hidden="1" customHeight="1">
      <c r="A599" s="145" t="s">
        <v>114</v>
      </c>
      <c r="B599" s="145" t="s">
        <v>114</v>
      </c>
      <c r="C599" s="145" t="s">
        <v>114</v>
      </c>
      <c r="D599" s="145"/>
      <c r="E599" s="145"/>
      <c r="F599" s="146">
        <v>42</v>
      </c>
      <c r="G599" s="147" t="s">
        <v>115</v>
      </c>
      <c r="H599" s="148">
        <v>2</v>
      </c>
      <c r="I599" s="149">
        <v>30</v>
      </c>
      <c r="J599" s="149"/>
      <c r="K599" s="149"/>
      <c r="L599" s="150">
        <v>0</v>
      </c>
      <c r="M599" s="184"/>
      <c r="N599" s="181"/>
      <c r="O599" s="181"/>
      <c r="P599" s="151" t="s">
        <v>1599</v>
      </c>
      <c r="Q599" s="182" t="str">
        <f>MaBM</f>
        <v/>
      </c>
      <c r="R599" s="182" t="str">
        <f>MaKhoa</f>
        <v>KTVT</v>
      </c>
      <c r="S599" s="144" t="str">
        <f t="shared" si="9"/>
        <v>KTVT-</v>
      </c>
      <c r="T599" s="183"/>
      <c r="U599" s="183"/>
      <c r="V599" s="183"/>
      <c r="W599" s="183"/>
      <c r="X599" s="183"/>
      <c r="Y599" s="183"/>
      <c r="Z599" s="183"/>
      <c r="AA599" s="183"/>
      <c r="AB599" s="183"/>
      <c r="AC599" s="183"/>
      <c r="AD599" s="183"/>
      <c r="AE599" s="183" t="s">
        <v>21</v>
      </c>
      <c r="AF599" s="183" t="s">
        <v>21</v>
      </c>
      <c r="AG599" s="183" t="s">
        <v>21</v>
      </c>
      <c r="AH599" s="183" t="s">
        <v>21</v>
      </c>
      <c r="AI599" s="183" t="s">
        <v>21</v>
      </c>
      <c r="AJ599" s="183" t="s">
        <v>21</v>
      </c>
      <c r="AK599" s="183" t="s">
        <v>21</v>
      </c>
      <c r="AL599" s="183" t="s">
        <v>21</v>
      </c>
      <c r="AM599" s="183"/>
      <c r="AN599" s="183"/>
      <c r="AO599" s="183"/>
      <c r="AP599" s="183"/>
      <c r="AQ599" s="183"/>
      <c r="AR599" s="183"/>
      <c r="AS599" s="183"/>
      <c r="AT599" s="183"/>
      <c r="AU599" s="183"/>
      <c r="AV599" s="183"/>
      <c r="AW599" s="183"/>
      <c r="AX599" s="183"/>
      <c r="AY599" s="183"/>
      <c r="AZ599" s="183"/>
      <c r="BA599" s="183"/>
      <c r="BB599" s="183"/>
      <c r="BC599" s="183"/>
      <c r="BD599" s="183"/>
      <c r="BE599" s="183"/>
    </row>
    <row r="600" spans="1:57" ht="15" customHeight="1">
      <c r="A600" s="171" t="s">
        <v>2431</v>
      </c>
      <c r="B600" s="171" t="s">
        <v>2431</v>
      </c>
      <c r="C600" s="171" t="s">
        <v>2431</v>
      </c>
      <c r="D600" s="171"/>
      <c r="E600" s="171"/>
      <c r="F600" s="172">
        <v>42</v>
      </c>
      <c r="G600" s="173" t="s">
        <v>115</v>
      </c>
      <c r="H600" s="174">
        <v>2</v>
      </c>
      <c r="I600" s="160">
        <v>30</v>
      </c>
      <c r="J600" s="160"/>
      <c r="K600" s="160"/>
      <c r="L600" s="175">
        <v>0</v>
      </c>
      <c r="M600" s="184"/>
      <c r="N600" s="189"/>
      <c r="O600" s="189" t="s">
        <v>1594</v>
      </c>
      <c r="P600" s="176" t="s">
        <v>1595</v>
      </c>
      <c r="Q600" s="182" t="str">
        <f>MaBM</f>
        <v>CTMO</v>
      </c>
      <c r="R600" s="182" t="str">
        <f>MaKhoa</f>
        <v>KCT</v>
      </c>
      <c r="S600" s="144" t="str">
        <f t="shared" si="9"/>
        <v>KCT-CTMO</v>
      </c>
      <c r="T600" s="183"/>
      <c r="U600" s="183"/>
      <c r="V600" s="183"/>
      <c r="W600" s="183"/>
      <c r="X600" s="183"/>
      <c r="Y600" s="183"/>
      <c r="Z600" s="183"/>
      <c r="AA600" s="183"/>
      <c r="AB600" s="183"/>
      <c r="AC600" s="183"/>
      <c r="AD600" s="183"/>
      <c r="AE600" s="183"/>
      <c r="AF600" s="183"/>
      <c r="AG600" s="183"/>
      <c r="AH600" s="183"/>
      <c r="AI600" s="183"/>
      <c r="AJ600" s="183"/>
      <c r="AK600" s="183"/>
      <c r="AL600" s="183"/>
      <c r="AM600" s="183"/>
      <c r="AN600" s="183"/>
      <c r="AO600" s="183"/>
      <c r="AP600" s="183"/>
      <c r="AQ600" s="183"/>
      <c r="AR600" s="183"/>
      <c r="AS600" s="183"/>
      <c r="AT600" s="183"/>
      <c r="AU600" s="183"/>
      <c r="AV600" s="183"/>
      <c r="AW600" s="183"/>
      <c r="AX600" s="183"/>
      <c r="AY600" s="183"/>
      <c r="AZ600" s="183"/>
      <c r="BA600" s="183"/>
      <c r="BB600" s="183"/>
      <c r="BC600" s="183"/>
      <c r="BD600" s="183"/>
      <c r="BE600" s="183"/>
    </row>
    <row r="601" spans="1:57" ht="15" customHeight="1">
      <c r="A601" s="145" t="s">
        <v>1952</v>
      </c>
      <c r="B601" s="145"/>
      <c r="C601" s="145"/>
      <c r="D601" s="145"/>
      <c r="E601" s="145"/>
      <c r="F601" s="146">
        <v>869</v>
      </c>
      <c r="G601" s="147" t="s">
        <v>1953</v>
      </c>
      <c r="H601" s="148">
        <v>3</v>
      </c>
      <c r="I601" s="149">
        <v>45</v>
      </c>
      <c r="J601" s="149"/>
      <c r="K601" s="149"/>
      <c r="L601" s="150">
        <v>0</v>
      </c>
      <c r="M601" s="184"/>
      <c r="N601" s="181"/>
      <c r="O601" s="181" t="s">
        <v>1594</v>
      </c>
      <c r="P601" s="151" t="s">
        <v>1595</v>
      </c>
      <c r="Q601" s="182" t="str">
        <f>MaBM</f>
        <v>CTMO</v>
      </c>
      <c r="R601" s="182" t="str">
        <f>MaKhoa</f>
        <v>KCT</v>
      </c>
      <c r="S601" s="144" t="str">
        <f t="shared" si="9"/>
        <v>KCT-CTMO</v>
      </c>
      <c r="T601" s="183"/>
      <c r="U601" s="183"/>
      <c r="V601" s="183"/>
      <c r="W601" s="183"/>
      <c r="X601" s="183"/>
      <c r="Y601" s="183"/>
      <c r="Z601" s="183"/>
      <c r="AA601" s="183"/>
      <c r="AB601" s="183"/>
      <c r="AC601" s="183"/>
      <c r="AD601" s="183"/>
      <c r="AE601" s="183"/>
      <c r="AF601" s="183"/>
      <c r="AG601" s="183"/>
      <c r="AH601" s="183"/>
      <c r="AI601" s="183"/>
      <c r="AJ601" s="183"/>
      <c r="AK601" s="183"/>
      <c r="AL601" s="183"/>
      <c r="AM601" s="183"/>
      <c r="AN601" s="183"/>
      <c r="AO601" s="183"/>
      <c r="AP601" s="183"/>
      <c r="AQ601" s="183"/>
      <c r="AR601" s="183"/>
      <c r="AS601" s="183"/>
      <c r="AT601" s="183"/>
      <c r="AU601" s="183"/>
      <c r="AV601" s="183"/>
      <c r="AW601" s="183"/>
      <c r="AX601" s="183"/>
      <c r="AY601" s="183"/>
      <c r="AZ601" s="183"/>
      <c r="BA601" s="183"/>
      <c r="BB601" s="183"/>
      <c r="BC601" s="183"/>
      <c r="BD601" s="183"/>
      <c r="BE601" s="183"/>
    </row>
    <row r="602" spans="1:57" ht="15" customHeight="1">
      <c r="A602" s="145" t="s">
        <v>1954</v>
      </c>
      <c r="B602" s="145"/>
      <c r="C602" s="145"/>
      <c r="D602" s="145"/>
      <c r="E602" s="145"/>
      <c r="F602" s="146">
        <v>870</v>
      </c>
      <c r="G602" s="147" t="s">
        <v>1955</v>
      </c>
      <c r="H602" s="148">
        <v>3</v>
      </c>
      <c r="I602" s="149">
        <v>30</v>
      </c>
      <c r="J602" s="149">
        <v>30</v>
      </c>
      <c r="K602" s="149"/>
      <c r="L602" s="150">
        <v>0</v>
      </c>
      <c r="M602" s="184"/>
      <c r="N602" s="181"/>
      <c r="O602" s="181" t="s">
        <v>1594</v>
      </c>
      <c r="P602" s="151" t="s">
        <v>1595</v>
      </c>
      <c r="Q602" s="182" t="str">
        <f>MaBM</f>
        <v>CTMO</v>
      </c>
      <c r="R602" s="182" t="str">
        <f>MaKhoa</f>
        <v>KCT</v>
      </c>
      <c r="S602" s="144" t="str">
        <f t="shared" si="9"/>
        <v>KCT-CTMO</v>
      </c>
      <c r="T602" s="183"/>
      <c r="U602" s="183"/>
      <c r="V602" s="183"/>
      <c r="W602" s="183"/>
      <c r="X602" s="183"/>
      <c r="Y602" s="183"/>
      <c r="Z602" s="183"/>
      <c r="AA602" s="183"/>
      <c r="AB602" s="183"/>
      <c r="AC602" s="183"/>
      <c r="AD602" s="183"/>
      <c r="AE602" s="183"/>
      <c r="AF602" s="183"/>
      <c r="AG602" s="183"/>
      <c r="AH602" s="183"/>
      <c r="AI602" s="183"/>
      <c r="AJ602" s="183"/>
      <c r="AK602" s="183"/>
      <c r="AL602" s="183"/>
      <c r="AM602" s="183"/>
      <c r="AN602" s="183"/>
      <c r="AO602" s="183"/>
      <c r="AP602" s="183"/>
      <c r="AQ602" s="183"/>
      <c r="AR602" s="183"/>
      <c r="AS602" s="183"/>
      <c r="AT602" s="183"/>
      <c r="AU602" s="183"/>
      <c r="AV602" s="183"/>
      <c r="AW602" s="183"/>
      <c r="AX602" s="183"/>
      <c r="AY602" s="183"/>
      <c r="AZ602" s="183"/>
      <c r="BA602" s="183"/>
      <c r="BB602" s="183"/>
      <c r="BC602" s="183"/>
      <c r="BD602" s="183"/>
      <c r="BE602" s="183"/>
    </row>
    <row r="603" spans="1:57" ht="15" customHeight="1">
      <c r="A603" s="145" t="s">
        <v>1705</v>
      </c>
      <c r="B603" s="145" t="s">
        <v>1705</v>
      </c>
      <c r="C603" s="145" t="s">
        <v>1705</v>
      </c>
      <c r="D603" s="145"/>
      <c r="E603" s="145"/>
      <c r="F603" s="146">
        <v>358</v>
      </c>
      <c r="G603" s="147" t="s">
        <v>697</v>
      </c>
      <c r="H603" s="148">
        <v>3</v>
      </c>
      <c r="I603" s="149">
        <v>45</v>
      </c>
      <c r="J603" s="149"/>
      <c r="K603" s="149"/>
      <c r="L603" s="150">
        <v>0</v>
      </c>
      <c r="M603" s="184" t="s">
        <v>1484</v>
      </c>
      <c r="N603" s="181">
        <v>90</v>
      </c>
      <c r="O603" s="181" t="s">
        <v>1594</v>
      </c>
      <c r="P603" s="151" t="s">
        <v>1595</v>
      </c>
      <c r="Q603" s="182" t="str">
        <f>MaBM</f>
        <v>CTMO</v>
      </c>
      <c r="R603" s="182" t="str">
        <f>MaKhoa</f>
        <v>KCT</v>
      </c>
      <c r="S603" s="144" t="str">
        <f t="shared" si="9"/>
        <v>KCT-CTMO</v>
      </c>
      <c r="T603" s="183" t="s">
        <v>20</v>
      </c>
      <c r="U603" s="183" t="s">
        <v>20</v>
      </c>
      <c r="V603" s="183" t="s">
        <v>20</v>
      </c>
      <c r="W603" s="183" t="s">
        <v>20</v>
      </c>
      <c r="X603" s="183" t="s">
        <v>20</v>
      </c>
      <c r="Y603" s="183" t="s">
        <v>20</v>
      </c>
      <c r="Z603" s="183" t="s">
        <v>20</v>
      </c>
      <c r="AA603" s="183"/>
      <c r="AB603" s="183"/>
      <c r="AC603" s="183"/>
      <c r="AD603" s="183"/>
      <c r="AE603" s="183"/>
      <c r="AF603" s="183"/>
      <c r="AG603" s="183"/>
      <c r="AH603" s="183"/>
      <c r="AI603" s="183"/>
      <c r="AJ603" s="183"/>
      <c r="AK603" s="183"/>
      <c r="AL603" s="183"/>
      <c r="AM603" s="183"/>
      <c r="AN603" s="183"/>
      <c r="AO603" s="183"/>
      <c r="AP603" s="183"/>
      <c r="AQ603" s="183"/>
      <c r="AR603" s="183"/>
      <c r="AS603" s="183"/>
      <c r="AT603" s="183"/>
      <c r="AU603" s="183"/>
      <c r="AV603" s="183"/>
      <c r="AW603" s="183"/>
      <c r="AX603" s="183"/>
      <c r="AY603" s="183"/>
      <c r="AZ603" s="183"/>
      <c r="BA603" s="183"/>
      <c r="BB603" s="183"/>
      <c r="BC603" s="183"/>
      <c r="BD603" s="183"/>
      <c r="BE603" s="183"/>
    </row>
    <row r="604" spans="1:57" ht="15" customHeight="1">
      <c r="A604" s="145" t="s">
        <v>1765</v>
      </c>
      <c r="B604" s="145" t="s">
        <v>1765</v>
      </c>
      <c r="C604" s="145"/>
      <c r="D604" s="145"/>
      <c r="E604" s="145"/>
      <c r="F604" s="146">
        <v>631</v>
      </c>
      <c r="G604" s="147" t="s">
        <v>1766</v>
      </c>
      <c r="H604" s="148">
        <v>2</v>
      </c>
      <c r="I604" s="149">
        <v>30</v>
      </c>
      <c r="J604" s="149"/>
      <c r="K604" s="149"/>
      <c r="L604" s="150">
        <v>0</v>
      </c>
      <c r="M604" s="184"/>
      <c r="N604" s="181"/>
      <c r="O604" s="181" t="s">
        <v>1594</v>
      </c>
      <c r="P604" s="151" t="s">
        <v>1595</v>
      </c>
      <c r="Q604" s="182" t="str">
        <f>MaBM</f>
        <v>CTMO</v>
      </c>
      <c r="R604" s="182" t="str">
        <f>MaKhoa</f>
        <v>KCT</v>
      </c>
      <c r="S604" s="144" t="str">
        <f t="shared" si="9"/>
        <v>KCT-CTMO</v>
      </c>
      <c r="T604" s="183"/>
      <c r="U604" s="183"/>
      <c r="V604" s="183"/>
      <c r="W604" s="183"/>
      <c r="X604" s="183"/>
      <c r="Y604" s="183"/>
      <c r="Z604" s="183"/>
      <c r="AA604" s="183"/>
      <c r="AB604" s="183"/>
      <c r="AC604" s="183"/>
      <c r="AD604" s="183"/>
      <c r="AE604" s="183"/>
      <c r="AF604" s="183"/>
      <c r="AG604" s="183"/>
      <c r="AH604" s="183"/>
      <c r="AI604" s="183"/>
      <c r="AJ604" s="183"/>
      <c r="AK604" s="183"/>
      <c r="AL604" s="183"/>
      <c r="AM604" s="183"/>
      <c r="AN604" s="183"/>
      <c r="AO604" s="183"/>
      <c r="AP604" s="183"/>
      <c r="AQ604" s="183"/>
      <c r="AR604" s="183"/>
      <c r="AS604" s="183"/>
      <c r="AT604" s="183"/>
      <c r="AU604" s="183"/>
      <c r="AV604" s="183"/>
      <c r="AW604" s="183"/>
      <c r="AX604" s="183"/>
      <c r="AY604" s="183"/>
      <c r="AZ604" s="183"/>
      <c r="BA604" s="183"/>
      <c r="BB604" s="183"/>
      <c r="BC604" s="183"/>
      <c r="BD604" s="183"/>
      <c r="BE604" s="183"/>
    </row>
    <row r="605" spans="1:57" ht="15" customHeight="1">
      <c r="A605" s="145" t="s">
        <v>1956</v>
      </c>
      <c r="B605" s="145"/>
      <c r="C605" s="145"/>
      <c r="D605" s="145"/>
      <c r="E605" s="145"/>
      <c r="F605" s="146">
        <v>871</v>
      </c>
      <c r="G605" s="147" t="s">
        <v>1957</v>
      </c>
      <c r="H605" s="148">
        <v>3</v>
      </c>
      <c r="I605" s="149">
        <v>45</v>
      </c>
      <c r="J605" s="149"/>
      <c r="K605" s="149"/>
      <c r="L605" s="150">
        <v>0</v>
      </c>
      <c r="M605" s="184"/>
      <c r="N605" s="181"/>
      <c r="O605" s="181" t="s">
        <v>1594</v>
      </c>
      <c r="P605" s="151" t="s">
        <v>1595</v>
      </c>
      <c r="Q605" s="182" t="str">
        <f>MaBM</f>
        <v>CTMO</v>
      </c>
      <c r="R605" s="182" t="str">
        <f>MaKhoa</f>
        <v>KCT</v>
      </c>
      <c r="S605" s="144" t="str">
        <f t="shared" si="9"/>
        <v>KCT-CTMO</v>
      </c>
      <c r="T605" s="183"/>
      <c r="U605" s="183"/>
      <c r="V605" s="183"/>
      <c r="W605" s="183"/>
      <c r="X605" s="183"/>
      <c r="Y605" s="183"/>
      <c r="Z605" s="183"/>
      <c r="AA605" s="183"/>
      <c r="AB605" s="183"/>
      <c r="AC605" s="183"/>
      <c r="AD605" s="183"/>
      <c r="AE605" s="183"/>
      <c r="AF605" s="183"/>
      <c r="AG605" s="183"/>
      <c r="AH605" s="183"/>
      <c r="AI605" s="183"/>
      <c r="AJ605" s="183"/>
      <c r="AK605" s="183"/>
      <c r="AL605" s="183"/>
      <c r="AM605" s="183"/>
      <c r="AN605" s="183"/>
      <c r="AO605" s="183"/>
      <c r="AP605" s="183"/>
      <c r="AQ605" s="183"/>
      <c r="AR605" s="183"/>
      <c r="AS605" s="183"/>
      <c r="AT605" s="183"/>
      <c r="AU605" s="183"/>
      <c r="AV605" s="183"/>
      <c r="AW605" s="183"/>
      <c r="AX605" s="183"/>
      <c r="AY605" s="183"/>
      <c r="AZ605" s="183"/>
      <c r="BA605" s="183"/>
      <c r="BB605" s="183"/>
      <c r="BC605" s="183"/>
      <c r="BD605" s="183"/>
      <c r="BE605" s="183"/>
    </row>
    <row r="606" spans="1:57" ht="15" customHeight="1">
      <c r="A606" s="145" t="s">
        <v>1962</v>
      </c>
      <c r="B606" s="145"/>
      <c r="C606" s="145"/>
      <c r="D606" s="145"/>
      <c r="E606" s="145"/>
      <c r="F606" s="146">
        <v>874</v>
      </c>
      <c r="G606" s="147" t="s">
        <v>1963</v>
      </c>
      <c r="H606" s="148">
        <v>2</v>
      </c>
      <c r="I606" s="149">
        <v>30</v>
      </c>
      <c r="J606" s="149"/>
      <c r="K606" s="149"/>
      <c r="L606" s="150">
        <v>0</v>
      </c>
      <c r="M606" s="184"/>
      <c r="N606" s="181"/>
      <c r="O606" s="181" t="s">
        <v>1594</v>
      </c>
      <c r="P606" s="151" t="s">
        <v>1595</v>
      </c>
      <c r="Q606" s="182" t="str">
        <f>MaBM</f>
        <v>CTMO</v>
      </c>
      <c r="R606" s="182" t="str">
        <f>MaKhoa</f>
        <v>KCT</v>
      </c>
      <c r="S606" s="144" t="str">
        <f t="shared" si="9"/>
        <v>KCT-CTMO</v>
      </c>
      <c r="T606" s="183"/>
      <c r="U606" s="183"/>
      <c r="V606" s="183"/>
      <c r="W606" s="183"/>
      <c r="X606" s="183"/>
      <c r="Y606" s="183"/>
      <c r="Z606" s="183"/>
      <c r="AA606" s="183"/>
      <c r="AB606" s="183"/>
      <c r="AC606" s="183"/>
      <c r="AD606" s="183"/>
      <c r="AE606" s="183"/>
      <c r="AF606" s="183"/>
      <c r="AG606" s="183"/>
      <c r="AH606" s="183"/>
      <c r="AI606" s="183"/>
      <c r="AJ606" s="183"/>
      <c r="AK606" s="183"/>
      <c r="AL606" s="183"/>
      <c r="AM606" s="183"/>
      <c r="AN606" s="183"/>
      <c r="AO606" s="183"/>
      <c r="AP606" s="183"/>
      <c r="AQ606" s="183"/>
      <c r="AR606" s="183"/>
      <c r="AS606" s="183"/>
      <c r="AT606" s="183"/>
      <c r="AU606" s="183"/>
      <c r="AV606" s="183"/>
      <c r="AW606" s="183"/>
      <c r="AX606" s="183"/>
      <c r="AY606" s="183"/>
      <c r="AZ606" s="183"/>
      <c r="BA606" s="183"/>
      <c r="BB606" s="183"/>
      <c r="BC606" s="183"/>
      <c r="BD606" s="183"/>
      <c r="BE606" s="183"/>
    </row>
    <row r="607" spans="1:57" ht="15" customHeight="1">
      <c r="A607" s="145" t="s">
        <v>111</v>
      </c>
      <c r="B607" s="145" t="s">
        <v>111</v>
      </c>
      <c r="C607" s="145" t="s">
        <v>111</v>
      </c>
      <c r="D607" s="145" t="s">
        <v>112</v>
      </c>
      <c r="E607" s="145" t="s">
        <v>112</v>
      </c>
      <c r="F607" s="146">
        <v>41</v>
      </c>
      <c r="G607" s="147" t="s">
        <v>113</v>
      </c>
      <c r="H607" s="148">
        <v>2</v>
      </c>
      <c r="I607" s="149">
        <v>30</v>
      </c>
      <c r="J607" s="149"/>
      <c r="K607" s="149"/>
      <c r="L607" s="150">
        <v>0</v>
      </c>
      <c r="M607" s="184" t="s">
        <v>1484</v>
      </c>
      <c r="N607" s="181">
        <v>90</v>
      </c>
      <c r="O607" s="181" t="s">
        <v>1594</v>
      </c>
      <c r="P607" s="151" t="s">
        <v>1595</v>
      </c>
      <c r="Q607" s="182" t="str">
        <f>MaBM</f>
        <v>CTMO</v>
      </c>
      <c r="R607" s="182" t="str">
        <f>MaKhoa</f>
        <v>KCT</v>
      </c>
      <c r="S607" s="144" t="str">
        <f t="shared" si="9"/>
        <v>KCT-CTMO</v>
      </c>
      <c r="T607" s="183" t="s">
        <v>21</v>
      </c>
      <c r="U607" s="183" t="s">
        <v>21</v>
      </c>
      <c r="V607" s="183" t="s">
        <v>21</v>
      </c>
      <c r="W607" s="183" t="s">
        <v>21</v>
      </c>
      <c r="X607" s="183" t="s">
        <v>21</v>
      </c>
      <c r="Y607" s="183" t="s">
        <v>21</v>
      </c>
      <c r="Z607" s="183" t="s">
        <v>21</v>
      </c>
      <c r="AA607" s="183" t="s">
        <v>21</v>
      </c>
      <c r="AB607" s="183" t="s">
        <v>21</v>
      </c>
      <c r="AC607" s="183" t="s">
        <v>21</v>
      </c>
      <c r="AD607" s="183" t="s">
        <v>21</v>
      </c>
      <c r="AE607" s="183"/>
      <c r="AF607" s="183"/>
      <c r="AG607" s="183"/>
      <c r="AH607" s="183"/>
      <c r="AI607" s="183" t="s">
        <v>21</v>
      </c>
      <c r="AJ607" s="183" t="s">
        <v>21</v>
      </c>
      <c r="AK607" s="183" t="s">
        <v>21</v>
      </c>
      <c r="AL607" s="183" t="s">
        <v>21</v>
      </c>
      <c r="AM607" s="183"/>
      <c r="AN607" s="183"/>
      <c r="AO607" s="183" t="s">
        <v>21</v>
      </c>
      <c r="AP607" s="183" t="s">
        <v>21</v>
      </c>
      <c r="AQ607" s="183"/>
      <c r="AR607" s="183" t="s">
        <v>21</v>
      </c>
      <c r="AS607" s="183"/>
      <c r="AT607" s="183" t="s">
        <v>21</v>
      </c>
      <c r="AU607" s="183" t="s">
        <v>21</v>
      </c>
      <c r="AV607" s="183" t="s">
        <v>21</v>
      </c>
      <c r="AW607" s="183" t="s">
        <v>21</v>
      </c>
      <c r="AX607" s="183"/>
      <c r="AY607" s="183"/>
      <c r="AZ607" s="183"/>
      <c r="BA607" s="183"/>
      <c r="BB607" s="183" t="s">
        <v>21</v>
      </c>
      <c r="BC607" s="183" t="s">
        <v>21</v>
      </c>
      <c r="BD607" s="183" t="s">
        <v>21</v>
      </c>
      <c r="BE607" s="183"/>
    </row>
    <row r="608" spans="1:57" s="288" customFormat="1" ht="15" hidden="1" customHeight="1">
      <c r="A608" s="171" t="s">
        <v>2466</v>
      </c>
      <c r="B608" s="171" t="s">
        <v>2466</v>
      </c>
      <c r="C608" s="171" t="s">
        <v>2466</v>
      </c>
      <c r="D608" s="171" t="s">
        <v>2467</v>
      </c>
      <c r="E608" s="171" t="s">
        <v>2467</v>
      </c>
      <c r="F608" s="172">
        <v>41</v>
      </c>
      <c r="G608" s="173" t="s">
        <v>2468</v>
      </c>
      <c r="H608" s="174">
        <v>2</v>
      </c>
      <c r="I608" s="160">
        <v>30</v>
      </c>
      <c r="J608" s="160"/>
      <c r="K608" s="160"/>
      <c r="L608" s="175">
        <v>0</v>
      </c>
      <c r="M608" s="270" t="s">
        <v>1484</v>
      </c>
      <c r="N608" s="189">
        <v>90</v>
      </c>
      <c r="O608" s="189" t="s">
        <v>2469</v>
      </c>
      <c r="P608" s="176" t="s">
        <v>1580</v>
      </c>
      <c r="Q608" s="285" t="str">
        <f>MaBM</f>
        <v>TTDT</v>
      </c>
      <c r="R608" s="285" t="str">
        <f>MaKhoa</f>
        <v>CNTT</v>
      </c>
      <c r="S608" s="286" t="str">
        <f>+R608&amp;"-"&amp;Q608</f>
        <v>CNTT-TTDT</v>
      </c>
      <c r="T608" s="287"/>
      <c r="U608" s="287"/>
      <c r="V608" s="287"/>
      <c r="W608" s="287"/>
      <c r="X608" s="287"/>
      <c r="Y608" s="287"/>
      <c r="Z608" s="287"/>
      <c r="AA608" s="287"/>
      <c r="AB608" s="287"/>
      <c r="AC608" s="287"/>
      <c r="AD608" s="287"/>
      <c r="AE608" s="287" t="s">
        <v>21</v>
      </c>
      <c r="AF608" s="287"/>
      <c r="AG608" s="287"/>
      <c r="AH608" s="287"/>
      <c r="AI608" s="287"/>
      <c r="AJ608" s="287"/>
      <c r="AK608" s="287"/>
      <c r="AL608" s="287"/>
      <c r="AM608" s="287"/>
      <c r="AN608" s="287"/>
      <c r="AO608" s="287"/>
      <c r="AP608" s="287"/>
      <c r="AQ608" s="287"/>
      <c r="AR608" s="287"/>
      <c r="AS608" s="287"/>
      <c r="AT608" s="287"/>
      <c r="AU608" s="287"/>
      <c r="AV608" s="287"/>
      <c r="AW608" s="287"/>
      <c r="AX608" s="287" t="s">
        <v>21</v>
      </c>
      <c r="AY608" s="287" t="s">
        <v>21</v>
      </c>
      <c r="AZ608" s="287"/>
      <c r="BA608" s="287"/>
      <c r="BB608" s="287"/>
      <c r="BC608" s="287"/>
      <c r="BD608" s="287"/>
      <c r="BE608" s="287"/>
    </row>
    <row r="609" spans="1:57" ht="15" customHeight="1">
      <c r="A609" s="145" t="s">
        <v>111</v>
      </c>
      <c r="B609" s="145" t="s">
        <v>111</v>
      </c>
      <c r="C609" s="145" t="s">
        <v>111</v>
      </c>
      <c r="D609" s="145" t="s">
        <v>112</v>
      </c>
      <c r="E609" s="145" t="s">
        <v>112</v>
      </c>
      <c r="F609" s="146">
        <v>41</v>
      </c>
      <c r="G609" s="147" t="s">
        <v>113</v>
      </c>
      <c r="H609" s="148">
        <v>2</v>
      </c>
      <c r="I609" s="149">
        <v>30</v>
      </c>
      <c r="J609" s="149"/>
      <c r="K609" s="149"/>
      <c r="L609" s="150">
        <v>0</v>
      </c>
      <c r="M609" s="184" t="s">
        <v>1484</v>
      </c>
      <c r="N609" s="181">
        <v>90</v>
      </c>
      <c r="O609" s="181" t="s">
        <v>1594</v>
      </c>
      <c r="P609" s="151" t="s">
        <v>1595</v>
      </c>
      <c r="Q609" s="182" t="str">
        <f>MaBM</f>
        <v>CTMO</v>
      </c>
      <c r="R609" s="182" t="str">
        <f>MaKhoa</f>
        <v>KCT</v>
      </c>
      <c r="S609" s="144" t="str">
        <f>+R609&amp;"-"&amp;Q609</f>
        <v>KCT-CTMO</v>
      </c>
      <c r="T609" s="183"/>
      <c r="U609" s="183"/>
      <c r="V609" s="183"/>
      <c r="W609" s="183"/>
      <c r="X609" s="183"/>
      <c r="Y609" s="183"/>
      <c r="Z609" s="183"/>
      <c r="AA609" s="183"/>
      <c r="AB609" s="183"/>
      <c r="AC609" s="183"/>
      <c r="AD609" s="183"/>
      <c r="AE609" s="183"/>
      <c r="AF609" s="183"/>
      <c r="AG609" s="183"/>
      <c r="AH609" s="183"/>
      <c r="AI609" s="183"/>
      <c r="AJ609" s="183"/>
      <c r="AK609" s="183"/>
      <c r="AL609" s="183"/>
      <c r="AM609" s="183"/>
      <c r="AN609" s="183"/>
      <c r="AO609" s="183"/>
      <c r="AP609" s="183"/>
      <c r="AQ609" s="183"/>
      <c r="AR609" s="183"/>
      <c r="AS609" s="183"/>
      <c r="AT609" s="183"/>
      <c r="AU609" s="183"/>
      <c r="AV609" s="183"/>
      <c r="AW609" s="183"/>
      <c r="AX609" s="183"/>
      <c r="AY609" s="183"/>
      <c r="AZ609" s="183"/>
      <c r="BA609" s="183"/>
      <c r="BB609" s="183"/>
      <c r="BC609" s="183"/>
      <c r="BD609" s="183"/>
      <c r="BE609" s="183"/>
    </row>
    <row r="610" spans="1:57" ht="15" customHeight="1">
      <c r="A610" s="145" t="s">
        <v>172</v>
      </c>
      <c r="B610" s="145"/>
      <c r="C610" s="145"/>
      <c r="D610" s="145"/>
      <c r="E610" s="145"/>
      <c r="F610" s="146">
        <v>74</v>
      </c>
      <c r="G610" s="147" t="s">
        <v>173</v>
      </c>
      <c r="H610" s="148">
        <v>4</v>
      </c>
      <c r="I610" s="149">
        <v>45</v>
      </c>
      <c r="J610" s="149">
        <v>30</v>
      </c>
      <c r="K610" s="149"/>
      <c r="L610" s="150">
        <v>0</v>
      </c>
      <c r="M610" s="184" t="s">
        <v>1484</v>
      </c>
      <c r="N610" s="181">
        <v>90</v>
      </c>
      <c r="O610" s="181" t="s">
        <v>1594</v>
      </c>
      <c r="P610" s="151" t="s">
        <v>1595</v>
      </c>
      <c r="Q610" s="182" t="str">
        <f>MaBM</f>
        <v>CTMO</v>
      </c>
      <c r="R610" s="182" t="str">
        <f>MaKhoa</f>
        <v>KCT</v>
      </c>
      <c r="S610" s="144" t="str">
        <f t="shared" si="9"/>
        <v>KCT-CTMO</v>
      </c>
      <c r="T610" s="183" t="s">
        <v>20</v>
      </c>
      <c r="U610" s="183"/>
      <c r="V610" s="183" t="s">
        <v>20</v>
      </c>
      <c r="W610" s="183" t="s">
        <v>20</v>
      </c>
      <c r="X610" s="183" t="s">
        <v>20</v>
      </c>
      <c r="Y610" s="183"/>
      <c r="Z610" s="183" t="s">
        <v>20</v>
      </c>
      <c r="AA610" s="183"/>
      <c r="AB610" s="183"/>
      <c r="AC610" s="183"/>
      <c r="AD610" s="183"/>
      <c r="AE610" s="183"/>
      <c r="AF610" s="183"/>
      <c r="AG610" s="183"/>
      <c r="AH610" s="183"/>
      <c r="AI610" s="183"/>
      <c r="AJ610" s="183"/>
      <c r="AK610" s="183"/>
      <c r="AL610" s="183"/>
      <c r="AM610" s="183"/>
      <c r="AN610" s="183"/>
      <c r="AO610" s="183"/>
      <c r="AP610" s="183"/>
      <c r="AQ610" s="183"/>
      <c r="AR610" s="183"/>
      <c r="AS610" s="183"/>
      <c r="AT610" s="183"/>
      <c r="AU610" s="183"/>
      <c r="AV610" s="183"/>
      <c r="AW610" s="183"/>
      <c r="AX610" s="183"/>
      <c r="AY610" s="183"/>
      <c r="AZ610" s="183"/>
      <c r="BA610" s="183"/>
      <c r="BB610" s="183"/>
      <c r="BC610" s="183"/>
      <c r="BD610" s="183"/>
      <c r="BE610" s="183"/>
    </row>
    <row r="611" spans="1:57" ht="15" customHeight="1">
      <c r="A611" s="145"/>
      <c r="B611" s="145" t="s">
        <v>174</v>
      </c>
      <c r="C611" s="145" t="s">
        <v>174</v>
      </c>
      <c r="D611" s="145"/>
      <c r="E611" s="145"/>
      <c r="F611" s="146">
        <v>75</v>
      </c>
      <c r="G611" s="147" t="s">
        <v>173</v>
      </c>
      <c r="H611" s="148">
        <v>2</v>
      </c>
      <c r="I611" s="149">
        <v>30</v>
      </c>
      <c r="J611" s="149"/>
      <c r="K611" s="149"/>
      <c r="L611" s="150">
        <v>0</v>
      </c>
      <c r="M611" s="184" t="s">
        <v>1484</v>
      </c>
      <c r="N611" s="181">
        <v>90</v>
      </c>
      <c r="O611" s="181" t="s">
        <v>1594</v>
      </c>
      <c r="P611" s="151" t="s">
        <v>1595</v>
      </c>
      <c r="Q611" s="182" t="str">
        <f>MaBM</f>
        <v>CTMO</v>
      </c>
      <c r="R611" s="182" t="str">
        <f>MaKhoa</f>
        <v>KCT</v>
      </c>
      <c r="S611" s="144" t="str">
        <f t="shared" si="9"/>
        <v>KCT-CTMO</v>
      </c>
      <c r="T611" s="183"/>
      <c r="U611" s="183"/>
      <c r="V611" s="183"/>
      <c r="W611" s="183"/>
      <c r="X611" s="183"/>
      <c r="Y611" s="183"/>
      <c r="Z611" s="183"/>
      <c r="AA611" s="183"/>
      <c r="AB611" s="183"/>
      <c r="AC611" s="183"/>
      <c r="AD611" s="183"/>
      <c r="AE611" s="183"/>
      <c r="AF611" s="183"/>
      <c r="AG611" s="183"/>
      <c r="AH611" s="183"/>
      <c r="AI611" s="183"/>
      <c r="AJ611" s="183"/>
      <c r="AK611" s="183"/>
      <c r="AL611" s="183"/>
      <c r="AM611" s="183"/>
      <c r="AN611" s="183"/>
      <c r="AO611" s="183"/>
      <c r="AP611" s="183"/>
      <c r="AQ611" s="183"/>
      <c r="AR611" s="183"/>
      <c r="AS611" s="183"/>
      <c r="AT611" s="183"/>
      <c r="AU611" s="183"/>
      <c r="AV611" s="183"/>
      <c r="AW611" s="183"/>
      <c r="AX611" s="183"/>
      <c r="AY611" s="183"/>
      <c r="AZ611" s="183"/>
      <c r="BA611" s="183"/>
      <c r="BB611" s="183"/>
      <c r="BC611" s="183"/>
      <c r="BD611" s="183"/>
      <c r="BE611" s="183"/>
    </row>
    <row r="612" spans="1:57" ht="15" customHeight="1">
      <c r="A612" s="145"/>
      <c r="B612" s="145"/>
      <c r="C612" s="145"/>
      <c r="D612" s="145" t="s">
        <v>175</v>
      </c>
      <c r="E612" s="145"/>
      <c r="F612" s="146">
        <v>76</v>
      </c>
      <c r="G612" s="147" t="s">
        <v>173</v>
      </c>
      <c r="H612" s="148">
        <v>3</v>
      </c>
      <c r="I612" s="149">
        <v>45</v>
      </c>
      <c r="J612" s="149"/>
      <c r="K612" s="149"/>
      <c r="L612" s="150">
        <v>0</v>
      </c>
      <c r="M612" s="184" t="s">
        <v>1484</v>
      </c>
      <c r="N612" s="181">
        <v>90</v>
      </c>
      <c r="O612" s="181" t="s">
        <v>1594</v>
      </c>
      <c r="P612" s="151" t="s">
        <v>1595</v>
      </c>
      <c r="Q612" s="182" t="str">
        <f>MaBM</f>
        <v>CTMO</v>
      </c>
      <c r="R612" s="182" t="str">
        <f>MaKhoa</f>
        <v>KCT</v>
      </c>
      <c r="S612" s="144" t="str">
        <f t="shared" si="9"/>
        <v>KCT-CTMO</v>
      </c>
      <c r="T612" s="183"/>
      <c r="U612" s="183"/>
      <c r="V612" s="183"/>
      <c r="W612" s="183"/>
      <c r="X612" s="183"/>
      <c r="Y612" s="183"/>
      <c r="Z612" s="183"/>
      <c r="AA612" s="183"/>
      <c r="AB612" s="183"/>
      <c r="AC612" s="183"/>
      <c r="AD612" s="183"/>
      <c r="AE612" s="183"/>
      <c r="AF612" s="183"/>
      <c r="AG612" s="183"/>
      <c r="AH612" s="183"/>
      <c r="AI612" s="183"/>
      <c r="AJ612" s="183"/>
      <c r="AK612" s="183"/>
      <c r="AL612" s="183"/>
      <c r="AM612" s="183"/>
      <c r="AN612" s="183"/>
      <c r="AO612" s="183" t="s">
        <v>20</v>
      </c>
      <c r="AP612" s="183" t="s">
        <v>20</v>
      </c>
      <c r="AQ612" s="183"/>
      <c r="AR612" s="183"/>
      <c r="AS612" s="183"/>
      <c r="AT612" s="183"/>
      <c r="AU612" s="183"/>
      <c r="AV612" s="183"/>
      <c r="AW612" s="183"/>
      <c r="AX612" s="183"/>
      <c r="AY612" s="183"/>
      <c r="AZ612" s="183"/>
      <c r="BA612" s="183"/>
      <c r="BB612" s="183"/>
      <c r="BC612" s="183"/>
      <c r="BD612" s="183"/>
      <c r="BE612" s="183"/>
    </row>
    <row r="613" spans="1:57" ht="15" customHeight="1">
      <c r="A613" s="145" t="s">
        <v>1616</v>
      </c>
      <c r="B613" s="145"/>
      <c r="C613" s="145"/>
      <c r="D613" s="145" t="s">
        <v>1617</v>
      </c>
      <c r="E613" s="145"/>
      <c r="F613" s="146">
        <v>78</v>
      </c>
      <c r="G613" s="147" t="s">
        <v>173</v>
      </c>
      <c r="H613" s="148">
        <v>4</v>
      </c>
      <c r="I613" s="149">
        <v>45</v>
      </c>
      <c r="J613" s="149">
        <v>30</v>
      </c>
      <c r="K613" s="149"/>
      <c r="L613" s="150">
        <v>0</v>
      </c>
      <c r="M613" s="184" t="s">
        <v>1484</v>
      </c>
      <c r="N613" s="181">
        <v>90</v>
      </c>
      <c r="O613" s="181" t="s">
        <v>1594</v>
      </c>
      <c r="P613" s="151" t="s">
        <v>1595</v>
      </c>
      <c r="Q613" s="182" t="str">
        <f>MaBM</f>
        <v>CTMO</v>
      </c>
      <c r="R613" s="182" t="str">
        <f>MaKhoa</f>
        <v>KCT</v>
      </c>
      <c r="S613" s="144" t="str">
        <f t="shared" si="9"/>
        <v>KCT-CTMO</v>
      </c>
      <c r="T613" s="183"/>
      <c r="U613" s="183" t="s">
        <v>20</v>
      </c>
      <c r="V613" s="183"/>
      <c r="W613" s="183"/>
      <c r="X613" s="183"/>
      <c r="Y613" s="183"/>
      <c r="Z613" s="183"/>
      <c r="AA613" s="183"/>
      <c r="AB613" s="183"/>
      <c r="AC613" s="183"/>
      <c r="AD613" s="183"/>
      <c r="AE613" s="183"/>
      <c r="AF613" s="183"/>
      <c r="AG613" s="183"/>
      <c r="AH613" s="183"/>
      <c r="AI613" s="183"/>
      <c r="AJ613" s="183"/>
      <c r="AK613" s="183"/>
      <c r="AL613" s="183"/>
      <c r="AM613" s="183"/>
      <c r="AN613" s="183" t="s">
        <v>20</v>
      </c>
      <c r="AO613" s="183"/>
      <c r="AP613" s="183"/>
      <c r="AQ613" s="183"/>
      <c r="AR613" s="183"/>
      <c r="AS613" s="183"/>
      <c r="AT613" s="183"/>
      <c r="AU613" s="183"/>
      <c r="AV613" s="183"/>
      <c r="AW613" s="183"/>
      <c r="AX613" s="183"/>
      <c r="AY613" s="183"/>
      <c r="AZ613" s="183"/>
      <c r="BA613" s="183"/>
      <c r="BB613" s="183"/>
      <c r="BC613" s="183"/>
      <c r="BD613" s="183"/>
      <c r="BE613" s="183"/>
    </row>
    <row r="614" spans="1:57" ht="15" customHeight="1">
      <c r="A614" s="145" t="s">
        <v>1614</v>
      </c>
      <c r="B614" s="145"/>
      <c r="C614" s="145"/>
      <c r="D614" s="145" t="s">
        <v>1615</v>
      </c>
      <c r="E614" s="145"/>
      <c r="F614" s="146">
        <v>77</v>
      </c>
      <c r="G614" s="147" t="s">
        <v>176</v>
      </c>
      <c r="H614" s="148">
        <v>2</v>
      </c>
      <c r="I614" s="149">
        <v>30</v>
      </c>
      <c r="J614" s="149"/>
      <c r="K614" s="149"/>
      <c r="L614" s="150">
        <v>0</v>
      </c>
      <c r="M614" s="184" t="s">
        <v>1484</v>
      </c>
      <c r="N614" s="181">
        <v>90</v>
      </c>
      <c r="O614" s="181" t="s">
        <v>1594</v>
      </c>
      <c r="P614" s="151" t="s">
        <v>1595</v>
      </c>
      <c r="Q614" s="182" t="str">
        <f>MaBM</f>
        <v>CTMO</v>
      </c>
      <c r="R614" s="182" t="str">
        <f>MaKhoa</f>
        <v>KCT</v>
      </c>
      <c r="S614" s="144" t="str">
        <f t="shared" si="9"/>
        <v>KCT-CTMO</v>
      </c>
      <c r="T614" s="183"/>
      <c r="U614" s="183"/>
      <c r="V614" s="183"/>
      <c r="W614" s="183"/>
      <c r="X614" s="183"/>
      <c r="Y614" s="183" t="s">
        <v>20</v>
      </c>
      <c r="Z614" s="183"/>
      <c r="AA614" s="183"/>
      <c r="AB614" s="183"/>
      <c r="AC614" s="183"/>
      <c r="AD614" s="183"/>
      <c r="AE614" s="183"/>
      <c r="AF614" s="183"/>
      <c r="AG614" s="183"/>
      <c r="AH614" s="183"/>
      <c r="AI614" s="183"/>
      <c r="AJ614" s="183"/>
      <c r="AK614" s="183"/>
      <c r="AL614" s="183"/>
      <c r="AM614" s="183"/>
      <c r="AN614" s="183"/>
      <c r="AO614" s="183"/>
      <c r="AP614" s="183"/>
      <c r="AQ614" s="183"/>
      <c r="AR614" s="183" t="s">
        <v>20</v>
      </c>
      <c r="AS614" s="183"/>
      <c r="AT614" s="183"/>
      <c r="AU614" s="183"/>
      <c r="AV614" s="183"/>
      <c r="AW614" s="183"/>
      <c r="AX614" s="183"/>
      <c r="AY614" s="183"/>
      <c r="AZ614" s="183"/>
      <c r="BA614" s="183"/>
      <c r="BB614" s="183"/>
      <c r="BC614" s="183"/>
      <c r="BD614" s="183"/>
      <c r="BE614" s="183"/>
    </row>
    <row r="615" spans="1:57" ht="15" customHeight="1">
      <c r="A615" s="145" t="s">
        <v>1958</v>
      </c>
      <c r="B615" s="145"/>
      <c r="C615" s="145"/>
      <c r="D615" s="145"/>
      <c r="E615" s="145"/>
      <c r="F615" s="146">
        <v>872</v>
      </c>
      <c r="G615" s="147" t="s">
        <v>1959</v>
      </c>
      <c r="H615" s="148">
        <v>3</v>
      </c>
      <c r="I615" s="149">
        <v>45</v>
      </c>
      <c r="J615" s="149"/>
      <c r="K615" s="149"/>
      <c r="L615" s="150">
        <v>0</v>
      </c>
      <c r="M615" s="184"/>
      <c r="N615" s="181"/>
      <c r="O615" s="181" t="s">
        <v>1594</v>
      </c>
      <c r="P615" s="151" t="s">
        <v>1595</v>
      </c>
      <c r="Q615" s="182" t="str">
        <f>MaBM</f>
        <v>CTMO</v>
      </c>
      <c r="R615" s="182" t="str">
        <f>MaKhoa</f>
        <v>KCT</v>
      </c>
      <c r="S615" s="144" t="str">
        <f t="shared" si="9"/>
        <v>KCT-CTMO</v>
      </c>
      <c r="T615" s="183"/>
      <c r="U615" s="183"/>
      <c r="V615" s="183"/>
      <c r="W615" s="183"/>
      <c r="X615" s="183"/>
      <c r="Y615" s="183"/>
      <c r="Z615" s="183"/>
      <c r="AA615" s="183"/>
      <c r="AB615" s="183"/>
      <c r="AC615" s="183"/>
      <c r="AD615" s="183"/>
      <c r="AE615" s="183"/>
      <c r="AF615" s="183"/>
      <c r="AG615" s="183"/>
      <c r="AH615" s="183"/>
      <c r="AI615" s="183"/>
      <c r="AJ615" s="183"/>
      <c r="AK615" s="183"/>
      <c r="AL615" s="183"/>
      <c r="AM615" s="183"/>
      <c r="AN615" s="183"/>
      <c r="AO615" s="183"/>
      <c r="AP615" s="183"/>
      <c r="AQ615" s="183"/>
      <c r="AR615" s="183"/>
      <c r="AS615" s="183"/>
      <c r="AT615" s="183"/>
      <c r="AU615" s="183"/>
      <c r="AV615" s="183"/>
      <c r="AW615" s="183"/>
      <c r="AX615" s="183"/>
      <c r="AY615" s="183"/>
      <c r="AZ615" s="183"/>
      <c r="BA615" s="183"/>
      <c r="BB615" s="183"/>
      <c r="BC615" s="183"/>
      <c r="BD615" s="183"/>
      <c r="BE615" s="183"/>
    </row>
    <row r="616" spans="1:57" ht="15" customHeight="1">
      <c r="A616" s="145" t="s">
        <v>1987</v>
      </c>
      <c r="B616" s="145"/>
      <c r="C616" s="145"/>
      <c r="D616" s="145"/>
      <c r="E616" s="145"/>
      <c r="F616" s="146">
        <v>887</v>
      </c>
      <c r="G616" s="147" t="s">
        <v>1988</v>
      </c>
      <c r="H616" s="148">
        <v>2</v>
      </c>
      <c r="I616" s="149"/>
      <c r="J616" s="149"/>
      <c r="K616" s="149">
        <v>60</v>
      </c>
      <c r="L616" s="150">
        <v>0</v>
      </c>
      <c r="M616" s="180" t="s">
        <v>2</v>
      </c>
      <c r="N616" s="181"/>
      <c r="O616" s="181" t="s">
        <v>1594</v>
      </c>
      <c r="P616" s="151" t="s">
        <v>1595</v>
      </c>
      <c r="Q616" s="182" t="str">
        <f>MaBM</f>
        <v>CTMO</v>
      </c>
      <c r="R616" s="182" t="str">
        <f>MaKhoa</f>
        <v>KCT</v>
      </c>
      <c r="S616" s="144" t="str">
        <f t="shared" si="9"/>
        <v>KCT-CTMO</v>
      </c>
      <c r="T616" s="183"/>
      <c r="U616" s="183"/>
      <c r="V616" s="183"/>
      <c r="W616" s="183"/>
      <c r="X616" s="183"/>
      <c r="Y616" s="183"/>
      <c r="Z616" s="183"/>
      <c r="AA616" s="183"/>
      <c r="AB616" s="183"/>
      <c r="AC616" s="183"/>
      <c r="AD616" s="183"/>
      <c r="AE616" s="183"/>
      <c r="AF616" s="183"/>
      <c r="AG616" s="183"/>
      <c r="AH616" s="183"/>
      <c r="AI616" s="183"/>
      <c r="AJ616" s="183"/>
      <c r="AK616" s="183"/>
      <c r="AL616" s="183"/>
      <c r="AM616" s="183"/>
      <c r="AN616" s="183"/>
      <c r="AO616" s="183"/>
      <c r="AP616" s="183"/>
      <c r="AQ616" s="183"/>
      <c r="AR616" s="183"/>
      <c r="AS616" s="183"/>
      <c r="AT616" s="183"/>
      <c r="AU616" s="183"/>
      <c r="AV616" s="183"/>
      <c r="AW616" s="183"/>
      <c r="AX616" s="183"/>
      <c r="AY616" s="183"/>
      <c r="AZ616" s="183"/>
      <c r="BA616" s="183"/>
      <c r="BB616" s="183"/>
      <c r="BC616" s="183"/>
      <c r="BD616" s="183"/>
      <c r="BE616" s="183"/>
    </row>
    <row r="617" spans="1:57" ht="15" customHeight="1">
      <c r="A617" s="145" t="s">
        <v>2055</v>
      </c>
      <c r="B617" s="145"/>
      <c r="C617" s="145"/>
      <c r="D617" s="145"/>
      <c r="E617" s="145"/>
      <c r="F617" s="146">
        <v>926</v>
      </c>
      <c r="G617" s="147" t="s">
        <v>2056</v>
      </c>
      <c r="H617" s="148">
        <v>2</v>
      </c>
      <c r="I617" s="149"/>
      <c r="J617" s="149"/>
      <c r="K617" s="149">
        <v>90</v>
      </c>
      <c r="L617" s="150">
        <v>0</v>
      </c>
      <c r="M617" s="180" t="s">
        <v>2</v>
      </c>
      <c r="N617" s="181"/>
      <c r="O617" s="181" t="s">
        <v>1594</v>
      </c>
      <c r="P617" s="151" t="s">
        <v>1595</v>
      </c>
      <c r="Q617" s="182" t="str">
        <f>MaBM</f>
        <v>CTMO</v>
      </c>
      <c r="R617" s="182" t="str">
        <f>MaKhoa</f>
        <v>KCT</v>
      </c>
      <c r="S617" s="144" t="str">
        <f t="shared" si="9"/>
        <v>KCT-CTMO</v>
      </c>
      <c r="T617" s="183"/>
      <c r="U617" s="183"/>
      <c r="V617" s="183"/>
      <c r="W617" s="183"/>
      <c r="X617" s="183"/>
      <c r="Y617" s="183"/>
      <c r="Z617" s="183"/>
      <c r="AA617" s="183"/>
      <c r="AB617" s="183"/>
      <c r="AC617" s="183"/>
      <c r="AD617" s="183"/>
      <c r="AE617" s="183"/>
      <c r="AF617" s="183"/>
      <c r="AG617" s="183"/>
      <c r="AH617" s="183"/>
      <c r="AI617" s="183"/>
      <c r="AJ617" s="183"/>
      <c r="AK617" s="183"/>
      <c r="AL617" s="183"/>
      <c r="AM617" s="183"/>
      <c r="AN617" s="183"/>
      <c r="AO617" s="183"/>
      <c r="AP617" s="183"/>
      <c r="AQ617" s="183"/>
      <c r="AR617" s="183"/>
      <c r="AS617" s="183"/>
      <c r="AT617" s="183"/>
      <c r="AU617" s="183"/>
      <c r="AV617" s="183"/>
      <c r="AW617" s="183"/>
      <c r="AX617" s="183"/>
      <c r="AY617" s="183"/>
      <c r="AZ617" s="183"/>
      <c r="BA617" s="183"/>
      <c r="BB617" s="183"/>
      <c r="BC617" s="183"/>
      <c r="BD617" s="183"/>
      <c r="BE617" s="183"/>
    </row>
    <row r="618" spans="1:57" ht="15" customHeight="1">
      <c r="A618" s="145" t="s">
        <v>2059</v>
      </c>
      <c r="B618" s="145"/>
      <c r="C618" s="145"/>
      <c r="D618" s="145"/>
      <c r="E618" s="145"/>
      <c r="F618" s="146">
        <v>928</v>
      </c>
      <c r="G618" s="147" t="s">
        <v>1415</v>
      </c>
      <c r="H618" s="148">
        <v>4</v>
      </c>
      <c r="I618" s="149"/>
      <c r="J618" s="149"/>
      <c r="K618" s="149">
        <v>180</v>
      </c>
      <c r="L618" s="150">
        <v>0</v>
      </c>
      <c r="M618" s="180" t="s">
        <v>2</v>
      </c>
      <c r="N618" s="181"/>
      <c r="O618" s="181" t="s">
        <v>1594</v>
      </c>
      <c r="P618" s="151" t="s">
        <v>1595</v>
      </c>
      <c r="Q618" s="182" t="str">
        <f>MaBM</f>
        <v>CTMO</v>
      </c>
      <c r="R618" s="182" t="str">
        <f>MaKhoa</f>
        <v>KCT</v>
      </c>
      <c r="S618" s="144" t="str">
        <f t="shared" si="9"/>
        <v>KCT-CTMO</v>
      </c>
      <c r="T618" s="183"/>
      <c r="U618" s="183"/>
      <c r="V618" s="183"/>
      <c r="W618" s="183"/>
      <c r="X618" s="183"/>
      <c r="Y618" s="183"/>
      <c r="Z618" s="183"/>
      <c r="AA618" s="183"/>
      <c r="AB618" s="183"/>
      <c r="AC618" s="183"/>
      <c r="AD618" s="183"/>
      <c r="AE618" s="183"/>
      <c r="AF618" s="183"/>
      <c r="AG618" s="183"/>
      <c r="AH618" s="183"/>
      <c r="AI618" s="183"/>
      <c r="AJ618" s="183"/>
      <c r="AK618" s="183"/>
      <c r="AL618" s="183"/>
      <c r="AM618" s="183"/>
      <c r="AN618" s="183"/>
      <c r="AO618" s="183"/>
      <c r="AP618" s="183"/>
      <c r="AQ618" s="183"/>
      <c r="AR618" s="183"/>
      <c r="AS618" s="183"/>
      <c r="AT618" s="183"/>
      <c r="AU618" s="183"/>
      <c r="AV618" s="183"/>
      <c r="AW618" s="183"/>
      <c r="AX618" s="183"/>
      <c r="AY618" s="183"/>
      <c r="AZ618" s="183"/>
      <c r="BA618" s="183"/>
      <c r="BB618" s="183"/>
      <c r="BC618" s="183"/>
      <c r="BD618" s="183"/>
      <c r="BE618" s="183"/>
    </row>
    <row r="619" spans="1:57" ht="15" customHeight="1">
      <c r="A619" s="145" t="s">
        <v>1989</v>
      </c>
      <c r="B619" s="145"/>
      <c r="C619" s="145"/>
      <c r="D619" s="145"/>
      <c r="E619" s="145"/>
      <c r="F619" s="146">
        <v>888</v>
      </c>
      <c r="G619" s="147" t="s">
        <v>1990</v>
      </c>
      <c r="H619" s="148">
        <v>2</v>
      </c>
      <c r="I619" s="149"/>
      <c r="J619" s="149"/>
      <c r="K619" s="149">
        <v>90</v>
      </c>
      <c r="L619" s="150">
        <v>0</v>
      </c>
      <c r="M619" s="180" t="s">
        <v>2</v>
      </c>
      <c r="N619" s="181"/>
      <c r="O619" s="181" t="s">
        <v>1594</v>
      </c>
      <c r="P619" s="151" t="s">
        <v>1595</v>
      </c>
      <c r="Q619" s="182" t="str">
        <f>MaBM</f>
        <v>CTMO</v>
      </c>
      <c r="R619" s="182" t="str">
        <f>MaKhoa</f>
        <v>KCT</v>
      </c>
      <c r="S619" s="144" t="str">
        <f t="shared" si="9"/>
        <v>KCT-CTMO</v>
      </c>
      <c r="T619" s="183"/>
      <c r="U619" s="183"/>
      <c r="V619" s="183"/>
      <c r="W619" s="183"/>
      <c r="X619" s="183"/>
      <c r="Y619" s="183"/>
      <c r="Z619" s="183"/>
      <c r="AA619" s="183"/>
      <c r="AB619" s="183"/>
      <c r="AC619" s="183"/>
      <c r="AD619" s="183"/>
      <c r="AE619" s="183"/>
      <c r="AF619" s="183"/>
      <c r="AG619" s="183"/>
      <c r="AH619" s="183"/>
      <c r="AI619" s="183"/>
      <c r="AJ619" s="183"/>
      <c r="AK619" s="183"/>
      <c r="AL619" s="183"/>
      <c r="AM619" s="183"/>
      <c r="AN619" s="183"/>
      <c r="AO619" s="183"/>
      <c r="AP619" s="183"/>
      <c r="AQ619" s="183"/>
      <c r="AR619" s="183"/>
      <c r="AS619" s="183"/>
      <c r="AT619" s="183"/>
      <c r="AU619" s="183"/>
      <c r="AV619" s="183"/>
      <c r="AW619" s="183"/>
      <c r="AX619" s="183"/>
      <c r="AY619" s="183"/>
      <c r="AZ619" s="183"/>
      <c r="BA619" s="183"/>
      <c r="BB619" s="183"/>
      <c r="BC619" s="183"/>
      <c r="BD619" s="183"/>
      <c r="BE619" s="183"/>
    </row>
    <row r="620" spans="1:57" ht="15" customHeight="1">
      <c r="A620" s="145" t="s">
        <v>2007</v>
      </c>
      <c r="B620" s="145"/>
      <c r="C620" s="145"/>
      <c r="D620" s="145"/>
      <c r="E620" s="145"/>
      <c r="F620" s="146">
        <v>899</v>
      </c>
      <c r="G620" s="147" t="s">
        <v>2008</v>
      </c>
      <c r="H620" s="148">
        <v>2</v>
      </c>
      <c r="I620" s="149"/>
      <c r="J620" s="149"/>
      <c r="K620" s="149">
        <v>90</v>
      </c>
      <c r="L620" s="150">
        <v>0</v>
      </c>
      <c r="M620" s="180" t="s">
        <v>2</v>
      </c>
      <c r="N620" s="181"/>
      <c r="O620" s="181" t="s">
        <v>1594</v>
      </c>
      <c r="P620" s="151" t="s">
        <v>1595</v>
      </c>
      <c r="Q620" s="182" t="str">
        <f>MaBM</f>
        <v>CTMO</v>
      </c>
      <c r="R620" s="182" t="str">
        <f>MaKhoa</f>
        <v>KCT</v>
      </c>
      <c r="S620" s="144" t="str">
        <f t="shared" si="9"/>
        <v>KCT-CTMO</v>
      </c>
      <c r="T620" s="183"/>
      <c r="U620" s="183"/>
      <c r="V620" s="183"/>
      <c r="W620" s="183"/>
      <c r="X620" s="183"/>
      <c r="Y620" s="183"/>
      <c r="Z620" s="183"/>
      <c r="AA620" s="183"/>
      <c r="AB620" s="183"/>
      <c r="AC620" s="183"/>
      <c r="AD620" s="183"/>
      <c r="AE620" s="183"/>
      <c r="AF620" s="183"/>
      <c r="AG620" s="183"/>
      <c r="AH620" s="183"/>
      <c r="AI620" s="183"/>
      <c r="AJ620" s="183"/>
      <c r="AK620" s="183"/>
      <c r="AL620" s="183"/>
      <c r="AM620" s="183"/>
      <c r="AN620" s="183"/>
      <c r="AO620" s="183"/>
      <c r="AP620" s="183"/>
      <c r="AQ620" s="183"/>
      <c r="AR620" s="183"/>
      <c r="AS620" s="183"/>
      <c r="AT620" s="183"/>
      <c r="AU620" s="183"/>
      <c r="AV620" s="183"/>
      <c r="AW620" s="183"/>
      <c r="AX620" s="183"/>
      <c r="AY620" s="183"/>
      <c r="AZ620" s="183"/>
      <c r="BA620" s="183"/>
      <c r="BB620" s="183"/>
      <c r="BC620" s="183"/>
      <c r="BD620" s="183"/>
      <c r="BE620" s="183"/>
    </row>
    <row r="621" spans="1:57" ht="15" customHeight="1">
      <c r="A621" s="145" t="s">
        <v>1950</v>
      </c>
      <c r="B621" s="145"/>
      <c r="C621" s="145"/>
      <c r="D621" s="145"/>
      <c r="E621" s="145"/>
      <c r="F621" s="146">
        <v>868</v>
      </c>
      <c r="G621" s="147" t="s">
        <v>1951</v>
      </c>
      <c r="H621" s="148">
        <v>3</v>
      </c>
      <c r="I621" s="149">
        <v>30</v>
      </c>
      <c r="J621" s="149">
        <v>30</v>
      </c>
      <c r="K621" s="149"/>
      <c r="L621" s="150">
        <v>0</v>
      </c>
      <c r="M621" s="184"/>
      <c r="N621" s="181"/>
      <c r="O621" s="181" t="s">
        <v>1594</v>
      </c>
      <c r="P621" s="151" t="s">
        <v>1595</v>
      </c>
      <c r="Q621" s="182" t="str">
        <f>MaBM</f>
        <v>CTMO</v>
      </c>
      <c r="R621" s="182" t="str">
        <f>MaKhoa</f>
        <v>KCT</v>
      </c>
      <c r="S621" s="144" t="str">
        <f t="shared" si="9"/>
        <v>KCT-CTMO</v>
      </c>
      <c r="T621" s="183"/>
      <c r="U621" s="183"/>
      <c r="V621" s="183"/>
      <c r="W621" s="183"/>
      <c r="X621" s="183"/>
      <c r="Y621" s="183"/>
      <c r="Z621" s="183"/>
      <c r="AA621" s="183"/>
      <c r="AB621" s="183"/>
      <c r="AC621" s="183"/>
      <c r="AD621" s="183"/>
      <c r="AE621" s="183"/>
      <c r="AF621" s="183"/>
      <c r="AG621" s="183"/>
      <c r="AH621" s="183"/>
      <c r="AI621" s="183"/>
      <c r="AJ621" s="183"/>
      <c r="AK621" s="183"/>
      <c r="AL621" s="183"/>
      <c r="AM621" s="183"/>
      <c r="AN621" s="183"/>
      <c r="AO621" s="183"/>
      <c r="AP621" s="183"/>
      <c r="AQ621" s="183"/>
      <c r="AR621" s="183"/>
      <c r="AS621" s="183"/>
      <c r="AT621" s="183"/>
      <c r="AU621" s="183"/>
      <c r="AV621" s="183"/>
      <c r="AW621" s="183"/>
      <c r="AX621" s="183"/>
      <c r="AY621" s="183"/>
      <c r="AZ621" s="183"/>
      <c r="BA621" s="183"/>
      <c r="BB621" s="183"/>
      <c r="BC621" s="183"/>
      <c r="BD621" s="183"/>
      <c r="BE621" s="183"/>
    </row>
    <row r="622" spans="1:57" ht="15" customHeight="1">
      <c r="A622" s="145" t="s">
        <v>2116</v>
      </c>
      <c r="B622" s="145"/>
      <c r="C622" s="145"/>
      <c r="D622" s="145" t="s">
        <v>2117</v>
      </c>
      <c r="E622" s="145"/>
      <c r="F622" s="146">
        <v>959</v>
      </c>
      <c r="G622" s="147" t="s">
        <v>467</v>
      </c>
      <c r="H622" s="148">
        <v>2</v>
      </c>
      <c r="I622" s="149">
        <v>15</v>
      </c>
      <c r="J622" s="149">
        <v>30</v>
      </c>
      <c r="K622" s="149"/>
      <c r="L622" s="150">
        <v>0</v>
      </c>
      <c r="M622" s="180" t="s">
        <v>2</v>
      </c>
      <c r="N622" s="181"/>
      <c r="O622" s="181" t="s">
        <v>2326</v>
      </c>
      <c r="P622" s="151" t="s">
        <v>1595</v>
      </c>
      <c r="Q622" s="182" t="str">
        <f>MaBM</f>
        <v>CTUD</v>
      </c>
      <c r="R622" s="182" t="str">
        <f>MaKhoa</f>
        <v>KCT</v>
      </c>
      <c r="S622" s="144" t="str">
        <f t="shared" si="9"/>
        <v>KCT-CTUD</v>
      </c>
      <c r="T622" s="183"/>
      <c r="U622" s="183"/>
      <c r="V622" s="183"/>
      <c r="W622" s="183"/>
      <c r="X622" s="183"/>
      <c r="Y622" s="183"/>
      <c r="Z622" s="183"/>
      <c r="AA622" s="183"/>
      <c r="AB622" s="183"/>
      <c r="AC622" s="183"/>
      <c r="AD622" s="183"/>
      <c r="AE622" s="183"/>
      <c r="AF622" s="183"/>
      <c r="AG622" s="183"/>
      <c r="AH622" s="183"/>
      <c r="AI622" s="183"/>
      <c r="AJ622" s="183"/>
      <c r="AK622" s="183"/>
      <c r="AL622" s="183"/>
      <c r="AM622" s="183"/>
      <c r="AN622" s="183"/>
      <c r="AO622" s="183"/>
      <c r="AP622" s="183"/>
      <c r="AQ622" s="183"/>
      <c r="AR622" s="183"/>
      <c r="AS622" s="183"/>
      <c r="AT622" s="183"/>
      <c r="AU622" s="183"/>
      <c r="AV622" s="183"/>
      <c r="AW622" s="183"/>
      <c r="AX622" s="183"/>
      <c r="AY622" s="183"/>
      <c r="AZ622" s="183"/>
      <c r="BA622" s="183"/>
      <c r="BB622" s="183"/>
      <c r="BC622" s="183"/>
      <c r="BD622" s="183"/>
      <c r="BE622" s="183"/>
    </row>
    <row r="623" spans="1:57" ht="15" customHeight="1">
      <c r="A623" s="145" t="s">
        <v>1995</v>
      </c>
      <c r="B623" s="145"/>
      <c r="C623" s="145"/>
      <c r="D623" s="145"/>
      <c r="E623" s="145"/>
      <c r="F623" s="146">
        <v>891</v>
      </c>
      <c r="G623" s="147" t="s">
        <v>1996</v>
      </c>
      <c r="H623" s="148">
        <v>2</v>
      </c>
      <c r="I623" s="149">
        <v>15</v>
      </c>
      <c r="J623" s="149">
        <v>30</v>
      </c>
      <c r="K623" s="149"/>
      <c r="L623" s="150">
        <v>0</v>
      </c>
      <c r="M623" s="180" t="s">
        <v>2</v>
      </c>
      <c r="N623" s="181"/>
      <c r="O623" s="181" t="s">
        <v>2326</v>
      </c>
      <c r="P623" s="151" t="s">
        <v>1595</v>
      </c>
      <c r="Q623" s="182" t="str">
        <f>MaBM</f>
        <v>CTUD</v>
      </c>
      <c r="R623" s="182" t="str">
        <f>MaKhoa</f>
        <v>KCT</v>
      </c>
      <c r="S623" s="144" t="str">
        <f t="shared" si="9"/>
        <v>KCT-CTUD</v>
      </c>
      <c r="T623" s="183"/>
      <c r="U623" s="183"/>
      <c r="V623" s="183"/>
      <c r="W623" s="183"/>
      <c r="X623" s="183"/>
      <c r="Y623" s="183"/>
      <c r="Z623" s="183" t="s">
        <v>20</v>
      </c>
      <c r="AA623" s="183"/>
      <c r="AB623" s="183"/>
      <c r="AC623" s="183"/>
      <c r="AD623" s="183"/>
      <c r="AE623" s="183"/>
      <c r="AF623" s="183"/>
      <c r="AG623" s="183"/>
      <c r="AH623" s="183"/>
      <c r="AI623" s="183"/>
      <c r="AJ623" s="183"/>
      <c r="AK623" s="183"/>
      <c r="AL623" s="183"/>
      <c r="AM623" s="183"/>
      <c r="AN623" s="183"/>
      <c r="AO623" s="183"/>
      <c r="AP623" s="183"/>
      <c r="AQ623" s="183"/>
      <c r="AR623" s="183"/>
      <c r="AS623" s="183"/>
      <c r="AT623" s="183"/>
      <c r="AU623" s="183"/>
      <c r="AV623" s="183"/>
      <c r="AW623" s="183"/>
      <c r="AX623" s="183"/>
      <c r="AY623" s="183"/>
      <c r="AZ623" s="183"/>
      <c r="BA623" s="183"/>
      <c r="BB623" s="183"/>
      <c r="BC623" s="183"/>
      <c r="BD623" s="183"/>
      <c r="BE623" s="183"/>
    </row>
    <row r="624" spans="1:57" ht="15" customHeight="1">
      <c r="A624" s="145" t="s">
        <v>1272</v>
      </c>
      <c r="B624" s="145"/>
      <c r="C624" s="145"/>
      <c r="D624" s="145" t="s">
        <v>1273</v>
      </c>
      <c r="E624" s="145"/>
      <c r="F624" s="146">
        <v>635</v>
      </c>
      <c r="G624" s="147" t="s">
        <v>1274</v>
      </c>
      <c r="H624" s="148">
        <v>3</v>
      </c>
      <c r="I624" s="149"/>
      <c r="J624" s="149"/>
      <c r="K624" s="149">
        <v>135</v>
      </c>
      <c r="L624" s="150">
        <v>0</v>
      </c>
      <c r="M624" s="180" t="s">
        <v>2</v>
      </c>
      <c r="N624" s="181"/>
      <c r="O624" s="181" t="s">
        <v>1772</v>
      </c>
      <c r="P624" s="151" t="s">
        <v>1595</v>
      </c>
      <c r="Q624" s="182" t="str">
        <f>MaBM</f>
        <v>CTXU</v>
      </c>
      <c r="R624" s="182" t="str">
        <f>MaKhoa</f>
        <v>KCT</v>
      </c>
      <c r="S624" s="144" t="str">
        <f t="shared" si="9"/>
        <v>KCT-CTXU</v>
      </c>
      <c r="T624" s="183" t="s">
        <v>20</v>
      </c>
      <c r="U624" s="183" t="s">
        <v>20</v>
      </c>
      <c r="V624" s="183" t="s">
        <v>20</v>
      </c>
      <c r="W624" s="183" t="s">
        <v>20</v>
      </c>
      <c r="X624" s="183" t="s">
        <v>20</v>
      </c>
      <c r="Y624" s="183" t="s">
        <v>20</v>
      </c>
      <c r="Z624" s="183" t="s">
        <v>20</v>
      </c>
      <c r="AA624" s="183"/>
      <c r="AB624" s="183"/>
      <c r="AC624" s="183"/>
      <c r="AD624" s="183"/>
      <c r="AE624" s="183"/>
      <c r="AF624" s="183"/>
      <c r="AG624" s="183"/>
      <c r="AH624" s="183"/>
      <c r="AI624" s="183"/>
      <c r="AJ624" s="183"/>
      <c r="AK624" s="183"/>
      <c r="AL624" s="183"/>
      <c r="AM624" s="183"/>
      <c r="AN624" s="183" t="s">
        <v>20</v>
      </c>
      <c r="AO624" s="183" t="s">
        <v>20</v>
      </c>
      <c r="AP624" s="183" t="s">
        <v>20</v>
      </c>
      <c r="AQ624" s="183"/>
      <c r="AR624" s="183" t="s">
        <v>20</v>
      </c>
      <c r="AS624" s="183"/>
      <c r="AT624" s="183"/>
      <c r="AU624" s="183"/>
      <c r="AV624" s="183"/>
      <c r="AW624" s="183"/>
      <c r="AX624" s="183"/>
      <c r="AY624" s="183"/>
      <c r="AZ624" s="183"/>
      <c r="BA624" s="183"/>
      <c r="BB624" s="183"/>
      <c r="BC624" s="183"/>
      <c r="BD624" s="183"/>
      <c r="BE624" s="183"/>
    </row>
    <row r="625" spans="1:57" ht="25.5" customHeight="1">
      <c r="A625" s="145"/>
      <c r="B625" s="145"/>
      <c r="C625" s="145"/>
      <c r="D625" s="145" t="s">
        <v>712</v>
      </c>
      <c r="E625" s="145"/>
      <c r="F625" s="146">
        <v>368</v>
      </c>
      <c r="G625" s="147" t="s">
        <v>1708</v>
      </c>
      <c r="H625" s="148">
        <v>3</v>
      </c>
      <c r="I625" s="149">
        <v>45</v>
      </c>
      <c r="J625" s="149"/>
      <c r="K625" s="149"/>
      <c r="L625" s="150">
        <v>0</v>
      </c>
      <c r="M625" s="184"/>
      <c r="N625" s="181"/>
      <c r="O625" s="181" t="s">
        <v>1704</v>
      </c>
      <c r="P625" s="151" t="s">
        <v>1595</v>
      </c>
      <c r="Q625" s="182" t="str">
        <f>MaBM</f>
        <v>KCT</v>
      </c>
      <c r="R625" s="182" t="str">
        <f>MaKhoa</f>
        <v>KCT</v>
      </c>
      <c r="S625" s="144" t="str">
        <f t="shared" si="9"/>
        <v>KCT-KCT</v>
      </c>
      <c r="T625" s="183"/>
      <c r="U625" s="183"/>
      <c r="V625" s="183"/>
      <c r="W625" s="183"/>
      <c r="X625" s="183"/>
      <c r="Y625" s="183"/>
      <c r="Z625" s="183"/>
      <c r="AA625" s="183"/>
      <c r="AB625" s="183"/>
      <c r="AC625" s="183"/>
      <c r="AD625" s="183"/>
      <c r="AE625" s="183"/>
      <c r="AF625" s="183"/>
      <c r="AG625" s="183"/>
      <c r="AH625" s="183"/>
      <c r="AI625" s="183"/>
      <c r="AJ625" s="183"/>
      <c r="AK625" s="183"/>
      <c r="AL625" s="183"/>
      <c r="AM625" s="183"/>
      <c r="AN625" s="183"/>
      <c r="AO625" s="183"/>
      <c r="AP625" s="183" t="s">
        <v>20</v>
      </c>
      <c r="AQ625" s="183"/>
      <c r="AR625" s="183"/>
      <c r="AS625" s="183"/>
      <c r="AT625" s="183"/>
      <c r="AU625" s="183"/>
      <c r="AV625" s="183"/>
      <c r="AW625" s="183"/>
      <c r="AX625" s="183"/>
      <c r="AY625" s="183"/>
      <c r="AZ625" s="183"/>
      <c r="BA625" s="183"/>
      <c r="BB625" s="183"/>
      <c r="BC625" s="183"/>
      <c r="BD625" s="183"/>
      <c r="BE625" s="183"/>
    </row>
    <row r="626" spans="1:57" ht="25.5" customHeight="1">
      <c r="A626" s="145" t="s">
        <v>694</v>
      </c>
      <c r="B626" s="145" t="s">
        <v>694</v>
      </c>
      <c r="C626" s="145"/>
      <c r="D626" s="145"/>
      <c r="E626" s="145"/>
      <c r="F626" s="146">
        <v>355</v>
      </c>
      <c r="G626" s="147" t="s">
        <v>1696</v>
      </c>
      <c r="H626" s="148">
        <v>2</v>
      </c>
      <c r="I626" s="149"/>
      <c r="J626" s="149"/>
      <c r="K626" s="149">
        <v>90</v>
      </c>
      <c r="L626" s="150">
        <v>0</v>
      </c>
      <c r="M626" s="180" t="s">
        <v>1511</v>
      </c>
      <c r="N626" s="181"/>
      <c r="O626" s="181" t="s">
        <v>1704</v>
      </c>
      <c r="P626" s="151" t="s">
        <v>1595</v>
      </c>
      <c r="Q626" s="182" t="str">
        <f>MaBM</f>
        <v>KCT</v>
      </c>
      <c r="R626" s="182" t="str">
        <f>MaKhoa</f>
        <v>KCT</v>
      </c>
      <c r="S626" s="144" t="str">
        <f t="shared" si="9"/>
        <v>KCT-KCT</v>
      </c>
      <c r="T626" s="183"/>
      <c r="U626" s="183"/>
      <c r="V626" s="183"/>
      <c r="W626" s="183" t="s">
        <v>20</v>
      </c>
      <c r="X626" s="183"/>
      <c r="Y626" s="183"/>
      <c r="Z626" s="183"/>
      <c r="AA626" s="183"/>
      <c r="AB626" s="183"/>
      <c r="AC626" s="183"/>
      <c r="AD626" s="183"/>
      <c r="AE626" s="183"/>
      <c r="AF626" s="183"/>
      <c r="AG626" s="183"/>
      <c r="AH626" s="183"/>
      <c r="AI626" s="183"/>
      <c r="AJ626" s="183"/>
      <c r="AK626" s="183"/>
      <c r="AL626" s="183"/>
      <c r="AM626" s="183"/>
      <c r="AN626" s="183"/>
      <c r="AO626" s="183"/>
      <c r="AP626" s="183"/>
      <c r="AQ626" s="183"/>
      <c r="AR626" s="183"/>
      <c r="AS626" s="183"/>
      <c r="AT626" s="183"/>
      <c r="AU626" s="183"/>
      <c r="AV626" s="183"/>
      <c r="AW626" s="183"/>
      <c r="AX626" s="183"/>
      <c r="AY626" s="183"/>
      <c r="AZ626" s="183"/>
      <c r="BA626" s="183"/>
      <c r="BB626" s="183"/>
      <c r="BC626" s="183"/>
      <c r="BD626" s="183"/>
      <c r="BE626" s="183"/>
    </row>
    <row r="627" spans="1:57" ht="15" customHeight="1">
      <c r="A627" s="145" t="s">
        <v>1446</v>
      </c>
      <c r="B627" s="145" t="s">
        <v>1446</v>
      </c>
      <c r="C627" s="145"/>
      <c r="D627" s="145"/>
      <c r="E627" s="145"/>
      <c r="F627" s="146">
        <v>710</v>
      </c>
      <c r="G627" s="147" t="s">
        <v>1444</v>
      </c>
      <c r="H627" s="148">
        <v>8</v>
      </c>
      <c r="I627" s="149"/>
      <c r="J627" s="149"/>
      <c r="K627" s="149">
        <v>480</v>
      </c>
      <c r="L627" s="150">
        <v>0</v>
      </c>
      <c r="M627" s="180" t="s">
        <v>1511</v>
      </c>
      <c r="N627" s="181"/>
      <c r="O627" s="181" t="s">
        <v>1704</v>
      </c>
      <c r="P627" s="151" t="s">
        <v>1595</v>
      </c>
      <c r="Q627" s="182" t="str">
        <f>MaBM</f>
        <v>KCT</v>
      </c>
      <c r="R627" s="182" t="str">
        <f>MaKhoa</f>
        <v>KCT</v>
      </c>
      <c r="S627" s="144" t="str">
        <f t="shared" si="9"/>
        <v>KCT-KCT</v>
      </c>
      <c r="T627" s="183"/>
      <c r="U627" s="183"/>
      <c r="V627" s="183"/>
      <c r="W627" s="183" t="s">
        <v>20</v>
      </c>
      <c r="X627" s="183"/>
      <c r="Y627" s="183"/>
      <c r="Z627" s="183"/>
      <c r="AA627" s="183"/>
      <c r="AB627" s="183"/>
      <c r="AC627" s="183"/>
      <c r="AD627" s="183"/>
      <c r="AE627" s="183"/>
      <c r="AF627" s="183"/>
      <c r="AG627" s="183"/>
      <c r="AH627" s="183"/>
      <c r="AI627" s="183"/>
      <c r="AJ627" s="183"/>
      <c r="AK627" s="183"/>
      <c r="AL627" s="183"/>
      <c r="AM627" s="183"/>
      <c r="AN627" s="183"/>
      <c r="AO627" s="183"/>
      <c r="AP627" s="183"/>
      <c r="AQ627" s="183"/>
      <c r="AR627" s="183"/>
      <c r="AS627" s="183"/>
      <c r="AT627" s="183"/>
      <c r="AU627" s="183"/>
      <c r="AV627" s="183"/>
      <c r="AW627" s="183"/>
      <c r="AX627" s="183"/>
      <c r="AY627" s="183"/>
      <c r="AZ627" s="183"/>
      <c r="BA627" s="183"/>
      <c r="BB627" s="183"/>
      <c r="BC627" s="183"/>
      <c r="BD627" s="183"/>
      <c r="BE627" s="183"/>
    </row>
    <row r="628" spans="1:57" ht="15" customHeight="1">
      <c r="A628" s="145"/>
      <c r="B628" s="145"/>
      <c r="C628" s="145"/>
      <c r="D628" s="145" t="s">
        <v>1452</v>
      </c>
      <c r="E628" s="145"/>
      <c r="F628" s="146">
        <v>716</v>
      </c>
      <c r="G628" s="147" t="s">
        <v>1444</v>
      </c>
      <c r="H628" s="148">
        <v>4</v>
      </c>
      <c r="I628" s="149"/>
      <c r="J628" s="149"/>
      <c r="K628" s="149">
        <v>240</v>
      </c>
      <c r="L628" s="150">
        <v>0</v>
      </c>
      <c r="M628" s="180" t="s">
        <v>1511</v>
      </c>
      <c r="N628" s="181"/>
      <c r="O628" s="181" t="s">
        <v>1704</v>
      </c>
      <c r="P628" s="151" t="s">
        <v>1595</v>
      </c>
      <c r="Q628" s="182" t="str">
        <f>MaBM</f>
        <v>KCT</v>
      </c>
      <c r="R628" s="182" t="str">
        <f>MaKhoa</f>
        <v>KCT</v>
      </c>
      <c r="S628" s="144" t="str">
        <f t="shared" si="9"/>
        <v>KCT-KCT</v>
      </c>
      <c r="T628" s="183"/>
      <c r="U628" s="183"/>
      <c r="V628" s="183"/>
      <c r="W628" s="183"/>
      <c r="X628" s="183"/>
      <c r="Y628" s="183"/>
      <c r="Z628" s="183"/>
      <c r="AA628" s="183"/>
      <c r="AB628" s="183"/>
      <c r="AC628" s="183"/>
      <c r="AD628" s="183"/>
      <c r="AE628" s="183"/>
      <c r="AF628" s="183"/>
      <c r="AG628" s="183"/>
      <c r="AH628" s="183"/>
      <c r="AI628" s="183"/>
      <c r="AJ628" s="183"/>
      <c r="AK628" s="183"/>
      <c r="AL628" s="183"/>
      <c r="AM628" s="183"/>
      <c r="AN628" s="183"/>
      <c r="AO628" s="183"/>
      <c r="AP628" s="183" t="s">
        <v>20</v>
      </c>
      <c r="AQ628" s="183"/>
      <c r="AR628" s="183"/>
      <c r="AS628" s="183"/>
      <c r="AT628" s="183"/>
      <c r="AU628" s="183"/>
      <c r="AV628" s="183"/>
      <c r="AW628" s="183"/>
      <c r="AX628" s="183"/>
      <c r="AY628" s="183"/>
      <c r="AZ628" s="183"/>
      <c r="BA628" s="183"/>
      <c r="BB628" s="183"/>
      <c r="BC628" s="183"/>
      <c r="BD628" s="183"/>
      <c r="BE628" s="183"/>
    </row>
    <row r="629" spans="1:57" ht="25.5" customHeight="1">
      <c r="A629" s="145"/>
      <c r="B629" s="145" t="s">
        <v>710</v>
      </c>
      <c r="C629" s="145"/>
      <c r="D629" s="145"/>
      <c r="E629" s="145"/>
      <c r="F629" s="146">
        <v>367</v>
      </c>
      <c r="G629" s="147" t="s">
        <v>711</v>
      </c>
      <c r="H629" s="148">
        <v>2</v>
      </c>
      <c r="I629" s="149">
        <v>30</v>
      </c>
      <c r="J629" s="149"/>
      <c r="K629" s="149"/>
      <c r="L629" s="150">
        <v>0</v>
      </c>
      <c r="M629" s="184"/>
      <c r="N629" s="181"/>
      <c r="O629" s="181" t="s">
        <v>1704</v>
      </c>
      <c r="P629" s="151" t="s">
        <v>1595</v>
      </c>
      <c r="Q629" s="182" t="str">
        <f>MaBM</f>
        <v>KCT</v>
      </c>
      <c r="R629" s="182" t="str">
        <f>MaKhoa</f>
        <v>KCT</v>
      </c>
      <c r="S629" s="144" t="str">
        <f t="shared" si="9"/>
        <v>KCT-KCT</v>
      </c>
      <c r="T629" s="183"/>
      <c r="U629" s="183"/>
      <c r="V629" s="183"/>
      <c r="W629" s="183"/>
      <c r="X629" s="183"/>
      <c r="Y629" s="183"/>
      <c r="Z629" s="183"/>
      <c r="AA629" s="183"/>
      <c r="AB629" s="183"/>
      <c r="AC629" s="183"/>
      <c r="AD629" s="183"/>
      <c r="AE629" s="183"/>
      <c r="AF629" s="183"/>
      <c r="AG629" s="183"/>
      <c r="AH629" s="183"/>
      <c r="AI629" s="183"/>
      <c r="AJ629" s="183"/>
      <c r="AK629" s="183"/>
      <c r="AL629" s="183"/>
      <c r="AM629" s="183"/>
      <c r="AN629" s="183"/>
      <c r="AO629" s="183"/>
      <c r="AP629" s="183"/>
      <c r="AQ629" s="183"/>
      <c r="AR629" s="183"/>
      <c r="AS629" s="183"/>
      <c r="AT629" s="183"/>
      <c r="AU629" s="183"/>
      <c r="AV629" s="183"/>
      <c r="AW629" s="183"/>
      <c r="AX629" s="183"/>
      <c r="AY629" s="183"/>
      <c r="AZ629" s="183"/>
      <c r="BA629" s="183"/>
      <c r="BB629" s="183"/>
      <c r="BC629" s="183"/>
      <c r="BD629" s="183"/>
      <c r="BE629" s="183"/>
    </row>
    <row r="630" spans="1:57" ht="15" customHeight="1">
      <c r="A630" s="145" t="s">
        <v>1118</v>
      </c>
      <c r="B630" s="145" t="s">
        <v>1743</v>
      </c>
      <c r="C630" s="145"/>
      <c r="D630" s="145" t="s">
        <v>1119</v>
      </c>
      <c r="E630" s="145"/>
      <c r="F630" s="146">
        <v>565</v>
      </c>
      <c r="G630" s="147" t="s">
        <v>467</v>
      </c>
      <c r="H630" s="148">
        <v>2</v>
      </c>
      <c r="I630" s="149">
        <v>15</v>
      </c>
      <c r="J630" s="149">
        <v>30</v>
      </c>
      <c r="K630" s="149"/>
      <c r="L630" s="150">
        <v>0</v>
      </c>
      <c r="M630" s="180" t="s">
        <v>2</v>
      </c>
      <c r="N630" s="181"/>
      <c r="O630" s="181" t="s">
        <v>2326</v>
      </c>
      <c r="P630" s="151" t="s">
        <v>1595</v>
      </c>
      <c r="Q630" s="182" t="str">
        <f>MaBM</f>
        <v>CTUD</v>
      </c>
      <c r="R630" s="182" t="str">
        <f>MaKhoa</f>
        <v>KCT</v>
      </c>
      <c r="S630" s="144" t="str">
        <f t="shared" si="9"/>
        <v>KCT-CTUD</v>
      </c>
      <c r="T630" s="183"/>
      <c r="U630" s="183"/>
      <c r="V630" s="183"/>
      <c r="W630" s="183" t="s">
        <v>21</v>
      </c>
      <c r="X630" s="183"/>
      <c r="Y630" s="183"/>
      <c r="Z630" s="183"/>
      <c r="AA630" s="183"/>
      <c r="AB630" s="183"/>
      <c r="AC630" s="183"/>
      <c r="AD630" s="183"/>
      <c r="AE630" s="183"/>
      <c r="AF630" s="183"/>
      <c r="AG630" s="183"/>
      <c r="AH630" s="183"/>
      <c r="AI630" s="183"/>
      <c r="AJ630" s="183"/>
      <c r="AK630" s="183"/>
      <c r="AL630" s="183"/>
      <c r="AM630" s="183"/>
      <c r="AN630" s="183"/>
      <c r="AO630" s="183"/>
      <c r="AP630" s="183" t="s">
        <v>21</v>
      </c>
      <c r="AQ630" s="183"/>
      <c r="AR630" s="183"/>
      <c r="AS630" s="183"/>
      <c r="AT630" s="183"/>
      <c r="AU630" s="183"/>
      <c r="AV630" s="183"/>
      <c r="AW630" s="183"/>
      <c r="AX630" s="183"/>
      <c r="AY630" s="183"/>
      <c r="AZ630" s="183"/>
      <c r="BA630" s="183"/>
      <c r="BB630" s="183"/>
      <c r="BC630" s="183"/>
      <c r="BD630" s="183"/>
      <c r="BE630" s="183"/>
    </row>
    <row r="631" spans="1:57" ht="15" customHeight="1">
      <c r="A631" s="145" t="s">
        <v>693</v>
      </c>
      <c r="B631" s="145"/>
      <c r="C631" s="145"/>
      <c r="D631" s="145"/>
      <c r="E631" s="145"/>
      <c r="F631" s="146">
        <v>354</v>
      </c>
      <c r="G631" s="147" t="s">
        <v>613</v>
      </c>
      <c r="H631" s="148">
        <v>3</v>
      </c>
      <c r="I631" s="149">
        <v>45</v>
      </c>
      <c r="J631" s="149"/>
      <c r="K631" s="149"/>
      <c r="L631" s="150">
        <v>0</v>
      </c>
      <c r="M631" s="184"/>
      <c r="N631" s="181"/>
      <c r="O631" s="181" t="s">
        <v>1704</v>
      </c>
      <c r="P631" s="151" t="s">
        <v>1595</v>
      </c>
      <c r="Q631" s="182" t="str">
        <f>MaBM</f>
        <v>KCT</v>
      </c>
      <c r="R631" s="182" t="str">
        <f>MaKhoa</f>
        <v>KCT</v>
      </c>
      <c r="S631" s="144" t="str">
        <f t="shared" si="9"/>
        <v>KCT-KCT</v>
      </c>
      <c r="T631" s="183"/>
      <c r="U631" s="183"/>
      <c r="V631" s="183"/>
      <c r="W631" s="183" t="s">
        <v>20</v>
      </c>
      <c r="X631" s="183"/>
      <c r="Y631" s="183"/>
      <c r="Z631" s="183"/>
      <c r="AA631" s="183"/>
      <c r="AB631" s="183"/>
      <c r="AC631" s="183"/>
      <c r="AD631" s="183"/>
      <c r="AE631" s="183"/>
      <c r="AF631" s="183"/>
      <c r="AG631" s="183"/>
      <c r="AH631" s="183"/>
      <c r="AI631" s="183"/>
      <c r="AJ631" s="183"/>
      <c r="AK631" s="183"/>
      <c r="AL631" s="183"/>
      <c r="AM631" s="183"/>
      <c r="AN631" s="183"/>
      <c r="AO631" s="183"/>
      <c r="AP631" s="183"/>
      <c r="AQ631" s="183"/>
      <c r="AR631" s="183"/>
      <c r="AS631" s="183"/>
      <c r="AT631" s="183"/>
      <c r="AU631" s="183"/>
      <c r="AV631" s="183"/>
      <c r="AW631" s="183"/>
      <c r="AX631" s="183"/>
      <c r="AY631" s="183"/>
      <c r="AZ631" s="183"/>
      <c r="BA631" s="183"/>
      <c r="BB631" s="183"/>
      <c r="BC631" s="183"/>
      <c r="BD631" s="183"/>
      <c r="BE631" s="183"/>
    </row>
    <row r="632" spans="1:57" ht="15" customHeight="1">
      <c r="A632" s="145"/>
      <c r="B632" s="145"/>
      <c r="C632" s="145"/>
      <c r="D632" s="145" t="s">
        <v>696</v>
      </c>
      <c r="E632" s="145"/>
      <c r="F632" s="146">
        <v>357</v>
      </c>
      <c r="G632" s="147" t="s">
        <v>613</v>
      </c>
      <c r="H632" s="148">
        <v>3</v>
      </c>
      <c r="I632" s="149">
        <v>45</v>
      </c>
      <c r="J632" s="149"/>
      <c r="K632" s="149"/>
      <c r="L632" s="150">
        <v>0</v>
      </c>
      <c r="M632" s="184"/>
      <c r="N632" s="181"/>
      <c r="O632" s="181" t="s">
        <v>1704</v>
      </c>
      <c r="P632" s="151" t="s">
        <v>1595</v>
      </c>
      <c r="Q632" s="182" t="str">
        <f>MaBM</f>
        <v>KCT</v>
      </c>
      <c r="R632" s="182" t="str">
        <f>MaKhoa</f>
        <v>KCT</v>
      </c>
      <c r="S632" s="144" t="str">
        <f t="shared" si="9"/>
        <v>KCT-KCT</v>
      </c>
      <c r="T632" s="183"/>
      <c r="U632" s="183"/>
      <c r="V632" s="183"/>
      <c r="W632" s="183"/>
      <c r="X632" s="183"/>
      <c r="Y632" s="183"/>
      <c r="Z632" s="183"/>
      <c r="AA632" s="183"/>
      <c r="AB632" s="183"/>
      <c r="AC632" s="183"/>
      <c r="AD632" s="183"/>
      <c r="AE632" s="183"/>
      <c r="AF632" s="183"/>
      <c r="AG632" s="183"/>
      <c r="AH632" s="183"/>
      <c r="AI632" s="183"/>
      <c r="AJ632" s="183"/>
      <c r="AK632" s="183"/>
      <c r="AL632" s="183"/>
      <c r="AM632" s="183"/>
      <c r="AN632" s="183"/>
      <c r="AO632" s="183"/>
      <c r="AP632" s="183" t="s">
        <v>20</v>
      </c>
      <c r="AQ632" s="183"/>
      <c r="AR632" s="183"/>
      <c r="AS632" s="183"/>
      <c r="AT632" s="183"/>
      <c r="AU632" s="183"/>
      <c r="AV632" s="183"/>
      <c r="AW632" s="183"/>
      <c r="AX632" s="183"/>
      <c r="AY632" s="183"/>
      <c r="AZ632" s="183"/>
      <c r="BA632" s="183"/>
      <c r="BB632" s="183"/>
      <c r="BC632" s="183"/>
      <c r="BD632" s="183"/>
      <c r="BE632" s="183"/>
    </row>
    <row r="633" spans="1:57" ht="15" customHeight="1">
      <c r="A633" s="145"/>
      <c r="B633" s="145"/>
      <c r="C633" s="145"/>
      <c r="D633" s="145" t="s">
        <v>1410</v>
      </c>
      <c r="E633" s="145"/>
      <c r="F633" s="146">
        <v>687</v>
      </c>
      <c r="G633" s="147" t="s">
        <v>1409</v>
      </c>
      <c r="H633" s="148">
        <v>6</v>
      </c>
      <c r="I633" s="149"/>
      <c r="J633" s="149"/>
      <c r="K633" s="149">
        <v>270</v>
      </c>
      <c r="L633" s="150">
        <v>0</v>
      </c>
      <c r="M633" s="180" t="s">
        <v>2</v>
      </c>
      <c r="N633" s="181"/>
      <c r="O633" s="181" t="s">
        <v>1704</v>
      </c>
      <c r="P633" s="151" t="s">
        <v>1595</v>
      </c>
      <c r="Q633" s="182" t="str">
        <f>MaBM</f>
        <v>KCT</v>
      </c>
      <c r="R633" s="182" t="str">
        <f>MaKhoa</f>
        <v>KCT</v>
      </c>
      <c r="S633" s="144" t="str">
        <f t="shared" si="9"/>
        <v>KCT-KCT</v>
      </c>
      <c r="T633" s="183"/>
      <c r="U633" s="183"/>
      <c r="V633" s="183"/>
      <c r="W633" s="183"/>
      <c r="X633" s="183"/>
      <c r="Y633" s="183"/>
      <c r="Z633" s="183"/>
      <c r="AA633" s="183"/>
      <c r="AB633" s="183"/>
      <c r="AC633" s="183"/>
      <c r="AD633" s="183"/>
      <c r="AE633" s="183"/>
      <c r="AF633" s="183"/>
      <c r="AG633" s="183"/>
      <c r="AH633" s="183"/>
      <c r="AI633" s="183"/>
      <c r="AJ633" s="183"/>
      <c r="AK633" s="183"/>
      <c r="AL633" s="183"/>
      <c r="AM633" s="183"/>
      <c r="AN633" s="183"/>
      <c r="AO633" s="183"/>
      <c r="AP633" s="183" t="s">
        <v>20</v>
      </c>
      <c r="AQ633" s="183"/>
      <c r="AR633" s="183"/>
      <c r="AS633" s="183"/>
      <c r="AT633" s="183"/>
      <c r="AU633" s="183"/>
      <c r="AV633" s="183"/>
      <c r="AW633" s="183"/>
      <c r="AX633" s="183"/>
      <c r="AY633" s="183"/>
      <c r="AZ633" s="183"/>
      <c r="BA633" s="183"/>
      <c r="BB633" s="183"/>
      <c r="BC633" s="183"/>
      <c r="BD633" s="183"/>
      <c r="BE633" s="183"/>
    </row>
    <row r="634" spans="1:57" ht="15" customHeight="1">
      <c r="A634" s="145" t="s">
        <v>1416</v>
      </c>
      <c r="B634" s="145" t="s">
        <v>1416</v>
      </c>
      <c r="C634" s="145"/>
      <c r="D634" s="145"/>
      <c r="E634" s="145"/>
      <c r="F634" s="146">
        <v>691</v>
      </c>
      <c r="G634" s="147" t="s">
        <v>1415</v>
      </c>
      <c r="H634" s="148">
        <v>4</v>
      </c>
      <c r="I634" s="149"/>
      <c r="J634" s="149"/>
      <c r="K634" s="149">
        <v>180</v>
      </c>
      <c r="L634" s="150">
        <v>0</v>
      </c>
      <c r="M634" s="180" t="s">
        <v>1511</v>
      </c>
      <c r="N634" s="181"/>
      <c r="O634" s="181" t="s">
        <v>1704</v>
      </c>
      <c r="P634" s="151" t="s">
        <v>1595</v>
      </c>
      <c r="Q634" s="182" t="str">
        <f>MaBM</f>
        <v>KCT</v>
      </c>
      <c r="R634" s="182" t="str">
        <f>MaKhoa</f>
        <v>KCT</v>
      </c>
      <c r="S634" s="144" t="str">
        <f t="shared" si="9"/>
        <v>KCT-KCT</v>
      </c>
      <c r="T634" s="183"/>
      <c r="U634" s="183"/>
      <c r="V634" s="183"/>
      <c r="W634" s="183" t="s">
        <v>20</v>
      </c>
      <c r="X634" s="183"/>
      <c r="Y634" s="183"/>
      <c r="Z634" s="183"/>
      <c r="AA634" s="183"/>
      <c r="AB634" s="183"/>
      <c r="AC634" s="183"/>
      <c r="AD634" s="183"/>
      <c r="AE634" s="183"/>
      <c r="AF634" s="183"/>
      <c r="AG634" s="183"/>
      <c r="AH634" s="183"/>
      <c r="AI634" s="183"/>
      <c r="AJ634" s="183"/>
      <c r="AK634" s="183"/>
      <c r="AL634" s="183"/>
      <c r="AM634" s="183"/>
      <c r="AN634" s="183"/>
      <c r="AO634" s="183"/>
      <c r="AP634" s="183"/>
      <c r="AQ634" s="183"/>
      <c r="AR634" s="183"/>
      <c r="AS634" s="183"/>
      <c r="AT634" s="183"/>
      <c r="AU634" s="183"/>
      <c r="AV634" s="183"/>
      <c r="AW634" s="183"/>
      <c r="AX634" s="183"/>
      <c r="AY634" s="183"/>
      <c r="AZ634" s="183"/>
      <c r="BA634" s="183"/>
      <c r="BB634" s="183"/>
      <c r="BC634" s="183"/>
      <c r="BD634" s="183"/>
      <c r="BE634" s="183"/>
    </row>
    <row r="635" spans="1:57" ht="15" customHeight="1">
      <c r="A635" s="145" t="s">
        <v>1296</v>
      </c>
      <c r="B635" s="145"/>
      <c r="C635" s="145"/>
      <c r="D635" s="145" t="s">
        <v>1297</v>
      </c>
      <c r="E635" s="145" t="s">
        <v>1297</v>
      </c>
      <c r="F635" s="146">
        <v>644</v>
      </c>
      <c r="G635" s="147" t="s">
        <v>1298</v>
      </c>
      <c r="H635" s="148">
        <v>2</v>
      </c>
      <c r="I635" s="149"/>
      <c r="J635" s="149"/>
      <c r="K635" s="149">
        <v>90</v>
      </c>
      <c r="L635" s="150">
        <v>0</v>
      </c>
      <c r="M635" s="180" t="s">
        <v>2</v>
      </c>
      <c r="N635" s="181"/>
      <c r="O635" s="181" t="s">
        <v>1704</v>
      </c>
      <c r="P635" s="151" t="s">
        <v>1595</v>
      </c>
      <c r="Q635" s="182" t="str">
        <f>MaBM</f>
        <v>KCT</v>
      </c>
      <c r="R635" s="182" t="str">
        <f>MaKhoa</f>
        <v>KCT</v>
      </c>
      <c r="S635" s="144" t="str">
        <f t="shared" si="9"/>
        <v>KCT-KCT</v>
      </c>
      <c r="T635" s="183"/>
      <c r="U635" s="183"/>
      <c r="V635" s="183"/>
      <c r="W635" s="183" t="s">
        <v>20</v>
      </c>
      <c r="X635" s="183"/>
      <c r="Y635" s="183"/>
      <c r="Z635" s="183"/>
      <c r="AA635" s="183"/>
      <c r="AB635" s="183"/>
      <c r="AC635" s="183"/>
      <c r="AD635" s="183"/>
      <c r="AE635" s="183"/>
      <c r="AF635" s="183"/>
      <c r="AG635" s="183"/>
      <c r="AH635" s="183"/>
      <c r="AI635" s="183"/>
      <c r="AJ635" s="183"/>
      <c r="AK635" s="183"/>
      <c r="AL635" s="183"/>
      <c r="AM635" s="183"/>
      <c r="AN635" s="183"/>
      <c r="AO635" s="183"/>
      <c r="AP635" s="183" t="s">
        <v>20</v>
      </c>
      <c r="AQ635" s="183"/>
      <c r="AR635" s="183"/>
      <c r="AS635" s="183"/>
      <c r="AT635" s="183"/>
      <c r="AU635" s="183"/>
      <c r="AV635" s="183"/>
      <c r="AW635" s="183"/>
      <c r="AX635" s="183"/>
      <c r="AY635" s="183"/>
      <c r="AZ635" s="183"/>
      <c r="BA635" s="183"/>
      <c r="BB635" s="183"/>
      <c r="BC635" s="183"/>
      <c r="BD635" s="183"/>
      <c r="BE635" s="183"/>
    </row>
    <row r="636" spans="1:57" ht="15" hidden="1" customHeight="1">
      <c r="A636" s="145" t="s">
        <v>2068</v>
      </c>
      <c r="B636" s="145"/>
      <c r="C636" s="145"/>
      <c r="D636" s="145"/>
      <c r="E636" s="145"/>
      <c r="F636" s="146">
        <v>935</v>
      </c>
      <c r="G636" s="147" t="s">
        <v>2069</v>
      </c>
      <c r="H636" s="148">
        <v>3</v>
      </c>
      <c r="I636" s="149">
        <v>45</v>
      </c>
      <c r="J636" s="149"/>
      <c r="K636" s="149"/>
      <c r="L636" s="150">
        <v>0</v>
      </c>
      <c r="M636" s="184"/>
      <c r="N636" s="181"/>
      <c r="O636" s="181"/>
      <c r="P636" s="151" t="s">
        <v>1599</v>
      </c>
      <c r="Q636" s="182" t="str">
        <f>MaBM</f>
        <v/>
      </c>
      <c r="R636" s="182" t="str">
        <f>MaKhoa</f>
        <v>KTVT</v>
      </c>
      <c r="S636" s="144" t="str">
        <f t="shared" si="9"/>
        <v>KTVT-</v>
      </c>
      <c r="T636" s="183"/>
      <c r="U636" s="183"/>
      <c r="V636" s="183"/>
      <c r="W636" s="183"/>
      <c r="X636" s="183"/>
      <c r="Y636" s="183"/>
      <c r="Z636" s="183"/>
      <c r="AA636" s="183"/>
      <c r="AB636" s="183"/>
      <c r="AC636" s="183"/>
      <c r="AD636" s="183"/>
      <c r="AE636" s="183"/>
      <c r="AF636" s="183"/>
      <c r="AG636" s="183"/>
      <c r="AH636" s="183"/>
      <c r="AI636" s="183"/>
      <c r="AJ636" s="183"/>
      <c r="AK636" s="183"/>
      <c r="AL636" s="183"/>
      <c r="AM636" s="183"/>
      <c r="AN636" s="183"/>
      <c r="AO636" s="183"/>
      <c r="AP636" s="183"/>
      <c r="AQ636" s="183"/>
      <c r="AR636" s="183"/>
      <c r="AS636" s="183"/>
      <c r="AT636" s="183"/>
      <c r="AU636" s="183"/>
      <c r="AV636" s="183"/>
      <c r="AW636" s="183"/>
      <c r="AX636" s="183"/>
      <c r="AY636" s="183"/>
      <c r="AZ636" s="183"/>
      <c r="BA636" s="183"/>
      <c r="BB636" s="183"/>
      <c r="BC636" s="183"/>
      <c r="BD636" s="183"/>
      <c r="BE636" s="183"/>
    </row>
    <row r="637" spans="1:57" ht="15" hidden="1" customHeight="1">
      <c r="A637" s="145" t="s">
        <v>2082</v>
      </c>
      <c r="B637" s="145"/>
      <c r="C637" s="145"/>
      <c r="D637" s="145"/>
      <c r="E637" s="145"/>
      <c r="F637" s="146">
        <v>942</v>
      </c>
      <c r="G637" s="147" t="s">
        <v>2083</v>
      </c>
      <c r="H637" s="148">
        <v>2</v>
      </c>
      <c r="I637" s="149">
        <v>30</v>
      </c>
      <c r="J637" s="149"/>
      <c r="K637" s="149"/>
      <c r="L637" s="150">
        <v>0</v>
      </c>
      <c r="M637" s="184"/>
      <c r="N637" s="181"/>
      <c r="O637" s="181"/>
      <c r="P637" s="151" t="s">
        <v>1599</v>
      </c>
      <c r="Q637" s="182" t="str">
        <f>MaBM</f>
        <v/>
      </c>
      <c r="R637" s="182" t="str">
        <f>MaKhoa</f>
        <v>KTVT</v>
      </c>
      <c r="S637" s="144" t="str">
        <f t="shared" si="9"/>
        <v>KTVT-</v>
      </c>
      <c r="T637" s="183"/>
      <c r="U637" s="183"/>
      <c r="V637" s="183"/>
      <c r="W637" s="183"/>
      <c r="X637" s="183"/>
      <c r="Y637" s="183"/>
      <c r="Z637" s="183"/>
      <c r="AA637" s="183"/>
      <c r="AB637" s="183"/>
      <c r="AC637" s="183"/>
      <c r="AD637" s="183"/>
      <c r="AE637" s="183"/>
      <c r="AF637" s="183"/>
      <c r="AG637" s="183"/>
      <c r="AH637" s="183"/>
      <c r="AI637" s="183"/>
      <c r="AJ637" s="183"/>
      <c r="AK637" s="183"/>
      <c r="AL637" s="183"/>
      <c r="AM637" s="183"/>
      <c r="AN637" s="183"/>
      <c r="AO637" s="183"/>
      <c r="AP637" s="183"/>
      <c r="AQ637" s="183"/>
      <c r="AR637" s="183"/>
      <c r="AS637" s="183"/>
      <c r="AT637" s="183"/>
      <c r="AU637" s="183"/>
      <c r="AV637" s="183"/>
      <c r="AW637" s="183"/>
      <c r="AX637" s="183"/>
      <c r="AY637" s="183"/>
      <c r="AZ637" s="183"/>
      <c r="BA637" s="183"/>
      <c r="BB637" s="183"/>
      <c r="BC637" s="183"/>
      <c r="BD637" s="183"/>
      <c r="BE637" s="183"/>
    </row>
    <row r="638" spans="1:57" ht="15" hidden="1" customHeight="1">
      <c r="A638" s="145" t="s">
        <v>2066</v>
      </c>
      <c r="B638" s="145"/>
      <c r="C638" s="145"/>
      <c r="D638" s="145"/>
      <c r="E638" s="145"/>
      <c r="F638" s="146">
        <v>934</v>
      </c>
      <c r="G638" s="147" t="s">
        <v>2067</v>
      </c>
      <c r="H638" s="148">
        <v>3</v>
      </c>
      <c r="I638" s="149">
        <v>45</v>
      </c>
      <c r="J638" s="149"/>
      <c r="K638" s="149"/>
      <c r="L638" s="150">
        <v>0</v>
      </c>
      <c r="M638" s="184"/>
      <c r="N638" s="181"/>
      <c r="O638" s="181"/>
      <c r="P638" s="151" t="s">
        <v>1599</v>
      </c>
      <c r="Q638" s="182" t="str">
        <f>MaBM</f>
        <v/>
      </c>
      <c r="R638" s="182" t="str">
        <f>MaKhoa</f>
        <v>KTVT</v>
      </c>
      <c r="S638" s="144" t="str">
        <f t="shared" si="9"/>
        <v>KTVT-</v>
      </c>
      <c r="T638" s="183"/>
      <c r="U638" s="183"/>
      <c r="V638" s="183"/>
      <c r="W638" s="183"/>
      <c r="X638" s="183"/>
      <c r="Y638" s="183"/>
      <c r="Z638" s="183"/>
      <c r="AA638" s="183"/>
      <c r="AB638" s="183"/>
      <c r="AC638" s="183"/>
      <c r="AD638" s="183"/>
      <c r="AE638" s="183"/>
      <c r="AF638" s="183"/>
      <c r="AG638" s="183"/>
      <c r="AH638" s="183"/>
      <c r="AI638" s="183"/>
      <c r="AJ638" s="183"/>
      <c r="AK638" s="183"/>
      <c r="AL638" s="183"/>
      <c r="AM638" s="183"/>
      <c r="AN638" s="183"/>
      <c r="AO638" s="183"/>
      <c r="AP638" s="183"/>
      <c r="AQ638" s="183"/>
      <c r="AR638" s="183"/>
      <c r="AS638" s="183"/>
      <c r="AT638" s="183"/>
      <c r="AU638" s="183"/>
      <c r="AV638" s="183"/>
      <c r="AW638" s="183"/>
      <c r="AX638" s="183"/>
      <c r="AY638" s="183"/>
      <c r="AZ638" s="183"/>
      <c r="BA638" s="183"/>
      <c r="BB638" s="183"/>
      <c r="BC638" s="183"/>
      <c r="BD638" s="183"/>
      <c r="BE638" s="183"/>
    </row>
    <row r="639" spans="1:57" ht="15" hidden="1" customHeight="1">
      <c r="A639" s="145" t="s">
        <v>2072</v>
      </c>
      <c r="B639" s="145"/>
      <c r="C639" s="145"/>
      <c r="D639" s="145"/>
      <c r="E639" s="145"/>
      <c r="F639" s="146">
        <v>937</v>
      </c>
      <c r="G639" s="147" t="s">
        <v>2073</v>
      </c>
      <c r="H639" s="148">
        <v>2</v>
      </c>
      <c r="I639" s="149"/>
      <c r="J639" s="149"/>
      <c r="K639" s="149">
        <v>90</v>
      </c>
      <c r="L639" s="150">
        <v>0</v>
      </c>
      <c r="M639" s="180" t="s">
        <v>1511</v>
      </c>
      <c r="N639" s="181"/>
      <c r="O639" s="181"/>
      <c r="P639" s="151" t="s">
        <v>1599</v>
      </c>
      <c r="Q639" s="182" t="str">
        <f>MaBM</f>
        <v/>
      </c>
      <c r="R639" s="182" t="str">
        <f>MaKhoa</f>
        <v>KTVT</v>
      </c>
      <c r="S639" s="144" t="str">
        <f t="shared" si="9"/>
        <v>KTVT-</v>
      </c>
      <c r="T639" s="183"/>
      <c r="U639" s="183"/>
      <c r="V639" s="183"/>
      <c r="W639" s="183"/>
      <c r="X639" s="183"/>
      <c r="Y639" s="183"/>
      <c r="Z639" s="183"/>
      <c r="AA639" s="183"/>
      <c r="AB639" s="183"/>
      <c r="AC639" s="183"/>
      <c r="AD639" s="183"/>
      <c r="AE639" s="183"/>
      <c r="AF639" s="183"/>
      <c r="AG639" s="183"/>
      <c r="AH639" s="183"/>
      <c r="AI639" s="183"/>
      <c r="AJ639" s="183"/>
      <c r="AK639" s="183"/>
      <c r="AL639" s="183"/>
      <c r="AM639" s="183"/>
      <c r="AN639" s="183"/>
      <c r="AO639" s="183"/>
      <c r="AP639" s="183"/>
      <c r="AQ639" s="183"/>
      <c r="AR639" s="183"/>
      <c r="AS639" s="183"/>
      <c r="AT639" s="183"/>
      <c r="AU639" s="183"/>
      <c r="AV639" s="183"/>
      <c r="AW639" s="183"/>
      <c r="AX639" s="183"/>
      <c r="AY639" s="183"/>
      <c r="AZ639" s="183"/>
      <c r="BA639" s="183"/>
      <c r="BB639" s="183"/>
      <c r="BC639" s="183"/>
      <c r="BD639" s="183"/>
      <c r="BE639" s="183"/>
    </row>
    <row r="640" spans="1:57" ht="15" hidden="1" customHeight="1">
      <c r="A640" s="145" t="s">
        <v>2070</v>
      </c>
      <c r="B640" s="145"/>
      <c r="C640" s="145"/>
      <c r="D640" s="145"/>
      <c r="E640" s="145"/>
      <c r="F640" s="146">
        <v>936</v>
      </c>
      <c r="G640" s="147" t="s">
        <v>2071</v>
      </c>
      <c r="H640" s="148">
        <v>3</v>
      </c>
      <c r="I640" s="149">
        <v>45</v>
      </c>
      <c r="J640" s="149"/>
      <c r="K640" s="149"/>
      <c r="L640" s="150">
        <v>0</v>
      </c>
      <c r="M640" s="184" t="s">
        <v>1484</v>
      </c>
      <c r="N640" s="181">
        <v>90</v>
      </c>
      <c r="O640" s="181"/>
      <c r="P640" s="151" t="s">
        <v>1599</v>
      </c>
      <c r="Q640" s="182" t="str">
        <f>MaBM</f>
        <v/>
      </c>
      <c r="R640" s="182" t="str">
        <f>MaKhoa</f>
        <v>KTVT</v>
      </c>
      <c r="S640" s="144" t="str">
        <f t="shared" si="9"/>
        <v>KTVT-</v>
      </c>
      <c r="T640" s="183"/>
      <c r="U640" s="183"/>
      <c r="V640" s="183"/>
      <c r="W640" s="183"/>
      <c r="X640" s="183"/>
      <c r="Y640" s="183"/>
      <c r="Z640" s="183"/>
      <c r="AA640" s="183"/>
      <c r="AB640" s="183"/>
      <c r="AC640" s="183"/>
      <c r="AD640" s="183"/>
      <c r="AE640" s="183"/>
      <c r="AF640" s="183"/>
      <c r="AG640" s="183"/>
      <c r="AH640" s="183"/>
      <c r="AI640" s="183"/>
      <c r="AJ640" s="183"/>
      <c r="AK640" s="183"/>
      <c r="AL640" s="183"/>
      <c r="AM640" s="183"/>
      <c r="AN640" s="183"/>
      <c r="AO640" s="183"/>
      <c r="AP640" s="183"/>
      <c r="AQ640" s="183"/>
      <c r="AR640" s="183"/>
      <c r="AS640" s="183"/>
      <c r="AT640" s="183"/>
      <c r="AU640" s="183"/>
      <c r="AV640" s="183"/>
      <c r="AW640" s="183"/>
      <c r="AX640" s="183"/>
      <c r="AY640" s="183"/>
      <c r="AZ640" s="183"/>
      <c r="BA640" s="183"/>
      <c r="BB640" s="183"/>
      <c r="BC640" s="183"/>
      <c r="BD640" s="183"/>
      <c r="BE640" s="183"/>
    </row>
    <row r="641" spans="1:57" ht="15" hidden="1" customHeight="1">
      <c r="A641" s="145" t="s">
        <v>2087</v>
      </c>
      <c r="B641" s="145"/>
      <c r="C641" s="145"/>
      <c r="D641" s="145"/>
      <c r="E641" s="145"/>
      <c r="F641" s="146">
        <v>946</v>
      </c>
      <c r="G641" s="147" t="s">
        <v>504</v>
      </c>
      <c r="H641" s="148">
        <v>3</v>
      </c>
      <c r="I641" s="149">
        <v>45</v>
      </c>
      <c r="J641" s="149"/>
      <c r="K641" s="149"/>
      <c r="L641" s="150">
        <v>0</v>
      </c>
      <c r="M641" s="184"/>
      <c r="N641" s="181"/>
      <c r="O641" s="181"/>
      <c r="P641" s="151" t="s">
        <v>1599</v>
      </c>
      <c r="Q641" s="182" t="str">
        <f>MaBM</f>
        <v/>
      </c>
      <c r="R641" s="182" t="str">
        <f>MaKhoa</f>
        <v>KTVT</v>
      </c>
      <c r="S641" s="144" t="str">
        <f t="shared" si="9"/>
        <v>KTVT-</v>
      </c>
      <c r="T641" s="183"/>
      <c r="U641" s="183"/>
      <c r="V641" s="183"/>
      <c r="W641" s="183"/>
      <c r="X641" s="183"/>
      <c r="Y641" s="183"/>
      <c r="Z641" s="183"/>
      <c r="AA641" s="183"/>
      <c r="AB641" s="183"/>
      <c r="AC641" s="183"/>
      <c r="AD641" s="183"/>
      <c r="AE641" s="183"/>
      <c r="AF641" s="183"/>
      <c r="AG641" s="183"/>
      <c r="AH641" s="183"/>
      <c r="AI641" s="183"/>
      <c r="AJ641" s="183"/>
      <c r="AK641" s="183"/>
      <c r="AL641" s="183"/>
      <c r="AM641" s="183"/>
      <c r="AN641" s="183"/>
      <c r="AO641" s="183"/>
      <c r="AP641" s="183"/>
      <c r="AQ641" s="183"/>
      <c r="AR641" s="183"/>
      <c r="AS641" s="183"/>
      <c r="AT641" s="183"/>
      <c r="AU641" s="183"/>
      <c r="AV641" s="183"/>
      <c r="AW641" s="183"/>
      <c r="AX641" s="183"/>
      <c r="AY641" s="183"/>
      <c r="AZ641" s="183"/>
      <c r="BA641" s="183"/>
      <c r="BB641" s="183"/>
      <c r="BC641" s="183"/>
      <c r="BD641" s="183"/>
      <c r="BE641" s="183"/>
    </row>
    <row r="642" spans="1:57" ht="15" hidden="1" customHeight="1">
      <c r="A642" s="145" t="s">
        <v>2086</v>
      </c>
      <c r="B642" s="145"/>
      <c r="C642" s="145"/>
      <c r="D642" s="145"/>
      <c r="E642" s="145"/>
      <c r="F642" s="146">
        <v>945</v>
      </c>
      <c r="G642" s="147" t="s">
        <v>502</v>
      </c>
      <c r="H642" s="148">
        <v>3</v>
      </c>
      <c r="I642" s="149">
        <v>45</v>
      </c>
      <c r="J642" s="149"/>
      <c r="K642" s="149"/>
      <c r="L642" s="150">
        <v>0</v>
      </c>
      <c r="M642" s="184"/>
      <c r="N642" s="181"/>
      <c r="O642" s="181"/>
      <c r="P642" s="151" t="s">
        <v>1599</v>
      </c>
      <c r="Q642" s="182" t="str">
        <f>MaBM</f>
        <v/>
      </c>
      <c r="R642" s="182" t="str">
        <f>MaKhoa</f>
        <v>KTVT</v>
      </c>
      <c r="S642" s="144" t="str">
        <f t="shared" si="9"/>
        <v>KTVT-</v>
      </c>
      <c r="T642" s="183"/>
      <c r="U642" s="183"/>
      <c r="V642" s="183"/>
      <c r="W642" s="183"/>
      <c r="X642" s="183"/>
      <c r="Y642" s="183"/>
      <c r="Z642" s="183"/>
      <c r="AA642" s="183"/>
      <c r="AB642" s="183"/>
      <c r="AC642" s="183"/>
      <c r="AD642" s="183"/>
      <c r="AE642" s="183"/>
      <c r="AF642" s="183"/>
      <c r="AG642" s="183"/>
      <c r="AH642" s="183"/>
      <c r="AI642" s="183"/>
      <c r="AJ642" s="183"/>
      <c r="AK642" s="183"/>
      <c r="AL642" s="183"/>
      <c r="AM642" s="183"/>
      <c r="AN642" s="183"/>
      <c r="AO642" s="183"/>
      <c r="AP642" s="183"/>
      <c r="AQ642" s="183"/>
      <c r="AR642" s="183"/>
      <c r="AS642" s="183"/>
      <c r="AT642" s="183"/>
      <c r="AU642" s="183"/>
      <c r="AV642" s="183"/>
      <c r="AW642" s="183"/>
      <c r="AX642" s="183"/>
      <c r="AY642" s="183"/>
      <c r="AZ642" s="183"/>
      <c r="BA642" s="183"/>
      <c r="BB642" s="183"/>
      <c r="BC642" s="183"/>
      <c r="BD642" s="183"/>
      <c r="BE642" s="183"/>
    </row>
    <row r="643" spans="1:57" ht="15" hidden="1" customHeight="1">
      <c r="A643" s="145" t="s">
        <v>2085</v>
      </c>
      <c r="B643" s="145"/>
      <c r="C643" s="145"/>
      <c r="D643" s="145"/>
      <c r="E643" s="145"/>
      <c r="F643" s="146">
        <v>944</v>
      </c>
      <c r="G643" s="147" t="s">
        <v>498</v>
      </c>
      <c r="H643" s="148">
        <v>3</v>
      </c>
      <c r="I643" s="149">
        <v>45</v>
      </c>
      <c r="J643" s="149"/>
      <c r="K643" s="149"/>
      <c r="L643" s="150">
        <v>0</v>
      </c>
      <c r="M643" s="184"/>
      <c r="N643" s="181"/>
      <c r="O643" s="181"/>
      <c r="P643" s="151" t="s">
        <v>1599</v>
      </c>
      <c r="Q643" s="182" t="str">
        <f>MaBM</f>
        <v/>
      </c>
      <c r="R643" s="182" t="str">
        <f>MaKhoa</f>
        <v>KTVT</v>
      </c>
      <c r="S643" s="144" t="str">
        <f t="shared" si="9"/>
        <v>KTVT-</v>
      </c>
      <c r="T643" s="183"/>
      <c r="U643" s="183"/>
      <c r="V643" s="183"/>
      <c r="W643" s="183"/>
      <c r="X643" s="183"/>
      <c r="Y643" s="183"/>
      <c r="Z643" s="183"/>
      <c r="AA643" s="183"/>
      <c r="AB643" s="183"/>
      <c r="AC643" s="183"/>
      <c r="AD643" s="183"/>
      <c r="AE643" s="183"/>
      <c r="AF643" s="183"/>
      <c r="AG643" s="183"/>
      <c r="AH643" s="183"/>
      <c r="AI643" s="183"/>
      <c r="AJ643" s="183"/>
      <c r="AK643" s="183"/>
      <c r="AL643" s="183"/>
      <c r="AM643" s="183"/>
      <c r="AN643" s="183"/>
      <c r="AO643" s="183"/>
      <c r="AP643" s="183"/>
      <c r="AQ643" s="183"/>
      <c r="AR643" s="183"/>
      <c r="AS643" s="183"/>
      <c r="AT643" s="183"/>
      <c r="AU643" s="183"/>
      <c r="AV643" s="183"/>
      <c r="AW643" s="183"/>
      <c r="AX643" s="183"/>
      <c r="AY643" s="183"/>
      <c r="AZ643" s="183"/>
      <c r="BA643" s="183"/>
      <c r="BB643" s="183"/>
      <c r="BC643" s="183"/>
      <c r="BD643" s="183"/>
      <c r="BE643" s="183"/>
    </row>
    <row r="644" spans="1:57" ht="15" hidden="1" customHeight="1">
      <c r="A644" s="145" t="s">
        <v>2062</v>
      </c>
      <c r="B644" s="145"/>
      <c r="C644" s="145"/>
      <c r="D644" s="145"/>
      <c r="E644" s="145"/>
      <c r="F644" s="146">
        <v>931</v>
      </c>
      <c r="G644" s="147" t="s">
        <v>492</v>
      </c>
      <c r="H644" s="148">
        <v>3</v>
      </c>
      <c r="I644" s="149">
        <v>45</v>
      </c>
      <c r="J644" s="149"/>
      <c r="K644" s="149"/>
      <c r="L644" s="150">
        <v>0</v>
      </c>
      <c r="M644" s="184"/>
      <c r="N644" s="181"/>
      <c r="O644" s="181"/>
      <c r="P644" s="151" t="s">
        <v>1599</v>
      </c>
      <c r="Q644" s="182" t="str">
        <f>MaBM</f>
        <v/>
      </c>
      <c r="R644" s="182" t="str">
        <f>MaKhoa</f>
        <v>KTVT</v>
      </c>
      <c r="S644" s="144" t="str">
        <f t="shared" si="9"/>
        <v>KTVT-</v>
      </c>
      <c r="T644" s="183"/>
      <c r="U644" s="183"/>
      <c r="V644" s="183"/>
      <c r="W644" s="183"/>
      <c r="X644" s="183"/>
      <c r="Y644" s="183"/>
      <c r="Z644" s="183"/>
      <c r="AA644" s="183"/>
      <c r="AB644" s="183"/>
      <c r="AC644" s="183"/>
      <c r="AD644" s="183"/>
      <c r="AE644" s="183"/>
      <c r="AF644" s="183"/>
      <c r="AG644" s="183"/>
      <c r="AH644" s="183"/>
      <c r="AI644" s="183"/>
      <c r="AJ644" s="183"/>
      <c r="AK644" s="183"/>
      <c r="AL644" s="183"/>
      <c r="AM644" s="183"/>
      <c r="AN644" s="183"/>
      <c r="AO644" s="183"/>
      <c r="AP644" s="183"/>
      <c r="AQ644" s="183"/>
      <c r="AR644" s="183"/>
      <c r="AS644" s="183"/>
      <c r="AT644" s="183"/>
      <c r="AU644" s="183"/>
      <c r="AV644" s="183"/>
      <c r="AW644" s="183"/>
      <c r="AX644" s="183"/>
      <c r="AY644" s="183"/>
      <c r="AZ644" s="183"/>
      <c r="BA644" s="183"/>
      <c r="BB644" s="183"/>
      <c r="BC644" s="183"/>
      <c r="BD644" s="183"/>
      <c r="BE644" s="183"/>
    </row>
    <row r="645" spans="1:57" ht="15" hidden="1" customHeight="1">
      <c r="A645" s="145" t="s">
        <v>1590</v>
      </c>
      <c r="B645" s="145"/>
      <c r="C645" s="145"/>
      <c r="D645" s="145"/>
      <c r="E645" s="145"/>
      <c r="F645" s="146">
        <v>34</v>
      </c>
      <c r="G645" s="147" t="s">
        <v>1591</v>
      </c>
      <c r="H645" s="148">
        <v>3</v>
      </c>
      <c r="I645" s="149">
        <v>45</v>
      </c>
      <c r="J645" s="149"/>
      <c r="K645" s="149"/>
      <c r="L645" s="150">
        <v>0</v>
      </c>
      <c r="M645" s="184"/>
      <c r="N645" s="181"/>
      <c r="O645" s="181"/>
      <c r="P645" s="151" t="s">
        <v>1599</v>
      </c>
      <c r="Q645" s="182" t="str">
        <f>MaBM</f>
        <v/>
      </c>
      <c r="R645" s="182" t="str">
        <f>MaKhoa</f>
        <v>KTVT</v>
      </c>
      <c r="S645" s="144" t="str">
        <f t="shared" si="9"/>
        <v>KTVT-</v>
      </c>
      <c r="T645" s="183"/>
      <c r="U645" s="183"/>
      <c r="V645" s="183"/>
      <c r="W645" s="183"/>
      <c r="X645" s="183"/>
      <c r="Y645" s="183"/>
      <c r="Z645" s="183"/>
      <c r="AA645" s="183"/>
      <c r="AB645" s="183"/>
      <c r="AC645" s="183"/>
      <c r="AD645" s="183"/>
      <c r="AE645" s="183"/>
      <c r="AF645" s="183"/>
      <c r="AG645" s="183"/>
      <c r="AH645" s="183"/>
      <c r="AI645" s="183"/>
      <c r="AJ645" s="183"/>
      <c r="AK645" s="183"/>
      <c r="AL645" s="183"/>
      <c r="AM645" s="183"/>
      <c r="AN645" s="183"/>
      <c r="AO645" s="183"/>
      <c r="AP645" s="183"/>
      <c r="AQ645" s="183"/>
      <c r="AR645" s="183"/>
      <c r="AS645" s="183"/>
      <c r="AT645" s="183"/>
      <c r="AU645" s="183"/>
      <c r="AV645" s="183"/>
      <c r="AW645" s="183"/>
      <c r="AX645" s="183"/>
      <c r="AY645" s="183"/>
      <c r="AZ645" s="183"/>
      <c r="BA645" s="183"/>
      <c r="BB645" s="183"/>
      <c r="BC645" s="183"/>
      <c r="BD645" s="183"/>
      <c r="BE645" s="183"/>
    </row>
    <row r="646" spans="1:57" ht="15" hidden="1" customHeight="1">
      <c r="A646" s="145" t="s">
        <v>2078</v>
      </c>
      <c r="B646" s="145"/>
      <c r="C646" s="145"/>
      <c r="D646" s="145"/>
      <c r="E646" s="145"/>
      <c r="F646" s="146">
        <v>940</v>
      </c>
      <c r="G646" s="147" t="s">
        <v>2079</v>
      </c>
      <c r="H646" s="148">
        <v>2</v>
      </c>
      <c r="I646" s="149">
        <v>30</v>
      </c>
      <c r="J646" s="149"/>
      <c r="K646" s="149"/>
      <c r="L646" s="150">
        <v>0</v>
      </c>
      <c r="M646" s="184"/>
      <c r="N646" s="181"/>
      <c r="O646" s="181"/>
      <c r="P646" s="151" t="s">
        <v>1599</v>
      </c>
      <c r="Q646" s="182" t="str">
        <f>MaBM</f>
        <v/>
      </c>
      <c r="R646" s="182" t="str">
        <f>MaKhoa</f>
        <v>KTVT</v>
      </c>
      <c r="S646" s="144" t="str">
        <f t="shared" si="9"/>
        <v>KTVT-</v>
      </c>
      <c r="T646" s="183"/>
      <c r="U646" s="183"/>
      <c r="V646" s="183"/>
      <c r="W646" s="183"/>
      <c r="X646" s="183"/>
      <c r="Y646" s="183"/>
      <c r="Z646" s="183"/>
      <c r="AA646" s="183"/>
      <c r="AB646" s="183"/>
      <c r="AC646" s="183"/>
      <c r="AD646" s="183"/>
      <c r="AE646" s="183"/>
      <c r="AF646" s="183"/>
      <c r="AG646" s="183"/>
      <c r="AH646" s="183"/>
      <c r="AI646" s="183"/>
      <c r="AJ646" s="183"/>
      <c r="AK646" s="183"/>
      <c r="AL646" s="183"/>
      <c r="AM646" s="183"/>
      <c r="AN646" s="183"/>
      <c r="AO646" s="183"/>
      <c r="AP646" s="183"/>
      <c r="AQ646" s="183"/>
      <c r="AR646" s="183"/>
      <c r="AS646" s="183"/>
      <c r="AT646" s="183"/>
      <c r="AU646" s="183"/>
      <c r="AV646" s="183"/>
      <c r="AW646" s="183"/>
      <c r="AX646" s="183"/>
      <c r="AY646" s="183"/>
      <c r="AZ646" s="183"/>
      <c r="BA646" s="183"/>
      <c r="BB646" s="183"/>
      <c r="BC646" s="183"/>
      <c r="BD646" s="183"/>
      <c r="BE646" s="183"/>
    </row>
    <row r="647" spans="1:57" ht="15" hidden="1" customHeight="1">
      <c r="A647" s="145" t="s">
        <v>2074</v>
      </c>
      <c r="B647" s="145"/>
      <c r="C647" s="145"/>
      <c r="D647" s="145"/>
      <c r="E647" s="145"/>
      <c r="F647" s="146">
        <v>938</v>
      </c>
      <c r="G647" s="147" t="s">
        <v>2075</v>
      </c>
      <c r="H647" s="148">
        <v>2</v>
      </c>
      <c r="I647" s="149">
        <v>30</v>
      </c>
      <c r="J647" s="149"/>
      <c r="K647" s="149"/>
      <c r="L647" s="150">
        <v>0</v>
      </c>
      <c r="M647" s="184"/>
      <c r="N647" s="181"/>
      <c r="O647" s="181"/>
      <c r="P647" s="151" t="s">
        <v>1599</v>
      </c>
      <c r="Q647" s="182" t="str">
        <f>MaBM</f>
        <v/>
      </c>
      <c r="R647" s="182" t="str">
        <f>MaKhoa</f>
        <v>KTVT</v>
      </c>
      <c r="S647" s="144" t="str">
        <f t="shared" ref="S647:S710" si="10">+R647&amp;"-"&amp;Q647</f>
        <v>KTVT-</v>
      </c>
      <c r="T647" s="183"/>
      <c r="U647" s="183"/>
      <c r="V647" s="183"/>
      <c r="W647" s="183"/>
      <c r="X647" s="183"/>
      <c r="Y647" s="183"/>
      <c r="Z647" s="183"/>
      <c r="AA647" s="183"/>
      <c r="AB647" s="183"/>
      <c r="AC647" s="183"/>
      <c r="AD647" s="183"/>
      <c r="AE647" s="183"/>
      <c r="AF647" s="183"/>
      <c r="AG647" s="183"/>
      <c r="AH647" s="183"/>
      <c r="AI647" s="183"/>
      <c r="AJ647" s="183"/>
      <c r="AK647" s="183"/>
      <c r="AL647" s="183"/>
      <c r="AM647" s="183"/>
      <c r="AN647" s="183"/>
      <c r="AO647" s="183"/>
      <c r="AP647" s="183"/>
      <c r="AQ647" s="183"/>
      <c r="AR647" s="183"/>
      <c r="AS647" s="183"/>
      <c r="AT647" s="183"/>
      <c r="AU647" s="183"/>
      <c r="AV647" s="183"/>
      <c r="AW647" s="183"/>
      <c r="AX647" s="183"/>
      <c r="AY647" s="183"/>
      <c r="AZ647" s="183"/>
      <c r="BA647" s="183"/>
      <c r="BB647" s="183"/>
      <c r="BC647" s="183"/>
      <c r="BD647" s="183"/>
      <c r="BE647" s="183"/>
    </row>
    <row r="648" spans="1:57" ht="15" hidden="1" customHeight="1">
      <c r="A648" s="145" t="s">
        <v>2061</v>
      </c>
      <c r="B648" s="145"/>
      <c r="C648" s="145"/>
      <c r="D648" s="145"/>
      <c r="E648" s="145"/>
      <c r="F648" s="146">
        <v>930</v>
      </c>
      <c r="G648" s="147" t="s">
        <v>475</v>
      </c>
      <c r="H648" s="148">
        <v>2</v>
      </c>
      <c r="I648" s="149">
        <v>30</v>
      </c>
      <c r="J648" s="149"/>
      <c r="K648" s="149"/>
      <c r="L648" s="150">
        <v>0</v>
      </c>
      <c r="M648" s="184"/>
      <c r="N648" s="181"/>
      <c r="O648" s="181"/>
      <c r="P648" s="151" t="s">
        <v>1599</v>
      </c>
      <c r="Q648" s="182" t="str">
        <f>MaBM</f>
        <v/>
      </c>
      <c r="R648" s="182" t="str">
        <f>MaKhoa</f>
        <v>KTVT</v>
      </c>
      <c r="S648" s="144" t="str">
        <f t="shared" si="10"/>
        <v>KTVT-</v>
      </c>
      <c r="T648" s="183"/>
      <c r="U648" s="183"/>
      <c r="V648" s="183"/>
      <c r="W648" s="183"/>
      <c r="X648" s="183"/>
      <c r="Y648" s="183"/>
      <c r="Z648" s="183"/>
      <c r="AA648" s="183"/>
      <c r="AB648" s="183"/>
      <c r="AC648" s="183"/>
      <c r="AD648" s="183"/>
      <c r="AE648" s="183"/>
      <c r="AF648" s="183"/>
      <c r="AG648" s="183"/>
      <c r="AH648" s="183"/>
      <c r="AI648" s="183"/>
      <c r="AJ648" s="183"/>
      <c r="AK648" s="183"/>
      <c r="AL648" s="183" t="s">
        <v>21</v>
      </c>
      <c r="AM648" s="183"/>
      <c r="AN648" s="183"/>
      <c r="AO648" s="183"/>
      <c r="AP648" s="183"/>
      <c r="AQ648" s="183"/>
      <c r="AR648" s="183"/>
      <c r="AS648" s="183"/>
      <c r="AT648" s="183"/>
      <c r="AU648" s="183"/>
      <c r="AV648" s="183"/>
      <c r="AW648" s="183"/>
      <c r="AX648" s="183"/>
      <c r="AY648" s="183"/>
      <c r="AZ648" s="183"/>
      <c r="BA648" s="183"/>
      <c r="BB648" s="183"/>
      <c r="BC648" s="183"/>
      <c r="BD648" s="183"/>
      <c r="BE648" s="183"/>
    </row>
    <row r="649" spans="1:57" ht="15" hidden="1" customHeight="1">
      <c r="A649" s="145" t="s">
        <v>2076</v>
      </c>
      <c r="B649" s="145"/>
      <c r="C649" s="145"/>
      <c r="D649" s="145"/>
      <c r="E649" s="145"/>
      <c r="F649" s="146">
        <v>939</v>
      </c>
      <c r="G649" s="147" t="s">
        <v>2077</v>
      </c>
      <c r="H649" s="148">
        <v>2</v>
      </c>
      <c r="I649" s="149">
        <v>30</v>
      </c>
      <c r="J649" s="149"/>
      <c r="K649" s="149"/>
      <c r="L649" s="150">
        <v>0</v>
      </c>
      <c r="M649" s="184"/>
      <c r="N649" s="181"/>
      <c r="O649" s="181"/>
      <c r="P649" s="151" t="s">
        <v>1599</v>
      </c>
      <c r="Q649" s="182" t="str">
        <f>MaBM</f>
        <v/>
      </c>
      <c r="R649" s="182" t="str">
        <f>MaKhoa</f>
        <v>KTVT</v>
      </c>
      <c r="S649" s="144" t="str">
        <f t="shared" si="10"/>
        <v>KTVT-</v>
      </c>
      <c r="T649" s="183"/>
      <c r="U649" s="183"/>
      <c r="V649" s="183"/>
      <c r="W649" s="183"/>
      <c r="X649" s="183"/>
      <c r="Y649" s="183"/>
      <c r="Z649" s="183"/>
      <c r="AA649" s="183"/>
      <c r="AB649" s="183"/>
      <c r="AC649" s="183"/>
      <c r="AD649" s="183"/>
      <c r="AE649" s="183"/>
      <c r="AF649" s="183"/>
      <c r="AG649" s="183"/>
      <c r="AH649" s="183"/>
      <c r="AI649" s="183"/>
      <c r="AJ649" s="183"/>
      <c r="AK649" s="183"/>
      <c r="AL649" s="183"/>
      <c r="AM649" s="183"/>
      <c r="AN649" s="183"/>
      <c r="AO649" s="183"/>
      <c r="AP649" s="183"/>
      <c r="AQ649" s="183"/>
      <c r="AR649" s="183"/>
      <c r="AS649" s="183"/>
      <c r="AT649" s="183"/>
      <c r="AU649" s="183"/>
      <c r="AV649" s="183"/>
      <c r="AW649" s="183"/>
      <c r="AX649" s="183"/>
      <c r="AY649" s="183"/>
      <c r="AZ649" s="183"/>
      <c r="BA649" s="183"/>
      <c r="BB649" s="183"/>
      <c r="BC649" s="183"/>
      <c r="BD649" s="183"/>
      <c r="BE649" s="183"/>
    </row>
    <row r="650" spans="1:57" ht="15" hidden="1" customHeight="1">
      <c r="A650" s="145" t="s">
        <v>2080</v>
      </c>
      <c r="B650" s="145"/>
      <c r="C650" s="145"/>
      <c r="D650" s="145"/>
      <c r="E650" s="145"/>
      <c r="F650" s="146">
        <v>941</v>
      </c>
      <c r="G650" s="147" t="s">
        <v>2081</v>
      </c>
      <c r="H650" s="148">
        <v>2</v>
      </c>
      <c r="I650" s="149">
        <v>30</v>
      </c>
      <c r="J650" s="149"/>
      <c r="K650" s="149"/>
      <c r="L650" s="150">
        <v>0</v>
      </c>
      <c r="M650" s="184"/>
      <c r="N650" s="181"/>
      <c r="O650" s="181"/>
      <c r="P650" s="151" t="s">
        <v>1599</v>
      </c>
      <c r="Q650" s="182" t="str">
        <f>MaBM</f>
        <v/>
      </c>
      <c r="R650" s="182" t="str">
        <f>MaKhoa</f>
        <v>KTVT</v>
      </c>
      <c r="S650" s="144" t="str">
        <f t="shared" si="10"/>
        <v>KTVT-</v>
      </c>
      <c r="T650" s="183"/>
      <c r="U650" s="183"/>
      <c r="V650" s="183"/>
      <c r="W650" s="183"/>
      <c r="X650" s="183"/>
      <c r="Y650" s="183"/>
      <c r="Z650" s="183"/>
      <c r="AA650" s="183"/>
      <c r="AB650" s="183"/>
      <c r="AC650" s="183"/>
      <c r="AD650" s="183"/>
      <c r="AE650" s="183"/>
      <c r="AF650" s="183"/>
      <c r="AG650" s="183"/>
      <c r="AH650" s="183"/>
      <c r="AI650" s="183"/>
      <c r="AJ650" s="183"/>
      <c r="AK650" s="183"/>
      <c r="AL650" s="183"/>
      <c r="AM650" s="183"/>
      <c r="AN650" s="183"/>
      <c r="AO650" s="183"/>
      <c r="AP650" s="183"/>
      <c r="AQ650" s="183"/>
      <c r="AR650" s="183"/>
      <c r="AS650" s="183"/>
      <c r="AT650" s="183"/>
      <c r="AU650" s="183"/>
      <c r="AV650" s="183"/>
      <c r="AW650" s="183"/>
      <c r="AX650" s="183"/>
      <c r="AY650" s="183"/>
      <c r="AZ650" s="183"/>
      <c r="BA650" s="183"/>
      <c r="BB650" s="183"/>
      <c r="BC650" s="183"/>
      <c r="BD650" s="183"/>
      <c r="BE650" s="183"/>
    </row>
    <row r="651" spans="1:57" ht="15" hidden="1" customHeight="1">
      <c r="A651" s="145" t="s">
        <v>1678</v>
      </c>
      <c r="B651" s="145" t="s">
        <v>1678</v>
      </c>
      <c r="C651" s="145"/>
      <c r="D651" s="145" t="s">
        <v>503</v>
      </c>
      <c r="E651" s="145"/>
      <c r="F651" s="146">
        <v>234</v>
      </c>
      <c r="G651" s="147" t="s">
        <v>504</v>
      </c>
      <c r="H651" s="148">
        <v>2</v>
      </c>
      <c r="I651" s="149">
        <v>30</v>
      </c>
      <c r="J651" s="149"/>
      <c r="K651" s="149"/>
      <c r="L651" s="150">
        <v>0</v>
      </c>
      <c r="M651" s="184"/>
      <c r="N651" s="181"/>
      <c r="O651" s="181" t="s">
        <v>1598</v>
      </c>
      <c r="P651" s="151" t="s">
        <v>1599</v>
      </c>
      <c r="Q651" s="182" t="str">
        <f>MaBM</f>
        <v>KVCS</v>
      </c>
      <c r="R651" s="182" t="str">
        <f>MaKhoa</f>
        <v>KTVT</v>
      </c>
      <c r="S651" s="144" t="str">
        <f t="shared" si="10"/>
        <v>KTVT-KVCS</v>
      </c>
      <c r="T651" s="183"/>
      <c r="U651" s="183"/>
      <c r="V651" s="183"/>
      <c r="W651" s="183"/>
      <c r="X651" s="183"/>
      <c r="Y651" s="183"/>
      <c r="Z651" s="183"/>
      <c r="AA651" s="183"/>
      <c r="AB651" s="183"/>
      <c r="AC651" s="183"/>
      <c r="AD651" s="183"/>
      <c r="AE651" s="183"/>
      <c r="AF651" s="183"/>
      <c r="AG651" s="183"/>
      <c r="AH651" s="183"/>
      <c r="AI651" s="183"/>
      <c r="AJ651" s="183"/>
      <c r="AK651" s="183"/>
      <c r="AL651" s="183"/>
      <c r="AM651" s="183"/>
      <c r="AN651" s="183"/>
      <c r="AO651" s="183"/>
      <c r="AP651" s="183"/>
      <c r="AQ651" s="183"/>
      <c r="AR651" s="183"/>
      <c r="AS651" s="183"/>
      <c r="AT651" s="183"/>
      <c r="AU651" s="183"/>
      <c r="AV651" s="183"/>
      <c r="AW651" s="183"/>
      <c r="AX651" s="183"/>
      <c r="AY651" s="183"/>
      <c r="AZ651" s="183"/>
      <c r="BA651" s="183"/>
      <c r="BB651" s="183"/>
      <c r="BC651" s="183"/>
      <c r="BD651" s="183"/>
      <c r="BE651" s="183"/>
    </row>
    <row r="652" spans="1:57" ht="15" hidden="1" customHeight="1">
      <c r="A652" s="145" t="s">
        <v>1677</v>
      </c>
      <c r="B652" s="145" t="s">
        <v>1677</v>
      </c>
      <c r="C652" s="145"/>
      <c r="D652" s="145" t="s">
        <v>501</v>
      </c>
      <c r="E652" s="145"/>
      <c r="F652" s="146">
        <v>233</v>
      </c>
      <c r="G652" s="147" t="s">
        <v>502</v>
      </c>
      <c r="H652" s="148">
        <v>2</v>
      </c>
      <c r="I652" s="149">
        <v>30</v>
      </c>
      <c r="J652" s="149"/>
      <c r="K652" s="149"/>
      <c r="L652" s="150">
        <v>0</v>
      </c>
      <c r="M652" s="184"/>
      <c r="N652" s="181"/>
      <c r="O652" s="181" t="s">
        <v>1598</v>
      </c>
      <c r="P652" s="151" t="s">
        <v>1599</v>
      </c>
      <c r="Q652" s="182" t="str">
        <f>MaBM</f>
        <v>KVCS</v>
      </c>
      <c r="R652" s="182" t="str">
        <f>MaKhoa</f>
        <v>KTVT</v>
      </c>
      <c r="S652" s="144" t="str">
        <f t="shared" si="10"/>
        <v>KTVT-KVCS</v>
      </c>
      <c r="T652" s="183"/>
      <c r="U652" s="183"/>
      <c r="V652" s="183"/>
      <c r="W652" s="183"/>
      <c r="X652" s="183"/>
      <c r="Y652" s="183"/>
      <c r="Z652" s="183"/>
      <c r="AA652" s="183"/>
      <c r="AB652" s="183"/>
      <c r="AC652" s="183"/>
      <c r="AD652" s="183"/>
      <c r="AE652" s="183"/>
      <c r="AF652" s="183"/>
      <c r="AG652" s="183"/>
      <c r="AH652" s="183"/>
      <c r="AI652" s="183"/>
      <c r="AJ652" s="183"/>
      <c r="AK652" s="183"/>
      <c r="AL652" s="183"/>
      <c r="AM652" s="183"/>
      <c r="AN652" s="183"/>
      <c r="AO652" s="183"/>
      <c r="AP652" s="183"/>
      <c r="AQ652" s="183"/>
      <c r="AR652" s="183"/>
      <c r="AS652" s="183"/>
      <c r="AT652" s="183"/>
      <c r="AU652" s="183"/>
      <c r="AV652" s="183"/>
      <c r="AW652" s="183"/>
      <c r="AX652" s="183"/>
      <c r="AY652" s="183"/>
      <c r="AZ652" s="183"/>
      <c r="BA652" s="183"/>
      <c r="BB652" s="183"/>
      <c r="BC652" s="183"/>
      <c r="BD652" s="183"/>
      <c r="BE652" s="183"/>
    </row>
    <row r="653" spans="1:57" ht="15" hidden="1" customHeight="1">
      <c r="A653" s="145" t="s">
        <v>319</v>
      </c>
      <c r="B653" s="145" t="s">
        <v>319</v>
      </c>
      <c r="C653" s="145" t="s">
        <v>319</v>
      </c>
      <c r="D653" s="145" t="s">
        <v>320</v>
      </c>
      <c r="E653" s="145"/>
      <c r="F653" s="146">
        <v>144</v>
      </c>
      <c r="G653" s="147" t="s">
        <v>321</v>
      </c>
      <c r="H653" s="148">
        <v>4</v>
      </c>
      <c r="I653" s="149">
        <v>60</v>
      </c>
      <c r="J653" s="149"/>
      <c r="K653" s="149"/>
      <c r="L653" s="150">
        <v>0</v>
      </c>
      <c r="M653" s="184" t="s">
        <v>1484</v>
      </c>
      <c r="N653" s="181"/>
      <c r="O653" s="181" t="s">
        <v>1598</v>
      </c>
      <c r="P653" s="151" t="s">
        <v>1599</v>
      </c>
      <c r="Q653" s="182" t="str">
        <f>MaBM</f>
        <v>KVCS</v>
      </c>
      <c r="R653" s="182" t="str">
        <f>MaKhoa</f>
        <v>KTVT</v>
      </c>
      <c r="S653" s="144" t="str">
        <f t="shared" si="10"/>
        <v>KTVT-KVCS</v>
      </c>
      <c r="T653" s="183"/>
      <c r="U653" s="183"/>
      <c r="V653" s="183"/>
      <c r="W653" s="183"/>
      <c r="X653" s="183"/>
      <c r="Y653" s="183"/>
      <c r="Z653" s="183"/>
      <c r="AA653" s="183"/>
      <c r="AB653" s="183"/>
      <c r="AC653" s="183"/>
      <c r="AD653" s="183"/>
      <c r="AE653" s="183"/>
      <c r="AF653" s="183"/>
      <c r="AG653" s="183"/>
      <c r="AH653" s="183"/>
      <c r="AI653" s="183" t="s">
        <v>20</v>
      </c>
      <c r="AJ653" s="183" t="s">
        <v>20</v>
      </c>
      <c r="AK653" s="183" t="s">
        <v>20</v>
      </c>
      <c r="AL653" s="183" t="s">
        <v>20</v>
      </c>
      <c r="AM653" s="183"/>
      <c r="AN653" s="183"/>
      <c r="AO653" s="183"/>
      <c r="AP653" s="183"/>
      <c r="AQ653" s="183"/>
      <c r="AR653" s="183"/>
      <c r="AS653" s="183"/>
      <c r="AT653" s="183"/>
      <c r="AU653" s="183"/>
      <c r="AV653" s="183"/>
      <c r="AW653" s="183"/>
      <c r="AX653" s="183"/>
      <c r="AY653" s="183"/>
      <c r="AZ653" s="183"/>
      <c r="BA653" s="183"/>
      <c r="BB653" s="183" t="s">
        <v>20</v>
      </c>
      <c r="BC653" s="183" t="s">
        <v>20</v>
      </c>
      <c r="BD653" s="183"/>
      <c r="BE653" s="183"/>
    </row>
    <row r="654" spans="1:57" ht="15" hidden="1" customHeight="1">
      <c r="A654" s="145" t="s">
        <v>107</v>
      </c>
      <c r="B654" s="145" t="s">
        <v>107</v>
      </c>
      <c r="C654" s="145" t="s">
        <v>107</v>
      </c>
      <c r="D654" s="145"/>
      <c r="E654" s="145"/>
      <c r="F654" s="146">
        <v>39</v>
      </c>
      <c r="G654" s="147" t="s">
        <v>108</v>
      </c>
      <c r="H654" s="148">
        <v>2</v>
      </c>
      <c r="I654" s="149">
        <v>30</v>
      </c>
      <c r="J654" s="149"/>
      <c r="K654" s="149"/>
      <c r="L654" s="150">
        <v>0</v>
      </c>
      <c r="M654" s="184"/>
      <c r="N654" s="181"/>
      <c r="O654" s="181" t="s">
        <v>1598</v>
      </c>
      <c r="P654" s="151" t="s">
        <v>1599</v>
      </c>
      <c r="Q654" s="182" t="str">
        <f>MaBM</f>
        <v>KVCS</v>
      </c>
      <c r="R654" s="182" t="str">
        <f>MaKhoa</f>
        <v>KTVT</v>
      </c>
      <c r="S654" s="144" t="str">
        <f t="shared" si="10"/>
        <v>KTVT-KVCS</v>
      </c>
      <c r="T654" s="183" t="s">
        <v>21</v>
      </c>
      <c r="U654" s="183" t="s">
        <v>21</v>
      </c>
      <c r="V654" s="183" t="s">
        <v>21</v>
      </c>
      <c r="W654" s="183" t="s">
        <v>21</v>
      </c>
      <c r="X654" s="183" t="s">
        <v>21</v>
      </c>
      <c r="Y654" s="183" t="s">
        <v>21</v>
      </c>
      <c r="Z654" s="183" t="s">
        <v>21</v>
      </c>
      <c r="AA654" s="183" t="s">
        <v>21</v>
      </c>
      <c r="AB654" s="183" t="s">
        <v>21</v>
      </c>
      <c r="AC654" s="183" t="s">
        <v>21</v>
      </c>
      <c r="AD654" s="183" t="s">
        <v>21</v>
      </c>
      <c r="AE654" s="183"/>
      <c r="AF654" s="183"/>
      <c r="AG654" s="183"/>
      <c r="AH654" s="183"/>
      <c r="AI654" s="183"/>
      <c r="AJ654" s="183"/>
      <c r="AK654" s="183"/>
      <c r="AL654" s="183"/>
      <c r="AM654" s="183"/>
      <c r="AN654" s="183"/>
      <c r="AO654" s="183"/>
      <c r="AP654" s="183"/>
      <c r="AQ654" s="183"/>
      <c r="AR654" s="183"/>
      <c r="AS654" s="183"/>
      <c r="AT654" s="183"/>
      <c r="AU654" s="183"/>
      <c r="AV654" s="183"/>
      <c r="AW654" s="183"/>
      <c r="AX654" s="183"/>
      <c r="AY654" s="183"/>
      <c r="AZ654" s="183"/>
      <c r="BA654" s="183"/>
      <c r="BB654" s="183"/>
      <c r="BC654" s="183"/>
      <c r="BD654" s="183"/>
      <c r="BE654" s="183"/>
    </row>
    <row r="655" spans="1:57" ht="15" hidden="1" customHeight="1">
      <c r="A655" s="145" t="s">
        <v>496</v>
      </c>
      <c r="B655" s="145" t="s">
        <v>496</v>
      </c>
      <c r="C655" s="145"/>
      <c r="D655" s="145" t="s">
        <v>497</v>
      </c>
      <c r="E655" s="145"/>
      <c r="F655" s="146">
        <v>231</v>
      </c>
      <c r="G655" s="147" t="s">
        <v>498</v>
      </c>
      <c r="H655" s="148">
        <v>2</v>
      </c>
      <c r="I655" s="149">
        <v>30</v>
      </c>
      <c r="J655" s="149"/>
      <c r="K655" s="149"/>
      <c r="L655" s="150">
        <v>0</v>
      </c>
      <c r="M655" s="184"/>
      <c r="N655" s="181"/>
      <c r="O655" s="181" t="s">
        <v>1598</v>
      </c>
      <c r="P655" s="151" t="s">
        <v>1599</v>
      </c>
      <c r="Q655" s="182" t="str">
        <f>MaBM</f>
        <v>KVCS</v>
      </c>
      <c r="R655" s="182" t="str">
        <f>MaKhoa</f>
        <v>KTVT</v>
      </c>
      <c r="S655" s="144" t="str">
        <f t="shared" si="10"/>
        <v>KTVT-KVCS</v>
      </c>
      <c r="T655" s="183"/>
      <c r="U655" s="183"/>
      <c r="V655" s="183"/>
      <c r="W655" s="183"/>
      <c r="X655" s="183"/>
      <c r="Y655" s="183"/>
      <c r="Z655" s="183"/>
      <c r="AA655" s="183"/>
      <c r="AB655" s="183"/>
      <c r="AC655" s="183"/>
      <c r="AD655" s="183"/>
      <c r="AE655" s="183"/>
      <c r="AF655" s="183"/>
      <c r="AG655" s="183" t="s">
        <v>21</v>
      </c>
      <c r="AH655" s="183" t="s">
        <v>21</v>
      </c>
      <c r="AI655" s="183"/>
      <c r="AJ655" s="183"/>
      <c r="AK655" s="183"/>
      <c r="AL655" s="183"/>
      <c r="AM655" s="183"/>
      <c r="AN655" s="183"/>
      <c r="AO655" s="183"/>
      <c r="AP655" s="183"/>
      <c r="AQ655" s="183"/>
      <c r="AR655" s="183"/>
      <c r="AS655" s="183"/>
      <c r="AT655" s="183"/>
      <c r="AU655" s="183"/>
      <c r="AV655" s="183"/>
      <c r="AW655" s="183"/>
      <c r="AX655" s="183"/>
      <c r="AY655" s="183"/>
      <c r="AZ655" s="183"/>
      <c r="BA655" s="183"/>
      <c r="BB655" s="183"/>
      <c r="BC655" s="183"/>
      <c r="BD655" s="183"/>
      <c r="BE655" s="183"/>
    </row>
    <row r="656" spans="1:57" ht="15" hidden="1" customHeight="1">
      <c r="A656" s="145" t="s">
        <v>490</v>
      </c>
      <c r="B656" s="145" t="s">
        <v>490</v>
      </c>
      <c r="C656" s="145"/>
      <c r="D656" s="145" t="s">
        <v>491</v>
      </c>
      <c r="E656" s="145"/>
      <c r="F656" s="146">
        <v>229</v>
      </c>
      <c r="G656" s="147" t="s">
        <v>492</v>
      </c>
      <c r="H656" s="148">
        <v>2</v>
      </c>
      <c r="I656" s="149">
        <v>30</v>
      </c>
      <c r="J656" s="149"/>
      <c r="K656" s="149"/>
      <c r="L656" s="150">
        <v>0</v>
      </c>
      <c r="M656" s="184" t="s">
        <v>1484</v>
      </c>
      <c r="N656" s="181">
        <v>60</v>
      </c>
      <c r="O656" s="181" t="s">
        <v>1598</v>
      </c>
      <c r="P656" s="151" t="s">
        <v>1599</v>
      </c>
      <c r="Q656" s="182" t="str">
        <f>MaBM</f>
        <v>KVCS</v>
      </c>
      <c r="R656" s="182" t="str">
        <f>MaKhoa</f>
        <v>KTVT</v>
      </c>
      <c r="S656" s="144" t="str">
        <f t="shared" si="10"/>
        <v>KTVT-KVCS</v>
      </c>
      <c r="T656" s="183"/>
      <c r="U656" s="183"/>
      <c r="V656" s="183"/>
      <c r="W656" s="183"/>
      <c r="X656" s="183"/>
      <c r="Y656" s="183"/>
      <c r="Z656" s="183"/>
      <c r="AA656" s="183"/>
      <c r="AB656" s="183"/>
      <c r="AC656" s="183"/>
      <c r="AD656" s="183"/>
      <c r="AE656" s="183"/>
      <c r="AF656" s="183"/>
      <c r="AG656" s="183" t="s">
        <v>21</v>
      </c>
      <c r="AH656" s="183" t="s">
        <v>21</v>
      </c>
      <c r="AI656" s="183"/>
      <c r="AJ656" s="183"/>
      <c r="AK656" s="183"/>
      <c r="AL656" s="183" t="s">
        <v>21</v>
      </c>
      <c r="AM656" s="183"/>
      <c r="AN656" s="183"/>
      <c r="AO656" s="183"/>
      <c r="AP656" s="183"/>
      <c r="AQ656" s="183"/>
      <c r="AR656" s="183"/>
      <c r="AS656" s="183"/>
      <c r="AT656" s="183"/>
      <c r="AU656" s="183"/>
      <c r="AV656" s="183"/>
      <c r="AW656" s="183"/>
      <c r="AX656" s="183"/>
      <c r="AY656" s="183"/>
      <c r="AZ656" s="183" t="s">
        <v>21</v>
      </c>
      <c r="BA656" s="183" t="s">
        <v>21</v>
      </c>
      <c r="BB656" s="183"/>
      <c r="BC656" s="183"/>
      <c r="BD656" s="183"/>
      <c r="BE656" s="183"/>
    </row>
    <row r="657" spans="1:57" ht="15" hidden="1" customHeight="1">
      <c r="A657" s="145" t="s">
        <v>266</v>
      </c>
      <c r="B657" s="145"/>
      <c r="C657" s="145"/>
      <c r="D657" s="145" t="s">
        <v>267</v>
      </c>
      <c r="E657" s="145" t="s">
        <v>267</v>
      </c>
      <c r="F657" s="146">
        <v>125</v>
      </c>
      <c r="G657" s="147" t="s">
        <v>268</v>
      </c>
      <c r="H657" s="148">
        <v>3</v>
      </c>
      <c r="I657" s="149">
        <v>45</v>
      </c>
      <c r="J657" s="149"/>
      <c r="K657" s="149"/>
      <c r="L657" s="150">
        <v>0</v>
      </c>
      <c r="M657" s="184"/>
      <c r="N657" s="181"/>
      <c r="O657" s="181" t="s">
        <v>1598</v>
      </c>
      <c r="P657" s="151" t="s">
        <v>1599</v>
      </c>
      <c r="Q657" s="182" t="str">
        <f>MaBM</f>
        <v>KVCS</v>
      </c>
      <c r="R657" s="182" t="str">
        <f>MaKhoa</f>
        <v>KTVT</v>
      </c>
      <c r="S657" s="144" t="str">
        <f t="shared" si="10"/>
        <v>KTVT-KVCS</v>
      </c>
      <c r="T657" s="183"/>
      <c r="U657" s="183"/>
      <c r="V657" s="183"/>
      <c r="W657" s="183"/>
      <c r="X657" s="183"/>
      <c r="Y657" s="183"/>
      <c r="Z657" s="183"/>
      <c r="AA657" s="183"/>
      <c r="AB657" s="183"/>
      <c r="AC657" s="183"/>
      <c r="AD657" s="183"/>
      <c r="AE657" s="183"/>
      <c r="AF657" s="183"/>
      <c r="AG657" s="183" t="s">
        <v>20</v>
      </c>
      <c r="AH657" s="183" t="s">
        <v>20</v>
      </c>
      <c r="AI657" s="183"/>
      <c r="AJ657" s="183"/>
      <c r="AK657" s="183"/>
      <c r="AL657" s="183"/>
      <c r="AM657" s="183"/>
      <c r="AN657" s="183"/>
      <c r="AO657" s="183"/>
      <c r="AP657" s="183"/>
      <c r="AQ657" s="183"/>
      <c r="AR657" s="183"/>
      <c r="AS657" s="183"/>
      <c r="AT657" s="183"/>
      <c r="AU657" s="183"/>
      <c r="AV657" s="183"/>
      <c r="AW657" s="183"/>
      <c r="AX657" s="183"/>
      <c r="AY657" s="183"/>
      <c r="AZ657" s="183" t="s">
        <v>20</v>
      </c>
      <c r="BA657" s="183" t="s">
        <v>20</v>
      </c>
      <c r="BB657" s="183"/>
      <c r="BC657" s="183"/>
      <c r="BD657" s="183"/>
      <c r="BE657" s="183"/>
    </row>
    <row r="658" spans="1:57" ht="15" hidden="1" customHeight="1">
      <c r="A658" s="145" t="s">
        <v>269</v>
      </c>
      <c r="B658" s="145"/>
      <c r="C658" s="145"/>
      <c r="D658" s="145" t="s">
        <v>270</v>
      </c>
      <c r="E658" s="145" t="s">
        <v>270</v>
      </c>
      <c r="F658" s="146">
        <v>126</v>
      </c>
      <c r="G658" s="147" t="s">
        <v>271</v>
      </c>
      <c r="H658" s="148">
        <v>3</v>
      </c>
      <c r="I658" s="149">
        <v>45</v>
      </c>
      <c r="J658" s="149"/>
      <c r="K658" s="149"/>
      <c r="L658" s="150">
        <v>0</v>
      </c>
      <c r="M658" s="184" t="s">
        <v>1484</v>
      </c>
      <c r="N658" s="181">
        <v>75</v>
      </c>
      <c r="O658" s="181" t="s">
        <v>1598</v>
      </c>
      <c r="P658" s="151" t="s">
        <v>1599</v>
      </c>
      <c r="Q658" s="182" t="str">
        <f>MaBM</f>
        <v>KVCS</v>
      </c>
      <c r="R658" s="182" t="str">
        <f>MaKhoa</f>
        <v>KTVT</v>
      </c>
      <c r="S658" s="144" t="str">
        <f t="shared" si="10"/>
        <v>KTVT-KVCS</v>
      </c>
      <c r="T658" s="183"/>
      <c r="U658" s="183"/>
      <c r="V658" s="183"/>
      <c r="W658" s="183"/>
      <c r="X658" s="183"/>
      <c r="Y658" s="183"/>
      <c r="Z658" s="183"/>
      <c r="AA658" s="183"/>
      <c r="AB658" s="183"/>
      <c r="AC658" s="183"/>
      <c r="AD658" s="183"/>
      <c r="AE658" s="183"/>
      <c r="AF658" s="183"/>
      <c r="AG658" s="183" t="s">
        <v>20</v>
      </c>
      <c r="AH658" s="183" t="s">
        <v>20</v>
      </c>
      <c r="AI658" s="183"/>
      <c r="AJ658" s="183"/>
      <c r="AK658" s="183"/>
      <c r="AL658" s="183"/>
      <c r="AM658" s="183"/>
      <c r="AN658" s="183"/>
      <c r="AO658" s="183"/>
      <c r="AP658" s="183"/>
      <c r="AQ658" s="183"/>
      <c r="AR658" s="183"/>
      <c r="AS658" s="183"/>
      <c r="AT658" s="183"/>
      <c r="AU658" s="183"/>
      <c r="AV658" s="183"/>
      <c r="AW658" s="183"/>
      <c r="AX658" s="183"/>
      <c r="AY658" s="183"/>
      <c r="AZ658" s="183" t="s">
        <v>20</v>
      </c>
      <c r="BA658" s="183" t="s">
        <v>20</v>
      </c>
      <c r="BB658" s="183"/>
      <c r="BC658" s="183"/>
      <c r="BD658" s="183"/>
      <c r="BE658" s="183"/>
    </row>
    <row r="659" spans="1:57" ht="15" hidden="1" customHeight="1">
      <c r="A659" s="145" t="s">
        <v>275</v>
      </c>
      <c r="B659" s="145"/>
      <c r="C659" s="145"/>
      <c r="D659" s="145" t="s">
        <v>276</v>
      </c>
      <c r="E659" s="145"/>
      <c r="F659" s="146">
        <v>128</v>
      </c>
      <c r="G659" s="147" t="s">
        <v>277</v>
      </c>
      <c r="H659" s="148">
        <v>3</v>
      </c>
      <c r="I659" s="149">
        <v>45</v>
      </c>
      <c r="J659" s="149"/>
      <c r="K659" s="149"/>
      <c r="L659" s="150">
        <v>0</v>
      </c>
      <c r="M659" s="184"/>
      <c r="N659" s="181"/>
      <c r="O659" s="181" t="s">
        <v>1598</v>
      </c>
      <c r="P659" s="151" t="s">
        <v>1599</v>
      </c>
      <c r="Q659" s="182" t="str">
        <f>MaBM</f>
        <v>KVCS</v>
      </c>
      <c r="R659" s="182" t="str">
        <f>MaKhoa</f>
        <v>KTVT</v>
      </c>
      <c r="S659" s="144" t="str">
        <f t="shared" si="10"/>
        <v>KTVT-KVCS</v>
      </c>
      <c r="T659" s="183"/>
      <c r="U659" s="183"/>
      <c r="V659" s="183"/>
      <c r="W659" s="183"/>
      <c r="X659" s="183"/>
      <c r="Y659" s="183"/>
      <c r="Z659" s="183"/>
      <c r="AA659" s="183"/>
      <c r="AB659" s="183"/>
      <c r="AC659" s="183"/>
      <c r="AD659" s="183"/>
      <c r="AE659" s="183"/>
      <c r="AF659" s="183"/>
      <c r="AG659" s="183" t="s">
        <v>20</v>
      </c>
      <c r="AH659" s="183" t="s">
        <v>20</v>
      </c>
      <c r="AI659" s="183"/>
      <c r="AJ659" s="183"/>
      <c r="AK659" s="183"/>
      <c r="AL659" s="183"/>
      <c r="AM659" s="183"/>
      <c r="AN659" s="183"/>
      <c r="AO659" s="183"/>
      <c r="AP659" s="183"/>
      <c r="AQ659" s="183"/>
      <c r="AR659" s="183"/>
      <c r="AS659" s="183"/>
      <c r="AT659" s="183"/>
      <c r="AU659" s="183"/>
      <c r="AV659" s="183"/>
      <c r="AW659" s="183"/>
      <c r="AX659" s="183"/>
      <c r="AY659" s="183"/>
      <c r="AZ659" s="183" t="s">
        <v>20</v>
      </c>
      <c r="BA659" s="183" t="s">
        <v>20</v>
      </c>
      <c r="BB659" s="183"/>
      <c r="BC659" s="183"/>
      <c r="BD659" s="183"/>
      <c r="BE659" s="183"/>
    </row>
    <row r="660" spans="1:57" ht="15" hidden="1" customHeight="1">
      <c r="A660" s="145" t="s">
        <v>325</v>
      </c>
      <c r="B660" s="145"/>
      <c r="C660" s="145" t="s">
        <v>325</v>
      </c>
      <c r="D660" s="145" t="s">
        <v>326</v>
      </c>
      <c r="E660" s="145" t="s">
        <v>326</v>
      </c>
      <c r="F660" s="146">
        <v>146</v>
      </c>
      <c r="G660" s="147" t="s">
        <v>327</v>
      </c>
      <c r="H660" s="148">
        <v>3</v>
      </c>
      <c r="I660" s="149">
        <v>45</v>
      </c>
      <c r="J660" s="149"/>
      <c r="K660" s="149"/>
      <c r="L660" s="150">
        <v>0</v>
      </c>
      <c r="M660" s="184"/>
      <c r="N660" s="181"/>
      <c r="O660" s="181" t="s">
        <v>1598</v>
      </c>
      <c r="P660" s="151" t="s">
        <v>1599</v>
      </c>
      <c r="Q660" s="182" t="str">
        <f>MaBM</f>
        <v>KVCS</v>
      </c>
      <c r="R660" s="182" t="str">
        <f>MaKhoa</f>
        <v>KTVT</v>
      </c>
      <c r="S660" s="144" t="str">
        <f t="shared" si="10"/>
        <v>KTVT-KVCS</v>
      </c>
      <c r="T660" s="183"/>
      <c r="U660" s="183"/>
      <c r="V660" s="183"/>
      <c r="W660" s="183"/>
      <c r="X660" s="183"/>
      <c r="Y660" s="183"/>
      <c r="Z660" s="183"/>
      <c r="AA660" s="183"/>
      <c r="AB660" s="183"/>
      <c r="AC660" s="183"/>
      <c r="AD660" s="183"/>
      <c r="AE660" s="183"/>
      <c r="AF660" s="183"/>
      <c r="AG660" s="183"/>
      <c r="AH660" s="183"/>
      <c r="AI660" s="183"/>
      <c r="AJ660" s="183" t="s">
        <v>20</v>
      </c>
      <c r="AK660" s="183" t="s">
        <v>20</v>
      </c>
      <c r="AL660" s="183" t="s">
        <v>20</v>
      </c>
      <c r="AM660" s="183"/>
      <c r="AN660" s="183"/>
      <c r="AO660" s="183"/>
      <c r="AP660" s="183"/>
      <c r="AQ660" s="183"/>
      <c r="AR660" s="183"/>
      <c r="AS660" s="183"/>
      <c r="AT660" s="183"/>
      <c r="AU660" s="183"/>
      <c r="AV660" s="183"/>
      <c r="AW660" s="183"/>
      <c r="AX660" s="183"/>
      <c r="AY660" s="183"/>
      <c r="AZ660" s="183"/>
      <c r="BA660" s="183"/>
      <c r="BB660" s="183"/>
      <c r="BC660" s="183" t="s">
        <v>20</v>
      </c>
      <c r="BD660" s="183" t="s">
        <v>20</v>
      </c>
      <c r="BE660" s="183"/>
    </row>
    <row r="661" spans="1:57" ht="15" hidden="1" customHeight="1">
      <c r="A661" s="145" t="s">
        <v>272</v>
      </c>
      <c r="B661" s="145"/>
      <c r="C661" s="145"/>
      <c r="D661" s="145" t="s">
        <v>273</v>
      </c>
      <c r="E661" s="145"/>
      <c r="F661" s="146">
        <v>127</v>
      </c>
      <c r="G661" s="147" t="s">
        <v>274</v>
      </c>
      <c r="H661" s="148">
        <v>3</v>
      </c>
      <c r="I661" s="149">
        <v>30</v>
      </c>
      <c r="J661" s="149">
        <v>30</v>
      </c>
      <c r="K661" s="149"/>
      <c r="L661" s="150">
        <v>0</v>
      </c>
      <c r="M661" s="184"/>
      <c r="N661" s="181"/>
      <c r="O661" s="181" t="s">
        <v>1598</v>
      </c>
      <c r="P661" s="151" t="s">
        <v>1599</v>
      </c>
      <c r="Q661" s="182" t="str">
        <f>MaBM</f>
        <v>KVCS</v>
      </c>
      <c r="R661" s="182" t="str">
        <f>MaKhoa</f>
        <v>KTVT</v>
      </c>
      <c r="S661" s="144" t="str">
        <f t="shared" si="10"/>
        <v>KTVT-KVCS</v>
      </c>
      <c r="T661" s="183"/>
      <c r="U661" s="183"/>
      <c r="V661" s="183"/>
      <c r="W661" s="183"/>
      <c r="X661" s="183"/>
      <c r="Y661" s="183"/>
      <c r="Z661" s="183"/>
      <c r="AA661" s="183"/>
      <c r="AB661" s="183"/>
      <c r="AC661" s="183"/>
      <c r="AD661" s="183"/>
      <c r="AE661" s="183"/>
      <c r="AF661" s="183"/>
      <c r="AG661" s="183" t="s">
        <v>20</v>
      </c>
      <c r="AH661" s="183" t="s">
        <v>20</v>
      </c>
      <c r="AI661" s="183"/>
      <c r="AJ661" s="183"/>
      <c r="AK661" s="183"/>
      <c r="AL661" s="183"/>
      <c r="AM661" s="183"/>
      <c r="AN661" s="183"/>
      <c r="AO661" s="183"/>
      <c r="AP661" s="183"/>
      <c r="AQ661" s="183"/>
      <c r="AR661" s="183"/>
      <c r="AS661" s="183"/>
      <c r="AT661" s="183"/>
      <c r="AU661" s="183"/>
      <c r="AV661" s="183"/>
      <c r="AW661" s="183"/>
      <c r="AX661" s="183"/>
      <c r="AY661" s="183"/>
      <c r="AZ661" s="183" t="s">
        <v>20</v>
      </c>
      <c r="BA661" s="183" t="s">
        <v>20</v>
      </c>
      <c r="BB661" s="183"/>
      <c r="BC661" s="183"/>
      <c r="BD661" s="183"/>
      <c r="BE661" s="183"/>
    </row>
    <row r="662" spans="1:57" ht="15" hidden="1" customHeight="1">
      <c r="A662" s="145" t="s">
        <v>287</v>
      </c>
      <c r="B662" s="145" t="s">
        <v>287</v>
      </c>
      <c r="C662" s="145"/>
      <c r="D662" s="145" t="s">
        <v>288</v>
      </c>
      <c r="E662" s="145" t="s">
        <v>288</v>
      </c>
      <c r="F662" s="146">
        <v>132</v>
      </c>
      <c r="G662" s="147" t="s">
        <v>289</v>
      </c>
      <c r="H662" s="148">
        <v>3</v>
      </c>
      <c r="I662" s="149">
        <v>45</v>
      </c>
      <c r="J662" s="149"/>
      <c r="K662" s="149"/>
      <c r="L662" s="150">
        <v>0</v>
      </c>
      <c r="M662" s="184"/>
      <c r="N662" s="181"/>
      <c r="O662" s="181" t="s">
        <v>1598</v>
      </c>
      <c r="P662" s="151" t="s">
        <v>1599</v>
      </c>
      <c r="Q662" s="182" t="str">
        <f>MaBM</f>
        <v>KVCS</v>
      </c>
      <c r="R662" s="182" t="str">
        <f>MaKhoa</f>
        <v>KTVT</v>
      </c>
      <c r="S662" s="144" t="str">
        <f t="shared" si="10"/>
        <v>KTVT-KVCS</v>
      </c>
      <c r="T662" s="183"/>
      <c r="U662" s="183"/>
      <c r="V662" s="183"/>
      <c r="W662" s="183"/>
      <c r="X662" s="183"/>
      <c r="Y662" s="183"/>
      <c r="Z662" s="183"/>
      <c r="AA662" s="183"/>
      <c r="AB662" s="183"/>
      <c r="AC662" s="183"/>
      <c r="AD662" s="183"/>
      <c r="AE662" s="183"/>
      <c r="AF662" s="183"/>
      <c r="AG662" s="183" t="s">
        <v>20</v>
      </c>
      <c r="AH662" s="183" t="s">
        <v>20</v>
      </c>
      <c r="AI662" s="183"/>
      <c r="AJ662" s="183"/>
      <c r="AK662" s="183"/>
      <c r="AL662" s="183"/>
      <c r="AM662" s="183"/>
      <c r="AN662" s="183"/>
      <c r="AO662" s="183"/>
      <c r="AP662" s="183"/>
      <c r="AQ662" s="183"/>
      <c r="AR662" s="183"/>
      <c r="AS662" s="183"/>
      <c r="AT662" s="183"/>
      <c r="AU662" s="183"/>
      <c r="AV662" s="183"/>
      <c r="AW662" s="183"/>
      <c r="AX662" s="183"/>
      <c r="AY662" s="183"/>
      <c r="AZ662" s="183" t="s">
        <v>20</v>
      </c>
      <c r="BA662" s="183" t="s">
        <v>20</v>
      </c>
      <c r="BB662" s="183"/>
      <c r="BC662" s="183"/>
      <c r="BD662" s="183"/>
      <c r="BE662" s="183"/>
    </row>
    <row r="663" spans="1:57" ht="15" hidden="1" customHeight="1">
      <c r="A663" s="145" t="s">
        <v>507</v>
      </c>
      <c r="B663" s="145" t="s">
        <v>507</v>
      </c>
      <c r="C663" s="145" t="s">
        <v>507</v>
      </c>
      <c r="D663" s="145" t="s">
        <v>508</v>
      </c>
      <c r="E663" s="145" t="s">
        <v>508</v>
      </c>
      <c r="F663" s="146">
        <v>236</v>
      </c>
      <c r="G663" s="147" t="s">
        <v>289</v>
      </c>
      <c r="H663" s="148">
        <v>2</v>
      </c>
      <c r="I663" s="149">
        <v>30</v>
      </c>
      <c r="J663" s="149"/>
      <c r="K663" s="149"/>
      <c r="L663" s="150">
        <v>0</v>
      </c>
      <c r="M663" s="184"/>
      <c r="N663" s="181"/>
      <c r="O663" s="181" t="s">
        <v>1598</v>
      </c>
      <c r="P663" s="151" t="s">
        <v>1599</v>
      </c>
      <c r="Q663" s="182" t="str">
        <f>MaBM</f>
        <v>KVCS</v>
      </c>
      <c r="R663" s="182" t="str">
        <f>MaKhoa</f>
        <v>KTVT</v>
      </c>
      <c r="S663" s="144" t="str">
        <f t="shared" si="10"/>
        <v>KTVT-KVCS</v>
      </c>
      <c r="T663" s="183"/>
      <c r="U663" s="183"/>
      <c r="V663" s="183"/>
      <c r="W663" s="183"/>
      <c r="X663" s="183"/>
      <c r="Y663" s="183"/>
      <c r="Z663" s="183"/>
      <c r="AA663" s="183"/>
      <c r="AB663" s="183"/>
      <c r="AC663" s="183"/>
      <c r="AD663" s="183"/>
      <c r="AE663" s="183"/>
      <c r="AF663" s="183"/>
      <c r="AG663" s="183"/>
      <c r="AH663" s="183"/>
      <c r="AI663" s="183"/>
      <c r="AJ663" s="183" t="s">
        <v>21</v>
      </c>
      <c r="AK663" s="183" t="s">
        <v>21</v>
      </c>
      <c r="AL663" s="183" t="s">
        <v>20</v>
      </c>
      <c r="AM663" s="183"/>
      <c r="AN663" s="183"/>
      <c r="AO663" s="183"/>
      <c r="AP663" s="183"/>
      <c r="AQ663" s="183"/>
      <c r="AR663" s="183"/>
      <c r="AS663" s="183"/>
      <c r="AT663" s="183"/>
      <c r="AU663" s="183"/>
      <c r="AV663" s="183"/>
      <c r="AW663" s="183"/>
      <c r="AX663" s="183"/>
      <c r="AY663" s="183"/>
      <c r="AZ663" s="183"/>
      <c r="BA663" s="183"/>
      <c r="BB663" s="183"/>
      <c r="BC663" s="183" t="s">
        <v>21</v>
      </c>
      <c r="BD663" s="183" t="s">
        <v>21</v>
      </c>
      <c r="BE663" s="183"/>
    </row>
    <row r="664" spans="1:57" ht="15" hidden="1" customHeight="1">
      <c r="A664" s="145" t="s">
        <v>121</v>
      </c>
      <c r="B664" s="145" t="s">
        <v>121</v>
      </c>
      <c r="C664" s="145"/>
      <c r="D664" s="145" t="s">
        <v>122</v>
      </c>
      <c r="E664" s="145"/>
      <c r="F664" s="146">
        <v>45</v>
      </c>
      <c r="G664" s="147" t="s">
        <v>123</v>
      </c>
      <c r="H664" s="148">
        <v>2</v>
      </c>
      <c r="I664" s="149">
        <v>30</v>
      </c>
      <c r="J664" s="149"/>
      <c r="K664" s="149"/>
      <c r="L664" s="150">
        <v>0</v>
      </c>
      <c r="M664" s="184"/>
      <c r="N664" s="181"/>
      <c r="O664" s="181" t="s">
        <v>1598</v>
      </c>
      <c r="P664" s="151" t="s">
        <v>1599</v>
      </c>
      <c r="Q664" s="182" t="str">
        <f>MaBM</f>
        <v>KVCS</v>
      </c>
      <c r="R664" s="182" t="str">
        <f>MaKhoa</f>
        <v>KTVT</v>
      </c>
      <c r="S664" s="144" t="str">
        <f t="shared" si="10"/>
        <v>KTVT-KVCS</v>
      </c>
      <c r="T664" s="183"/>
      <c r="U664" s="183"/>
      <c r="V664" s="183"/>
      <c r="W664" s="183"/>
      <c r="X664" s="183"/>
      <c r="Y664" s="183"/>
      <c r="Z664" s="183"/>
      <c r="AA664" s="183"/>
      <c r="AB664" s="183"/>
      <c r="AC664" s="183"/>
      <c r="AD664" s="183"/>
      <c r="AE664" s="183"/>
      <c r="AF664" s="183"/>
      <c r="AG664" s="183" t="s">
        <v>21</v>
      </c>
      <c r="AH664" s="183" t="s">
        <v>21</v>
      </c>
      <c r="AI664" s="183" t="s">
        <v>21</v>
      </c>
      <c r="AJ664" s="183"/>
      <c r="AK664" s="183"/>
      <c r="AL664" s="183"/>
      <c r="AM664" s="183"/>
      <c r="AN664" s="183"/>
      <c r="AO664" s="183"/>
      <c r="AP664" s="183"/>
      <c r="AQ664" s="183"/>
      <c r="AR664" s="183"/>
      <c r="AS664" s="183"/>
      <c r="AT664" s="183"/>
      <c r="AU664" s="183"/>
      <c r="AV664" s="183"/>
      <c r="AW664" s="183"/>
      <c r="AX664" s="183"/>
      <c r="AY664" s="183"/>
      <c r="AZ664" s="183" t="s">
        <v>21</v>
      </c>
      <c r="BA664" s="183" t="s">
        <v>21</v>
      </c>
      <c r="BB664" s="183" t="s">
        <v>21</v>
      </c>
      <c r="BC664" s="183"/>
      <c r="BD664" s="183"/>
      <c r="BE664" s="183"/>
    </row>
    <row r="665" spans="1:57" ht="15" hidden="1" customHeight="1">
      <c r="A665" s="145" t="s">
        <v>284</v>
      </c>
      <c r="B665" s="145"/>
      <c r="C665" s="145"/>
      <c r="D665" s="145" t="s">
        <v>285</v>
      </c>
      <c r="E665" s="145"/>
      <c r="F665" s="146">
        <v>131</v>
      </c>
      <c r="G665" s="147" t="s">
        <v>286</v>
      </c>
      <c r="H665" s="148">
        <v>3</v>
      </c>
      <c r="I665" s="149">
        <v>45</v>
      </c>
      <c r="J665" s="149"/>
      <c r="K665" s="149"/>
      <c r="L665" s="150">
        <v>0</v>
      </c>
      <c r="M665" s="184"/>
      <c r="N665" s="181"/>
      <c r="O665" s="181" t="s">
        <v>1598</v>
      </c>
      <c r="P665" s="151" t="s">
        <v>1599</v>
      </c>
      <c r="Q665" s="182" t="str">
        <f>MaBM</f>
        <v>KVCS</v>
      </c>
      <c r="R665" s="182" t="str">
        <f>MaKhoa</f>
        <v>KTVT</v>
      </c>
      <c r="S665" s="144" t="str">
        <f t="shared" si="10"/>
        <v>KTVT-KVCS</v>
      </c>
      <c r="T665" s="183"/>
      <c r="U665" s="183"/>
      <c r="V665" s="183"/>
      <c r="W665" s="183"/>
      <c r="X665" s="183"/>
      <c r="Y665" s="183"/>
      <c r="Z665" s="183"/>
      <c r="AA665" s="183"/>
      <c r="AB665" s="183"/>
      <c r="AC665" s="183"/>
      <c r="AD665" s="183"/>
      <c r="AE665" s="183"/>
      <c r="AF665" s="183"/>
      <c r="AG665" s="183" t="s">
        <v>20</v>
      </c>
      <c r="AH665" s="183" t="s">
        <v>20</v>
      </c>
      <c r="AI665" s="183"/>
      <c r="AJ665" s="183" t="s">
        <v>20</v>
      </c>
      <c r="AK665" s="183"/>
      <c r="AL665" s="183" t="s">
        <v>20</v>
      </c>
      <c r="AM665" s="183"/>
      <c r="AN665" s="183"/>
      <c r="AO665" s="183"/>
      <c r="AP665" s="183"/>
      <c r="AQ665" s="183"/>
      <c r="AR665" s="183"/>
      <c r="AS665" s="183"/>
      <c r="AT665" s="183"/>
      <c r="AU665" s="183"/>
      <c r="AV665" s="183"/>
      <c r="AW665" s="183"/>
      <c r="AX665" s="183"/>
      <c r="AY665" s="183"/>
      <c r="AZ665" s="183" t="s">
        <v>20</v>
      </c>
      <c r="BA665" s="183" t="s">
        <v>20</v>
      </c>
      <c r="BB665" s="183"/>
      <c r="BC665" s="183" t="s">
        <v>20</v>
      </c>
      <c r="BD665" s="183"/>
      <c r="BE665" s="183"/>
    </row>
    <row r="666" spans="1:57" ht="15" hidden="1" customHeight="1">
      <c r="A666" s="145" t="s">
        <v>858</v>
      </c>
      <c r="B666" s="145" t="s">
        <v>858</v>
      </c>
      <c r="C666" s="145"/>
      <c r="D666" s="145"/>
      <c r="E666" s="145"/>
      <c r="F666" s="146">
        <v>448</v>
      </c>
      <c r="G666" s="147" t="s">
        <v>859</v>
      </c>
      <c r="H666" s="148">
        <v>2</v>
      </c>
      <c r="I666" s="149"/>
      <c r="J666" s="149"/>
      <c r="K666" s="149">
        <v>90</v>
      </c>
      <c r="L666" s="150">
        <v>0</v>
      </c>
      <c r="M666" s="180" t="s">
        <v>1511</v>
      </c>
      <c r="N666" s="181"/>
      <c r="O666" s="181" t="s">
        <v>1632</v>
      </c>
      <c r="P666" s="151" t="s">
        <v>1599</v>
      </c>
      <c r="Q666" s="182" t="str">
        <f>MaBM</f>
        <v>KVKK</v>
      </c>
      <c r="R666" s="182" t="str">
        <f>MaKhoa</f>
        <v>KTVT</v>
      </c>
      <c r="S666" s="144" t="str">
        <f t="shared" si="10"/>
        <v>KTVT-KVKK</v>
      </c>
      <c r="T666" s="183"/>
      <c r="U666" s="183"/>
      <c r="V666" s="183"/>
      <c r="W666" s="183"/>
      <c r="X666" s="183"/>
      <c r="Y666" s="183"/>
      <c r="Z666" s="183"/>
      <c r="AA666" s="183"/>
      <c r="AB666" s="183"/>
      <c r="AC666" s="183"/>
      <c r="AD666" s="183"/>
      <c r="AE666" s="183"/>
      <c r="AF666" s="183"/>
      <c r="AG666" s="183" t="s">
        <v>20</v>
      </c>
      <c r="AH666" s="183"/>
      <c r="AI666" s="183"/>
      <c r="AJ666" s="183"/>
      <c r="AK666" s="183"/>
      <c r="AL666" s="183"/>
      <c r="AM666" s="183"/>
      <c r="AN666" s="183"/>
      <c r="AO666" s="183"/>
      <c r="AP666" s="183"/>
      <c r="AQ666" s="183"/>
      <c r="AR666" s="183"/>
      <c r="AS666" s="183"/>
      <c r="AT666" s="183"/>
      <c r="AU666" s="183"/>
      <c r="AV666" s="183"/>
      <c r="AW666" s="183"/>
      <c r="AX666" s="183"/>
      <c r="AY666" s="183"/>
      <c r="AZ666" s="183"/>
      <c r="BA666" s="183"/>
      <c r="BB666" s="183"/>
      <c r="BC666" s="183"/>
      <c r="BD666" s="183"/>
      <c r="BE666" s="183"/>
    </row>
    <row r="667" spans="1:57" ht="15" hidden="1" customHeight="1">
      <c r="A667" s="145" t="s">
        <v>1829</v>
      </c>
      <c r="B667" s="145"/>
      <c r="C667" s="145"/>
      <c r="D667" s="145" t="s">
        <v>1830</v>
      </c>
      <c r="E667" s="145"/>
      <c r="F667" s="146">
        <v>789</v>
      </c>
      <c r="G667" s="147" t="s">
        <v>1831</v>
      </c>
      <c r="H667" s="148">
        <v>1</v>
      </c>
      <c r="I667" s="149"/>
      <c r="J667" s="149"/>
      <c r="K667" s="149">
        <v>45</v>
      </c>
      <c r="L667" s="150">
        <v>0</v>
      </c>
      <c r="M667" s="180" t="s">
        <v>1511</v>
      </c>
      <c r="N667" s="181"/>
      <c r="O667" s="181" t="s">
        <v>1632</v>
      </c>
      <c r="P667" s="151" t="s">
        <v>1599</v>
      </c>
      <c r="Q667" s="182" t="str">
        <f>MaBM</f>
        <v>KVKK</v>
      </c>
      <c r="R667" s="182" t="str">
        <f>MaKhoa</f>
        <v>KTVT</v>
      </c>
      <c r="S667" s="144" t="str">
        <f t="shared" si="10"/>
        <v>KTVT-KVKK</v>
      </c>
      <c r="T667" s="183"/>
      <c r="U667" s="183"/>
      <c r="V667" s="183"/>
      <c r="W667" s="183"/>
      <c r="X667" s="183"/>
      <c r="Y667" s="183"/>
      <c r="Z667" s="183"/>
      <c r="AA667" s="183"/>
      <c r="AB667" s="183"/>
      <c r="AC667" s="183"/>
      <c r="AD667" s="183"/>
      <c r="AE667" s="183"/>
      <c r="AF667" s="183"/>
      <c r="AG667" s="183"/>
      <c r="AH667" s="183"/>
      <c r="AI667" s="183" t="s">
        <v>20</v>
      </c>
      <c r="AJ667" s="183"/>
      <c r="AK667" s="183"/>
      <c r="AL667" s="183"/>
      <c r="AM667" s="183"/>
      <c r="AN667" s="183"/>
      <c r="AO667" s="183"/>
      <c r="AP667" s="183"/>
      <c r="AQ667" s="183"/>
      <c r="AR667" s="183"/>
      <c r="AS667" s="183"/>
      <c r="AT667" s="183"/>
      <c r="AU667" s="183"/>
      <c r="AV667" s="183"/>
      <c r="AW667" s="183"/>
      <c r="AX667" s="183"/>
      <c r="AY667" s="183"/>
      <c r="AZ667" s="183"/>
      <c r="BA667" s="183"/>
      <c r="BB667" s="183" t="s">
        <v>20</v>
      </c>
      <c r="BC667" s="183"/>
      <c r="BD667" s="183"/>
      <c r="BE667" s="183"/>
    </row>
    <row r="668" spans="1:57" ht="15" hidden="1" customHeight="1">
      <c r="A668" s="145" t="s">
        <v>1873</v>
      </c>
      <c r="B668" s="145"/>
      <c r="C668" s="145"/>
      <c r="D668" s="145"/>
      <c r="E668" s="145"/>
      <c r="F668" s="146">
        <v>819</v>
      </c>
      <c r="G668" s="147" t="s">
        <v>1874</v>
      </c>
      <c r="H668" s="148">
        <v>2</v>
      </c>
      <c r="I668" s="149"/>
      <c r="J668" s="149"/>
      <c r="K668" s="149">
        <v>90</v>
      </c>
      <c r="L668" s="150">
        <v>0</v>
      </c>
      <c r="M668" s="180" t="s">
        <v>1511</v>
      </c>
      <c r="N668" s="181"/>
      <c r="O668" s="181" t="s">
        <v>1632</v>
      </c>
      <c r="P668" s="151" t="s">
        <v>1599</v>
      </c>
      <c r="Q668" s="182" t="str">
        <f>MaBM</f>
        <v>KVKK</v>
      </c>
      <c r="R668" s="182" t="str">
        <f>MaKhoa</f>
        <v>KTVT</v>
      </c>
      <c r="S668" s="144" t="str">
        <f t="shared" si="10"/>
        <v>KTVT-KVKK</v>
      </c>
      <c r="T668" s="183"/>
      <c r="U668" s="183"/>
      <c r="V668" s="183"/>
      <c r="W668" s="183"/>
      <c r="X668" s="183"/>
      <c r="Y668" s="183"/>
      <c r="Z668" s="183"/>
      <c r="AA668" s="183"/>
      <c r="AB668" s="183"/>
      <c r="AC668" s="183"/>
      <c r="AD668" s="183"/>
      <c r="AE668" s="183"/>
      <c r="AF668" s="183"/>
      <c r="AG668" s="183"/>
      <c r="AH668" s="183"/>
      <c r="AI668" s="183"/>
      <c r="AJ668" s="183"/>
      <c r="AK668" s="183"/>
      <c r="AL668" s="183"/>
      <c r="AM668" s="183"/>
      <c r="AN668" s="183"/>
      <c r="AO668" s="183"/>
      <c r="AP668" s="183"/>
      <c r="AQ668" s="183"/>
      <c r="AR668" s="183"/>
      <c r="AS668" s="183"/>
      <c r="AT668" s="183"/>
      <c r="AU668" s="183"/>
      <c r="AV668" s="183"/>
      <c r="AW668" s="183"/>
      <c r="AX668" s="183"/>
      <c r="AY668" s="183"/>
      <c r="AZ668" s="183"/>
      <c r="BA668" s="183"/>
      <c r="BB668" s="183"/>
      <c r="BC668" s="183"/>
      <c r="BD668" s="183"/>
      <c r="BE668" s="183"/>
    </row>
    <row r="669" spans="1:57" ht="15" hidden="1" customHeight="1">
      <c r="A669" s="145" t="s">
        <v>1880</v>
      </c>
      <c r="B669" s="145"/>
      <c r="C669" s="145"/>
      <c r="D669" s="145"/>
      <c r="E669" s="145"/>
      <c r="F669" s="146">
        <v>823</v>
      </c>
      <c r="G669" s="147" t="s">
        <v>1444</v>
      </c>
      <c r="H669" s="148">
        <v>8</v>
      </c>
      <c r="I669" s="149"/>
      <c r="J669" s="149"/>
      <c r="K669" s="149">
        <v>480</v>
      </c>
      <c r="L669" s="150">
        <v>0</v>
      </c>
      <c r="M669" s="180" t="s">
        <v>1511</v>
      </c>
      <c r="N669" s="181"/>
      <c r="O669" s="181" t="s">
        <v>1632</v>
      </c>
      <c r="P669" s="151" t="s">
        <v>1599</v>
      </c>
      <c r="Q669" s="182" t="str">
        <f>MaBM</f>
        <v>KVKK</v>
      </c>
      <c r="R669" s="182" t="str">
        <f>MaKhoa</f>
        <v>KTVT</v>
      </c>
      <c r="S669" s="144" t="str">
        <f t="shared" si="10"/>
        <v>KTVT-KVKK</v>
      </c>
      <c r="T669" s="183"/>
      <c r="U669" s="183"/>
      <c r="V669" s="183"/>
      <c r="W669" s="183"/>
      <c r="X669" s="183"/>
      <c r="Y669" s="183"/>
      <c r="Z669" s="183"/>
      <c r="AA669" s="183"/>
      <c r="AB669" s="183"/>
      <c r="AC669" s="183"/>
      <c r="AD669" s="183"/>
      <c r="AE669" s="183"/>
      <c r="AF669" s="183"/>
      <c r="AG669" s="183"/>
      <c r="AH669" s="183"/>
      <c r="AI669" s="183"/>
      <c r="AJ669" s="183"/>
      <c r="AK669" s="183"/>
      <c r="AL669" s="183"/>
      <c r="AM669" s="183"/>
      <c r="AN669" s="183"/>
      <c r="AO669" s="183"/>
      <c r="AP669" s="183"/>
      <c r="AQ669" s="183"/>
      <c r="AR669" s="183"/>
      <c r="AS669" s="183"/>
      <c r="AT669" s="183"/>
      <c r="AU669" s="183"/>
      <c r="AV669" s="183"/>
      <c r="AW669" s="183"/>
      <c r="AX669" s="183"/>
      <c r="AY669" s="183"/>
      <c r="AZ669" s="183"/>
      <c r="BA669" s="183"/>
      <c r="BB669" s="183"/>
      <c r="BC669" s="183"/>
      <c r="BD669" s="183"/>
      <c r="BE669" s="183"/>
    </row>
    <row r="670" spans="1:57" ht="15" hidden="1" customHeight="1">
      <c r="A670" s="145" t="s">
        <v>301</v>
      </c>
      <c r="B670" s="145"/>
      <c r="C670" s="145"/>
      <c r="D670" s="145" t="s">
        <v>302</v>
      </c>
      <c r="E670" s="145"/>
      <c r="F670" s="146">
        <v>137</v>
      </c>
      <c r="G670" s="147" t="s">
        <v>303</v>
      </c>
      <c r="H670" s="148">
        <v>4</v>
      </c>
      <c r="I670" s="149">
        <v>60</v>
      </c>
      <c r="J670" s="149"/>
      <c r="K670" s="149"/>
      <c r="L670" s="150">
        <v>0</v>
      </c>
      <c r="M670" s="184" t="s">
        <v>1484</v>
      </c>
      <c r="N670" s="181">
        <v>90</v>
      </c>
      <c r="O670" s="181" t="s">
        <v>1632</v>
      </c>
      <c r="P670" s="151" t="s">
        <v>1599</v>
      </c>
      <c r="Q670" s="182" t="str">
        <f>MaBM</f>
        <v>KVKK</v>
      </c>
      <c r="R670" s="182" t="str">
        <f>MaKhoa</f>
        <v>KTVT</v>
      </c>
      <c r="S670" s="144" t="str">
        <f t="shared" si="10"/>
        <v>KTVT-KVKK</v>
      </c>
      <c r="T670" s="183"/>
      <c r="U670" s="183"/>
      <c r="V670" s="183"/>
      <c r="W670" s="183"/>
      <c r="X670" s="183"/>
      <c r="Y670" s="183"/>
      <c r="Z670" s="183"/>
      <c r="AA670" s="183"/>
      <c r="AB670" s="183"/>
      <c r="AC670" s="183"/>
      <c r="AD670" s="183"/>
      <c r="AE670" s="183"/>
      <c r="AF670" s="183"/>
      <c r="AG670" s="183"/>
      <c r="AH670" s="183" t="s">
        <v>20</v>
      </c>
      <c r="AI670" s="183"/>
      <c r="AJ670" s="183"/>
      <c r="AK670" s="183"/>
      <c r="AL670" s="183"/>
      <c r="AM670" s="183"/>
      <c r="AN670" s="183"/>
      <c r="AO670" s="183"/>
      <c r="AP670" s="183"/>
      <c r="AQ670" s="183"/>
      <c r="AR670" s="183"/>
      <c r="AS670" s="183"/>
      <c r="AT670" s="183"/>
      <c r="AU670" s="183"/>
      <c r="AV670" s="183"/>
      <c r="AW670" s="183"/>
      <c r="AX670" s="183"/>
      <c r="AY670" s="183"/>
      <c r="AZ670" s="183"/>
      <c r="BA670" s="183" t="s">
        <v>20</v>
      </c>
      <c r="BB670" s="183"/>
      <c r="BC670" s="183"/>
      <c r="BD670" s="183"/>
      <c r="BE670" s="183"/>
    </row>
    <row r="671" spans="1:57" ht="15" hidden="1" customHeight="1">
      <c r="A671" s="145" t="s">
        <v>2029</v>
      </c>
      <c r="B671" s="145"/>
      <c r="C671" s="145"/>
      <c r="D671" s="145"/>
      <c r="E671" s="145"/>
      <c r="F671" s="146">
        <v>911</v>
      </c>
      <c r="G671" s="147" t="s">
        <v>303</v>
      </c>
      <c r="H671" s="148">
        <v>3</v>
      </c>
      <c r="I671" s="149">
        <v>45</v>
      </c>
      <c r="J671" s="149"/>
      <c r="K671" s="149"/>
      <c r="L671" s="150">
        <v>0</v>
      </c>
      <c r="M671" s="184" t="s">
        <v>1484</v>
      </c>
      <c r="N671" s="181">
        <v>90</v>
      </c>
      <c r="O671" s="181" t="s">
        <v>1632</v>
      </c>
      <c r="P671" s="151" t="s">
        <v>1599</v>
      </c>
      <c r="Q671" s="182" t="str">
        <f>MaBM</f>
        <v>KVKK</v>
      </c>
      <c r="R671" s="182" t="str">
        <f>MaKhoa</f>
        <v>KTVT</v>
      </c>
      <c r="S671" s="144" t="str">
        <f t="shared" si="10"/>
        <v>KTVT-KVKK</v>
      </c>
      <c r="T671" s="183"/>
      <c r="U671" s="183"/>
      <c r="V671" s="183"/>
      <c r="W671" s="183"/>
      <c r="X671" s="183"/>
      <c r="Y671" s="183"/>
      <c r="Z671" s="183"/>
      <c r="AA671" s="183"/>
      <c r="AB671" s="183"/>
      <c r="AC671" s="183"/>
      <c r="AD671" s="183"/>
      <c r="AE671" s="183"/>
      <c r="AF671" s="183"/>
      <c r="AG671" s="183"/>
      <c r="AH671" s="183"/>
      <c r="AI671" s="183"/>
      <c r="AJ671" s="183"/>
      <c r="AK671" s="183"/>
      <c r="AL671" s="183" t="s">
        <v>20</v>
      </c>
      <c r="AM671" s="183"/>
      <c r="AN671" s="183"/>
      <c r="AO671" s="183"/>
      <c r="AP671" s="183"/>
      <c r="AQ671" s="183"/>
      <c r="AR671" s="183"/>
      <c r="AS671" s="183"/>
      <c r="AT671" s="183"/>
      <c r="AU671" s="183"/>
      <c r="AV671" s="183"/>
      <c r="AW671" s="183"/>
      <c r="AX671" s="183"/>
      <c r="AY671" s="183"/>
      <c r="AZ671" s="183"/>
      <c r="BA671" s="183"/>
      <c r="BB671" s="183"/>
      <c r="BC671" s="183"/>
      <c r="BD671" s="183"/>
      <c r="BE671" s="183"/>
    </row>
    <row r="672" spans="1:57" ht="15" hidden="1" customHeight="1">
      <c r="A672" s="145" t="s">
        <v>1000</v>
      </c>
      <c r="B672" s="145" t="s">
        <v>1000</v>
      </c>
      <c r="C672" s="145"/>
      <c r="D672" s="145"/>
      <c r="E672" s="145"/>
      <c r="F672" s="146">
        <v>506</v>
      </c>
      <c r="G672" s="147" t="s">
        <v>1001</v>
      </c>
      <c r="H672" s="148">
        <v>3</v>
      </c>
      <c r="I672" s="149">
        <v>4</v>
      </c>
      <c r="J672" s="149"/>
      <c r="K672" s="149"/>
      <c r="L672" s="150">
        <v>0</v>
      </c>
      <c r="M672" s="184" t="s">
        <v>1484</v>
      </c>
      <c r="N672" s="181">
        <v>90</v>
      </c>
      <c r="O672" s="181" t="s">
        <v>1632</v>
      </c>
      <c r="P672" s="151" t="s">
        <v>1599</v>
      </c>
      <c r="Q672" s="182" t="str">
        <f>MaBM</f>
        <v>KVKK</v>
      </c>
      <c r="R672" s="182" t="str">
        <f>MaKhoa</f>
        <v>KTVT</v>
      </c>
      <c r="S672" s="144" t="str">
        <f t="shared" si="10"/>
        <v>KTVT-KVKK</v>
      </c>
      <c r="T672" s="183"/>
      <c r="U672" s="183"/>
      <c r="V672" s="183"/>
      <c r="W672" s="183"/>
      <c r="X672" s="183"/>
      <c r="Y672" s="183"/>
      <c r="Z672" s="183"/>
      <c r="AA672" s="183"/>
      <c r="AB672" s="183"/>
      <c r="AC672" s="183"/>
      <c r="AD672" s="183"/>
      <c r="AE672" s="183"/>
      <c r="AF672" s="183"/>
      <c r="AG672" s="183"/>
      <c r="AH672" s="183"/>
      <c r="AI672" s="183"/>
      <c r="AJ672" s="183" t="s">
        <v>20</v>
      </c>
      <c r="AK672" s="183"/>
      <c r="AL672" s="183"/>
      <c r="AM672" s="183"/>
      <c r="AN672" s="183"/>
      <c r="AO672" s="183"/>
      <c r="AP672" s="183"/>
      <c r="AQ672" s="183"/>
      <c r="AR672" s="183"/>
      <c r="AS672" s="183"/>
      <c r="AT672" s="183"/>
      <c r="AU672" s="183"/>
      <c r="AV672" s="183"/>
      <c r="AW672" s="183"/>
      <c r="AX672" s="183"/>
      <c r="AY672" s="183"/>
      <c r="AZ672" s="183"/>
      <c r="BA672" s="183"/>
      <c r="BB672" s="183"/>
      <c r="BC672" s="183"/>
      <c r="BD672" s="183"/>
      <c r="BE672" s="183"/>
    </row>
    <row r="673" spans="1:57" ht="15" hidden="1" customHeight="1">
      <c r="A673" s="145" t="s">
        <v>1194</v>
      </c>
      <c r="B673" s="145" t="s">
        <v>1751</v>
      </c>
      <c r="C673" s="145"/>
      <c r="D673" s="145" t="s">
        <v>1195</v>
      </c>
      <c r="E673" s="145" t="s">
        <v>1195</v>
      </c>
      <c r="F673" s="146">
        <v>596</v>
      </c>
      <c r="G673" s="147" t="s">
        <v>1196</v>
      </c>
      <c r="H673" s="148">
        <v>2</v>
      </c>
      <c r="I673" s="149">
        <v>30</v>
      </c>
      <c r="J673" s="149"/>
      <c r="K673" s="149"/>
      <c r="L673" s="150">
        <v>0</v>
      </c>
      <c r="M673" s="184" t="s">
        <v>1484</v>
      </c>
      <c r="N673" s="181">
        <v>90</v>
      </c>
      <c r="O673" s="181" t="s">
        <v>1632</v>
      </c>
      <c r="P673" s="151" t="s">
        <v>1599</v>
      </c>
      <c r="Q673" s="182" t="str">
        <f>MaBM</f>
        <v>KVKK</v>
      </c>
      <c r="R673" s="182" t="str">
        <f>MaKhoa</f>
        <v>KTVT</v>
      </c>
      <c r="S673" s="144" t="str">
        <f t="shared" si="10"/>
        <v>KTVT-KVKK</v>
      </c>
      <c r="T673" s="183"/>
      <c r="U673" s="183"/>
      <c r="V673" s="183"/>
      <c r="W673" s="183"/>
      <c r="X673" s="183"/>
      <c r="Y673" s="183"/>
      <c r="Z673" s="183"/>
      <c r="AA673" s="183"/>
      <c r="AB673" s="183"/>
      <c r="AC673" s="183"/>
      <c r="AD673" s="183"/>
      <c r="AE673" s="183"/>
      <c r="AF673" s="183"/>
      <c r="AG673" s="183" t="s">
        <v>21</v>
      </c>
      <c r="AH673" s="183"/>
      <c r="AI673" s="183"/>
      <c r="AJ673" s="183"/>
      <c r="AK673" s="183"/>
      <c r="AL673" s="183"/>
      <c r="AM673" s="183"/>
      <c r="AN673" s="183"/>
      <c r="AO673" s="183"/>
      <c r="AP673" s="183"/>
      <c r="AQ673" s="183"/>
      <c r="AR673" s="183"/>
      <c r="AS673" s="183"/>
      <c r="AT673" s="183"/>
      <c r="AU673" s="183"/>
      <c r="AV673" s="183"/>
      <c r="AW673" s="183"/>
      <c r="AX673" s="183"/>
      <c r="AY673" s="183"/>
      <c r="AZ673" s="183" t="s">
        <v>21</v>
      </c>
      <c r="BA673" s="183"/>
      <c r="BB673" s="183"/>
      <c r="BC673" s="183"/>
      <c r="BD673" s="183"/>
      <c r="BE673" s="183"/>
    </row>
    <row r="674" spans="1:57" ht="15" hidden="1" customHeight="1">
      <c r="A674" s="145" t="s">
        <v>860</v>
      </c>
      <c r="B674" s="145" t="s">
        <v>1718</v>
      </c>
      <c r="C674" s="145"/>
      <c r="D674" s="145" t="s">
        <v>861</v>
      </c>
      <c r="E674" s="145" t="s">
        <v>861</v>
      </c>
      <c r="F674" s="146">
        <v>449</v>
      </c>
      <c r="G674" s="147" t="s">
        <v>862</v>
      </c>
      <c r="H674" s="148">
        <v>3</v>
      </c>
      <c r="I674" s="149">
        <v>45</v>
      </c>
      <c r="J674" s="149"/>
      <c r="K674" s="149"/>
      <c r="L674" s="150">
        <v>0</v>
      </c>
      <c r="M674" s="184" t="s">
        <v>1484</v>
      </c>
      <c r="N674" s="181">
        <v>90</v>
      </c>
      <c r="O674" s="181" t="s">
        <v>1632</v>
      </c>
      <c r="P674" s="151" t="s">
        <v>1599</v>
      </c>
      <c r="Q674" s="182" t="str">
        <f>MaBM</f>
        <v>KVKK</v>
      </c>
      <c r="R674" s="182" t="str">
        <f>MaKhoa</f>
        <v>KTVT</v>
      </c>
      <c r="S674" s="144" t="str">
        <f t="shared" si="10"/>
        <v>KTVT-KVKK</v>
      </c>
      <c r="T674" s="183"/>
      <c r="U674" s="183"/>
      <c r="V674" s="183"/>
      <c r="W674" s="183"/>
      <c r="X674" s="183"/>
      <c r="Y674" s="183"/>
      <c r="Z674" s="183"/>
      <c r="AA674" s="183"/>
      <c r="AB674" s="183"/>
      <c r="AC674" s="183"/>
      <c r="AD674" s="183"/>
      <c r="AE674" s="183"/>
      <c r="AF674" s="183"/>
      <c r="AG674" s="183" t="s">
        <v>20</v>
      </c>
      <c r="AH674" s="183"/>
      <c r="AI674" s="183"/>
      <c r="AJ674" s="183"/>
      <c r="AK674" s="183"/>
      <c r="AL674" s="183"/>
      <c r="AM674" s="183"/>
      <c r="AN674" s="183"/>
      <c r="AO674" s="183"/>
      <c r="AP674" s="183"/>
      <c r="AQ674" s="183"/>
      <c r="AR674" s="183"/>
      <c r="AS674" s="183"/>
      <c r="AT674" s="183"/>
      <c r="AU674" s="183"/>
      <c r="AV674" s="183"/>
      <c r="AW674" s="183"/>
      <c r="AX674" s="183"/>
      <c r="AY674" s="183"/>
      <c r="AZ674" s="183" t="s">
        <v>20</v>
      </c>
      <c r="BA674" s="183"/>
      <c r="BB674" s="183"/>
      <c r="BC674" s="183"/>
      <c r="BD674" s="183"/>
      <c r="BE674" s="183"/>
    </row>
    <row r="675" spans="1:57" ht="15" hidden="1" customHeight="1">
      <c r="A675" s="145" t="s">
        <v>1633</v>
      </c>
      <c r="B675" s="145"/>
      <c r="C675" s="145"/>
      <c r="D675" s="145" t="s">
        <v>304</v>
      </c>
      <c r="E675" s="145"/>
      <c r="F675" s="146">
        <v>138</v>
      </c>
      <c r="G675" s="147" t="s">
        <v>305</v>
      </c>
      <c r="H675" s="148">
        <v>3</v>
      </c>
      <c r="I675" s="149">
        <v>45</v>
      </c>
      <c r="J675" s="149"/>
      <c r="K675" s="149"/>
      <c r="L675" s="150">
        <v>0</v>
      </c>
      <c r="M675" s="184" t="s">
        <v>1484</v>
      </c>
      <c r="N675" s="181">
        <v>90</v>
      </c>
      <c r="O675" s="181" t="s">
        <v>1632</v>
      </c>
      <c r="P675" s="151" t="s">
        <v>1599</v>
      </c>
      <c r="Q675" s="182" t="str">
        <f>MaBM</f>
        <v>KVKK</v>
      </c>
      <c r="R675" s="182" t="str">
        <f>MaKhoa</f>
        <v>KTVT</v>
      </c>
      <c r="S675" s="144" t="str">
        <f t="shared" si="10"/>
        <v>KTVT-KVKK</v>
      </c>
      <c r="T675" s="183"/>
      <c r="U675" s="183"/>
      <c r="V675" s="183"/>
      <c r="W675" s="183"/>
      <c r="X675" s="183"/>
      <c r="Y675" s="183"/>
      <c r="Z675" s="183"/>
      <c r="AA675" s="183"/>
      <c r="AB675" s="183"/>
      <c r="AC675" s="183"/>
      <c r="AD675" s="183"/>
      <c r="AE675" s="183"/>
      <c r="AF675" s="183"/>
      <c r="AG675" s="183"/>
      <c r="AH675" s="183"/>
      <c r="AI675" s="183"/>
      <c r="AJ675" s="183"/>
      <c r="AK675" s="183"/>
      <c r="AL675" s="183"/>
      <c r="AM675" s="183"/>
      <c r="AN675" s="183"/>
      <c r="AO675" s="183"/>
      <c r="AP675" s="183"/>
      <c r="AQ675" s="183"/>
      <c r="AR675" s="183"/>
      <c r="AS675" s="183"/>
      <c r="AT675" s="183"/>
      <c r="AU675" s="183"/>
      <c r="AV675" s="183"/>
      <c r="AW675" s="183"/>
      <c r="AX675" s="183"/>
      <c r="AY675" s="183"/>
      <c r="AZ675" s="183"/>
      <c r="BA675" s="183"/>
      <c r="BB675" s="183"/>
      <c r="BC675" s="183"/>
      <c r="BD675" s="183"/>
      <c r="BE675" s="183"/>
    </row>
    <row r="676" spans="1:57" ht="15" hidden="1" customHeight="1">
      <c r="A676" s="145"/>
      <c r="B676" s="145" t="s">
        <v>854</v>
      </c>
      <c r="C676" s="145"/>
      <c r="D676" s="145"/>
      <c r="E676" s="145" t="s">
        <v>855</v>
      </c>
      <c r="F676" s="146">
        <v>446</v>
      </c>
      <c r="G676" s="147" t="s">
        <v>305</v>
      </c>
      <c r="H676" s="148">
        <v>2</v>
      </c>
      <c r="I676" s="149">
        <v>30</v>
      </c>
      <c r="J676" s="149"/>
      <c r="K676" s="149"/>
      <c r="L676" s="150">
        <v>0</v>
      </c>
      <c r="M676" s="184" t="s">
        <v>1484</v>
      </c>
      <c r="N676" s="181">
        <v>90</v>
      </c>
      <c r="O676" s="181" t="s">
        <v>1632</v>
      </c>
      <c r="P676" s="151" t="s">
        <v>1599</v>
      </c>
      <c r="Q676" s="182" t="str">
        <f>MaBM</f>
        <v>KVKK</v>
      </c>
      <c r="R676" s="182" t="str">
        <f>MaKhoa</f>
        <v>KTVT</v>
      </c>
      <c r="S676" s="144" t="str">
        <f t="shared" si="10"/>
        <v>KTVT-KVKK</v>
      </c>
      <c r="T676" s="183"/>
      <c r="U676" s="183"/>
      <c r="V676" s="183"/>
      <c r="W676" s="183"/>
      <c r="X676" s="183"/>
      <c r="Y676" s="183"/>
      <c r="Z676" s="183"/>
      <c r="AA676" s="183"/>
      <c r="AB676" s="183"/>
      <c r="AC676" s="183"/>
      <c r="AD676" s="183"/>
      <c r="AE676" s="183"/>
      <c r="AF676" s="183"/>
      <c r="AG676" s="183"/>
      <c r="AH676" s="183"/>
      <c r="AI676" s="183"/>
      <c r="AJ676" s="183"/>
      <c r="AK676" s="183"/>
      <c r="AL676" s="183"/>
      <c r="AM676" s="183"/>
      <c r="AN676" s="183"/>
      <c r="AO676" s="183"/>
      <c r="AP676" s="183"/>
      <c r="AQ676" s="183"/>
      <c r="AR676" s="183"/>
      <c r="AS676" s="183"/>
      <c r="AT676" s="183"/>
      <c r="AU676" s="183"/>
      <c r="AV676" s="183"/>
      <c r="AW676" s="183"/>
      <c r="AX676" s="183"/>
      <c r="AY676" s="183"/>
      <c r="AZ676" s="183"/>
      <c r="BA676" s="183"/>
      <c r="BB676" s="183"/>
      <c r="BC676" s="183"/>
      <c r="BD676" s="183"/>
      <c r="BE676" s="183"/>
    </row>
    <row r="677" spans="1:57" ht="15" hidden="1" customHeight="1">
      <c r="A677" s="145" t="s">
        <v>845</v>
      </c>
      <c r="B677" s="145"/>
      <c r="C677" s="145"/>
      <c r="D677" s="145" t="s">
        <v>846</v>
      </c>
      <c r="E677" s="145"/>
      <c r="F677" s="146">
        <v>443</v>
      </c>
      <c r="G677" s="147" t="s">
        <v>847</v>
      </c>
      <c r="H677" s="148">
        <v>3</v>
      </c>
      <c r="I677" s="149">
        <v>45</v>
      </c>
      <c r="J677" s="149"/>
      <c r="K677" s="149"/>
      <c r="L677" s="150">
        <v>0</v>
      </c>
      <c r="M677" s="184" t="s">
        <v>1484</v>
      </c>
      <c r="N677" s="181">
        <v>90</v>
      </c>
      <c r="O677" s="181" t="s">
        <v>1632</v>
      </c>
      <c r="P677" s="151" t="s">
        <v>1599</v>
      </c>
      <c r="Q677" s="182" t="str">
        <f>MaBM</f>
        <v>KVKK</v>
      </c>
      <c r="R677" s="182" t="str">
        <f>MaKhoa</f>
        <v>KTVT</v>
      </c>
      <c r="S677" s="144" t="str">
        <f t="shared" si="10"/>
        <v>KTVT-KVKK</v>
      </c>
      <c r="T677" s="183"/>
      <c r="U677" s="183"/>
      <c r="V677" s="183"/>
      <c r="W677" s="183"/>
      <c r="X677" s="183"/>
      <c r="Y677" s="183"/>
      <c r="Z677" s="183"/>
      <c r="AA677" s="183"/>
      <c r="AB677" s="183"/>
      <c r="AC677" s="183"/>
      <c r="AD677" s="183"/>
      <c r="AE677" s="183"/>
      <c r="AF677" s="183"/>
      <c r="AG677" s="183" t="s">
        <v>20</v>
      </c>
      <c r="AH677" s="183"/>
      <c r="AI677" s="183"/>
      <c r="AJ677" s="183"/>
      <c r="AK677" s="183"/>
      <c r="AL677" s="183"/>
      <c r="AM677" s="183"/>
      <c r="AN677" s="183"/>
      <c r="AO677" s="183"/>
      <c r="AP677" s="183"/>
      <c r="AQ677" s="183"/>
      <c r="AR677" s="183"/>
      <c r="AS677" s="183"/>
      <c r="AT677" s="183"/>
      <c r="AU677" s="183"/>
      <c r="AV677" s="183"/>
      <c r="AW677" s="183"/>
      <c r="AX677" s="183"/>
      <c r="AY677" s="183"/>
      <c r="AZ677" s="183" t="s">
        <v>20</v>
      </c>
      <c r="BA677" s="183"/>
      <c r="BB677" s="183"/>
      <c r="BC677" s="183"/>
      <c r="BD677" s="183"/>
      <c r="BE677" s="183"/>
    </row>
    <row r="678" spans="1:57" ht="15" hidden="1" customHeight="1">
      <c r="A678" s="145" t="s">
        <v>848</v>
      </c>
      <c r="B678" s="145"/>
      <c r="C678" s="145"/>
      <c r="D678" s="145" t="s">
        <v>849</v>
      </c>
      <c r="E678" s="145"/>
      <c r="F678" s="146">
        <v>444</v>
      </c>
      <c r="G678" s="147" t="s">
        <v>850</v>
      </c>
      <c r="H678" s="148">
        <v>3</v>
      </c>
      <c r="I678" s="149">
        <v>45</v>
      </c>
      <c r="J678" s="149"/>
      <c r="K678" s="149"/>
      <c r="L678" s="150">
        <v>0</v>
      </c>
      <c r="M678" s="184" t="s">
        <v>1484</v>
      </c>
      <c r="N678" s="181">
        <v>90</v>
      </c>
      <c r="O678" s="181" t="s">
        <v>1632</v>
      </c>
      <c r="P678" s="151" t="s">
        <v>1599</v>
      </c>
      <c r="Q678" s="182" t="str">
        <f>MaBM</f>
        <v>KVKK</v>
      </c>
      <c r="R678" s="182" t="str">
        <f>MaKhoa</f>
        <v>KTVT</v>
      </c>
      <c r="S678" s="144" t="str">
        <f t="shared" si="10"/>
        <v>KTVT-KVKK</v>
      </c>
      <c r="T678" s="183"/>
      <c r="U678" s="183"/>
      <c r="V678" s="183"/>
      <c r="W678" s="183"/>
      <c r="X678" s="183"/>
      <c r="Y678" s="183"/>
      <c r="Z678" s="183"/>
      <c r="AA678" s="183"/>
      <c r="AB678" s="183"/>
      <c r="AC678" s="183"/>
      <c r="AD678" s="183"/>
      <c r="AE678" s="183"/>
      <c r="AF678" s="183"/>
      <c r="AG678" s="183" t="s">
        <v>20</v>
      </c>
      <c r="AH678" s="183"/>
      <c r="AI678" s="183"/>
      <c r="AJ678" s="183"/>
      <c r="AK678" s="183"/>
      <c r="AL678" s="183"/>
      <c r="AM678" s="183"/>
      <c r="AN678" s="183"/>
      <c r="AO678" s="183"/>
      <c r="AP678" s="183"/>
      <c r="AQ678" s="183"/>
      <c r="AR678" s="183"/>
      <c r="AS678" s="183"/>
      <c r="AT678" s="183"/>
      <c r="AU678" s="183"/>
      <c r="AV678" s="183"/>
      <c r="AW678" s="183"/>
      <c r="AX678" s="183"/>
      <c r="AY678" s="183"/>
      <c r="AZ678" s="183" t="s">
        <v>20</v>
      </c>
      <c r="BA678" s="183"/>
      <c r="BB678" s="183"/>
      <c r="BC678" s="183"/>
      <c r="BD678" s="183"/>
      <c r="BE678" s="183"/>
    </row>
    <row r="679" spans="1:57" ht="15" hidden="1" customHeight="1">
      <c r="A679" s="145" t="s">
        <v>851</v>
      </c>
      <c r="B679" s="145"/>
      <c r="C679" s="145"/>
      <c r="D679" s="145" t="s">
        <v>852</v>
      </c>
      <c r="E679" s="145"/>
      <c r="F679" s="146">
        <v>445</v>
      </c>
      <c r="G679" s="147" t="s">
        <v>853</v>
      </c>
      <c r="H679" s="148">
        <v>3</v>
      </c>
      <c r="I679" s="149">
        <v>45</v>
      </c>
      <c r="J679" s="149"/>
      <c r="K679" s="149"/>
      <c r="L679" s="150">
        <v>0</v>
      </c>
      <c r="M679" s="184" t="s">
        <v>1484</v>
      </c>
      <c r="N679" s="181">
        <v>90</v>
      </c>
      <c r="O679" s="181" t="s">
        <v>1632</v>
      </c>
      <c r="P679" s="151" t="s">
        <v>1599</v>
      </c>
      <c r="Q679" s="182" t="str">
        <f>MaBM</f>
        <v>KVKK</v>
      </c>
      <c r="R679" s="182" t="str">
        <f>MaKhoa</f>
        <v>KTVT</v>
      </c>
      <c r="S679" s="144" t="str">
        <f t="shared" si="10"/>
        <v>KTVT-KVKK</v>
      </c>
      <c r="T679" s="183"/>
      <c r="U679" s="183"/>
      <c r="V679" s="183"/>
      <c r="W679" s="183"/>
      <c r="X679" s="183"/>
      <c r="Y679" s="183"/>
      <c r="Z679" s="183"/>
      <c r="AA679" s="183"/>
      <c r="AB679" s="183"/>
      <c r="AC679" s="183"/>
      <c r="AD679" s="183"/>
      <c r="AE679" s="183"/>
      <c r="AF679" s="183"/>
      <c r="AG679" s="183" t="s">
        <v>20</v>
      </c>
      <c r="AH679" s="183"/>
      <c r="AI679" s="183"/>
      <c r="AJ679" s="183"/>
      <c r="AK679" s="183"/>
      <c r="AL679" s="183"/>
      <c r="AM679" s="183"/>
      <c r="AN679" s="183"/>
      <c r="AO679" s="183"/>
      <c r="AP679" s="183"/>
      <c r="AQ679" s="183"/>
      <c r="AR679" s="183"/>
      <c r="AS679" s="183"/>
      <c r="AT679" s="183"/>
      <c r="AU679" s="183"/>
      <c r="AV679" s="183"/>
      <c r="AW679" s="183"/>
      <c r="AX679" s="183"/>
      <c r="AY679" s="183"/>
      <c r="AZ679" s="183" t="s">
        <v>20</v>
      </c>
      <c r="BA679" s="183"/>
      <c r="BB679" s="183"/>
      <c r="BC679" s="183"/>
      <c r="BD679" s="183"/>
      <c r="BE679" s="183"/>
    </row>
    <row r="680" spans="1:57" ht="15" hidden="1" customHeight="1">
      <c r="A680" s="145" t="s">
        <v>856</v>
      </c>
      <c r="B680" s="145" t="s">
        <v>856</v>
      </c>
      <c r="C680" s="145"/>
      <c r="D680" s="145"/>
      <c r="E680" s="145"/>
      <c r="F680" s="146">
        <v>447</v>
      </c>
      <c r="G680" s="147" t="s">
        <v>857</v>
      </c>
      <c r="H680" s="148">
        <v>3</v>
      </c>
      <c r="I680" s="149">
        <v>45</v>
      </c>
      <c r="J680" s="149"/>
      <c r="K680" s="149"/>
      <c r="L680" s="150">
        <v>0</v>
      </c>
      <c r="M680" s="184" t="s">
        <v>1484</v>
      </c>
      <c r="N680" s="181">
        <v>90</v>
      </c>
      <c r="O680" s="181" t="s">
        <v>1632</v>
      </c>
      <c r="P680" s="151" t="s">
        <v>1599</v>
      </c>
      <c r="Q680" s="182" t="str">
        <f>MaBM</f>
        <v>KVKK</v>
      </c>
      <c r="R680" s="182" t="str">
        <f>MaKhoa</f>
        <v>KTVT</v>
      </c>
      <c r="S680" s="144" t="str">
        <f t="shared" si="10"/>
        <v>KTVT-KVKK</v>
      </c>
      <c r="T680" s="183"/>
      <c r="U680" s="183"/>
      <c r="V680" s="183"/>
      <c r="W680" s="183"/>
      <c r="X680" s="183"/>
      <c r="Y680" s="183"/>
      <c r="Z680" s="183"/>
      <c r="AA680" s="183"/>
      <c r="AB680" s="183"/>
      <c r="AC680" s="183"/>
      <c r="AD680" s="183"/>
      <c r="AE680" s="183"/>
      <c r="AF680" s="183"/>
      <c r="AG680" s="183" t="s">
        <v>20</v>
      </c>
      <c r="AH680" s="183"/>
      <c r="AI680" s="183"/>
      <c r="AJ680" s="183"/>
      <c r="AK680" s="183"/>
      <c r="AL680" s="183"/>
      <c r="AM680" s="183"/>
      <c r="AN680" s="183"/>
      <c r="AO680" s="183"/>
      <c r="AP680" s="183"/>
      <c r="AQ680" s="183"/>
      <c r="AR680" s="183"/>
      <c r="AS680" s="183"/>
      <c r="AT680" s="183"/>
      <c r="AU680" s="183"/>
      <c r="AV680" s="183"/>
      <c r="AW680" s="183"/>
      <c r="AX680" s="183"/>
      <c r="AY680" s="183"/>
      <c r="AZ680" s="183"/>
      <c r="BA680" s="183"/>
      <c r="BB680" s="183"/>
      <c r="BC680" s="183"/>
      <c r="BD680" s="183"/>
      <c r="BE680" s="183"/>
    </row>
    <row r="681" spans="1:57" ht="15" hidden="1" customHeight="1">
      <c r="A681" s="145" t="s">
        <v>870</v>
      </c>
      <c r="B681" s="145" t="s">
        <v>867</v>
      </c>
      <c r="C681" s="145"/>
      <c r="D681" s="145" t="s">
        <v>871</v>
      </c>
      <c r="E681" s="145" t="s">
        <v>871</v>
      </c>
      <c r="F681" s="146">
        <v>452</v>
      </c>
      <c r="G681" s="147" t="s">
        <v>872</v>
      </c>
      <c r="H681" s="148">
        <v>2</v>
      </c>
      <c r="I681" s="149">
        <v>30</v>
      </c>
      <c r="J681" s="149"/>
      <c r="K681" s="149"/>
      <c r="L681" s="150">
        <v>0</v>
      </c>
      <c r="M681" s="184" t="s">
        <v>1484</v>
      </c>
      <c r="N681" s="181">
        <v>75</v>
      </c>
      <c r="O681" s="181" t="s">
        <v>1632</v>
      </c>
      <c r="P681" s="151" t="s">
        <v>1599</v>
      </c>
      <c r="Q681" s="182" t="str">
        <f>MaBM</f>
        <v>KVKK</v>
      </c>
      <c r="R681" s="182" t="str">
        <f>MaKhoa</f>
        <v>KTVT</v>
      </c>
      <c r="S681" s="144" t="str">
        <f t="shared" si="10"/>
        <v>KTVT-KVKK</v>
      </c>
      <c r="T681" s="183"/>
      <c r="U681" s="183"/>
      <c r="V681" s="183"/>
      <c r="W681" s="183"/>
      <c r="X681" s="183"/>
      <c r="Y681" s="183"/>
      <c r="Z681" s="183"/>
      <c r="AA681" s="183"/>
      <c r="AB681" s="183"/>
      <c r="AC681" s="183"/>
      <c r="AD681" s="183"/>
      <c r="AE681" s="183"/>
      <c r="AF681" s="183"/>
      <c r="AG681" s="183" t="s">
        <v>20</v>
      </c>
      <c r="AH681" s="183"/>
      <c r="AI681" s="183"/>
      <c r="AJ681" s="183"/>
      <c r="AK681" s="183"/>
      <c r="AL681" s="183"/>
      <c r="AM681" s="183"/>
      <c r="AN681" s="183"/>
      <c r="AO681" s="183"/>
      <c r="AP681" s="183"/>
      <c r="AQ681" s="183"/>
      <c r="AR681" s="183"/>
      <c r="AS681" s="183"/>
      <c r="AT681" s="183"/>
      <c r="AU681" s="183"/>
      <c r="AV681" s="183"/>
      <c r="AW681" s="183"/>
      <c r="AX681" s="183"/>
      <c r="AY681" s="183"/>
      <c r="AZ681" s="183" t="s">
        <v>20</v>
      </c>
      <c r="BA681" s="183"/>
      <c r="BB681" s="183"/>
      <c r="BC681" s="183"/>
      <c r="BD681" s="183"/>
      <c r="BE681" s="183"/>
    </row>
    <row r="682" spans="1:57" ht="15" hidden="1" customHeight="1">
      <c r="A682" s="145" t="s">
        <v>1200</v>
      </c>
      <c r="B682" s="145" t="s">
        <v>1200</v>
      </c>
      <c r="C682" s="145"/>
      <c r="D682" s="145" t="s">
        <v>1201</v>
      </c>
      <c r="E682" s="145" t="s">
        <v>1201</v>
      </c>
      <c r="F682" s="146">
        <v>598</v>
      </c>
      <c r="G682" s="147" t="s">
        <v>1202</v>
      </c>
      <c r="H682" s="148">
        <v>2</v>
      </c>
      <c r="I682" s="149">
        <v>30</v>
      </c>
      <c r="J682" s="149"/>
      <c r="K682" s="149"/>
      <c r="L682" s="150">
        <v>0</v>
      </c>
      <c r="M682" s="184" t="s">
        <v>1484</v>
      </c>
      <c r="N682" s="181">
        <v>75</v>
      </c>
      <c r="O682" s="181" t="s">
        <v>1632</v>
      </c>
      <c r="P682" s="151" t="s">
        <v>1599</v>
      </c>
      <c r="Q682" s="182" t="str">
        <f>MaBM</f>
        <v>KVKK</v>
      </c>
      <c r="R682" s="182" t="str">
        <f>MaKhoa</f>
        <v>KTVT</v>
      </c>
      <c r="S682" s="144" t="str">
        <f t="shared" si="10"/>
        <v>KTVT-KVKK</v>
      </c>
      <c r="T682" s="183"/>
      <c r="U682" s="183"/>
      <c r="V682" s="183"/>
      <c r="W682" s="183"/>
      <c r="X682" s="183"/>
      <c r="Y682" s="183"/>
      <c r="Z682" s="183"/>
      <c r="AA682" s="183"/>
      <c r="AB682" s="183"/>
      <c r="AC682" s="183"/>
      <c r="AD682" s="183"/>
      <c r="AE682" s="183"/>
      <c r="AF682" s="183"/>
      <c r="AG682" s="183" t="s">
        <v>21</v>
      </c>
      <c r="AH682" s="183"/>
      <c r="AI682" s="183"/>
      <c r="AJ682" s="183"/>
      <c r="AK682" s="183"/>
      <c r="AL682" s="183"/>
      <c r="AM682" s="183"/>
      <c r="AN682" s="183"/>
      <c r="AO682" s="183"/>
      <c r="AP682" s="183"/>
      <c r="AQ682" s="183"/>
      <c r="AR682" s="183"/>
      <c r="AS682" s="183"/>
      <c r="AT682" s="183"/>
      <c r="AU682" s="183"/>
      <c r="AV682" s="183"/>
      <c r="AW682" s="183"/>
      <c r="AX682" s="183"/>
      <c r="AY682" s="183"/>
      <c r="AZ682" s="183" t="s">
        <v>21</v>
      </c>
      <c r="BA682" s="183"/>
      <c r="BB682" s="183"/>
      <c r="BC682" s="183"/>
      <c r="BD682" s="183"/>
      <c r="BE682" s="183"/>
    </row>
    <row r="683" spans="1:57" ht="15" hidden="1" customHeight="1">
      <c r="A683" s="145" t="s">
        <v>873</v>
      </c>
      <c r="B683" s="145" t="s">
        <v>867</v>
      </c>
      <c r="C683" s="145"/>
      <c r="D683" s="145" t="s">
        <v>874</v>
      </c>
      <c r="E683" s="145" t="s">
        <v>874</v>
      </c>
      <c r="F683" s="146">
        <v>453</v>
      </c>
      <c r="G683" s="147" t="s">
        <v>875</v>
      </c>
      <c r="H683" s="148">
        <v>2</v>
      </c>
      <c r="I683" s="149">
        <v>30</v>
      </c>
      <c r="J683" s="149"/>
      <c r="K683" s="149"/>
      <c r="L683" s="150">
        <v>0</v>
      </c>
      <c r="M683" s="184" t="s">
        <v>1484</v>
      </c>
      <c r="N683" s="181">
        <v>90</v>
      </c>
      <c r="O683" s="181" t="s">
        <v>1632</v>
      </c>
      <c r="P683" s="151" t="s">
        <v>1599</v>
      </c>
      <c r="Q683" s="182" t="str">
        <f>MaBM</f>
        <v>KVKK</v>
      </c>
      <c r="R683" s="182" t="str">
        <f>MaKhoa</f>
        <v>KTVT</v>
      </c>
      <c r="S683" s="144" t="str">
        <f t="shared" si="10"/>
        <v>KTVT-KVKK</v>
      </c>
      <c r="T683" s="183"/>
      <c r="U683" s="183"/>
      <c r="V683" s="183"/>
      <c r="W683" s="183"/>
      <c r="X683" s="183"/>
      <c r="Y683" s="183"/>
      <c r="Z683" s="183"/>
      <c r="AA683" s="183"/>
      <c r="AB683" s="183"/>
      <c r="AC683" s="183"/>
      <c r="AD683" s="183"/>
      <c r="AE683" s="183"/>
      <c r="AF683" s="183"/>
      <c r="AG683" s="183" t="s">
        <v>20</v>
      </c>
      <c r="AH683" s="183"/>
      <c r="AI683" s="183"/>
      <c r="AJ683" s="183"/>
      <c r="AK683" s="183"/>
      <c r="AL683" s="183"/>
      <c r="AM683" s="183"/>
      <c r="AN683" s="183"/>
      <c r="AO683" s="183"/>
      <c r="AP683" s="183"/>
      <c r="AQ683" s="183"/>
      <c r="AR683" s="183"/>
      <c r="AS683" s="183"/>
      <c r="AT683" s="183"/>
      <c r="AU683" s="183"/>
      <c r="AV683" s="183"/>
      <c r="AW683" s="183"/>
      <c r="AX683" s="183"/>
      <c r="AY683" s="183"/>
      <c r="AZ683" s="183" t="s">
        <v>20</v>
      </c>
      <c r="BA683" s="183"/>
      <c r="BB683" s="183"/>
      <c r="BC683" s="183"/>
      <c r="BD683" s="183"/>
      <c r="BE683" s="183"/>
    </row>
    <row r="684" spans="1:57" ht="15" hidden="1" customHeight="1">
      <c r="A684" s="145" t="s">
        <v>882</v>
      </c>
      <c r="B684" s="145" t="s">
        <v>882</v>
      </c>
      <c r="C684" s="145"/>
      <c r="D684" s="145"/>
      <c r="E684" s="145"/>
      <c r="F684" s="146">
        <v>456</v>
      </c>
      <c r="G684" s="147" t="s">
        <v>883</v>
      </c>
      <c r="H684" s="148">
        <v>3</v>
      </c>
      <c r="I684" s="149">
        <v>45</v>
      </c>
      <c r="J684" s="149"/>
      <c r="K684" s="149"/>
      <c r="L684" s="150">
        <v>0</v>
      </c>
      <c r="M684" s="184" t="s">
        <v>1484</v>
      </c>
      <c r="N684" s="181">
        <v>90</v>
      </c>
      <c r="O684" s="181" t="s">
        <v>1632</v>
      </c>
      <c r="P684" s="151" t="s">
        <v>1599</v>
      </c>
      <c r="Q684" s="182" t="str">
        <f>MaBM</f>
        <v>KVKK</v>
      </c>
      <c r="R684" s="182" t="str">
        <f>MaKhoa</f>
        <v>KTVT</v>
      </c>
      <c r="S684" s="144" t="str">
        <f t="shared" si="10"/>
        <v>KTVT-KVKK</v>
      </c>
      <c r="T684" s="183"/>
      <c r="U684" s="183"/>
      <c r="V684" s="183"/>
      <c r="W684" s="183"/>
      <c r="X684" s="183"/>
      <c r="Y684" s="183"/>
      <c r="Z684" s="183"/>
      <c r="AA684" s="183"/>
      <c r="AB684" s="183"/>
      <c r="AC684" s="183"/>
      <c r="AD684" s="183"/>
      <c r="AE684" s="183"/>
      <c r="AF684" s="183"/>
      <c r="AG684" s="183" t="s">
        <v>20</v>
      </c>
      <c r="AH684" s="183"/>
      <c r="AI684" s="183"/>
      <c r="AJ684" s="183"/>
      <c r="AK684" s="183"/>
      <c r="AL684" s="183"/>
      <c r="AM684" s="183"/>
      <c r="AN684" s="183"/>
      <c r="AO684" s="183"/>
      <c r="AP684" s="183"/>
      <c r="AQ684" s="183"/>
      <c r="AR684" s="183"/>
      <c r="AS684" s="183"/>
      <c r="AT684" s="183"/>
      <c r="AU684" s="183"/>
      <c r="AV684" s="183"/>
      <c r="AW684" s="183"/>
      <c r="AX684" s="183"/>
      <c r="AY684" s="183"/>
      <c r="AZ684" s="183"/>
      <c r="BA684" s="183"/>
      <c r="BB684" s="183"/>
      <c r="BC684" s="183"/>
      <c r="BD684" s="183"/>
      <c r="BE684" s="183"/>
    </row>
    <row r="685" spans="1:57" ht="15" hidden="1" customHeight="1">
      <c r="A685" s="145" t="s">
        <v>290</v>
      </c>
      <c r="B685" s="145" t="s">
        <v>290</v>
      </c>
      <c r="C685" s="145"/>
      <c r="D685" s="145" t="s">
        <v>291</v>
      </c>
      <c r="E685" s="145" t="s">
        <v>291</v>
      </c>
      <c r="F685" s="146">
        <v>133</v>
      </c>
      <c r="G685" s="147" t="s">
        <v>292</v>
      </c>
      <c r="H685" s="148">
        <v>3</v>
      </c>
      <c r="I685" s="149">
        <v>45</v>
      </c>
      <c r="J685" s="149"/>
      <c r="K685" s="149"/>
      <c r="L685" s="150">
        <v>0</v>
      </c>
      <c r="M685" s="184" t="s">
        <v>1484</v>
      </c>
      <c r="N685" s="181">
        <v>90</v>
      </c>
      <c r="O685" s="181" t="s">
        <v>1632</v>
      </c>
      <c r="P685" s="151" t="s">
        <v>1599</v>
      </c>
      <c r="Q685" s="182" t="str">
        <f>MaBM</f>
        <v>KVKK</v>
      </c>
      <c r="R685" s="182" t="str">
        <f>MaKhoa</f>
        <v>KTVT</v>
      </c>
      <c r="S685" s="144" t="str">
        <f t="shared" si="10"/>
        <v>KTVT-KVKK</v>
      </c>
      <c r="T685" s="183"/>
      <c r="U685" s="183"/>
      <c r="V685" s="183"/>
      <c r="W685" s="183"/>
      <c r="X685" s="183"/>
      <c r="Y685" s="183"/>
      <c r="Z685" s="183"/>
      <c r="AA685" s="183"/>
      <c r="AB685" s="183"/>
      <c r="AC685" s="183"/>
      <c r="AD685" s="183"/>
      <c r="AE685" s="183"/>
      <c r="AF685" s="183"/>
      <c r="AG685" s="183" t="s">
        <v>20</v>
      </c>
      <c r="AH685" s="183"/>
      <c r="AI685" s="183"/>
      <c r="AJ685" s="183"/>
      <c r="AK685" s="183"/>
      <c r="AL685" s="183"/>
      <c r="AM685" s="183"/>
      <c r="AN685" s="183"/>
      <c r="AO685" s="183"/>
      <c r="AP685" s="183"/>
      <c r="AQ685" s="183"/>
      <c r="AR685" s="183"/>
      <c r="AS685" s="183"/>
      <c r="AT685" s="183"/>
      <c r="AU685" s="183"/>
      <c r="AV685" s="183"/>
      <c r="AW685" s="183"/>
      <c r="AX685" s="183"/>
      <c r="AY685" s="183"/>
      <c r="AZ685" s="183" t="s">
        <v>20</v>
      </c>
      <c r="BA685" s="183"/>
      <c r="BB685" s="183"/>
      <c r="BC685" s="183"/>
      <c r="BD685" s="183"/>
      <c r="BE685" s="183"/>
    </row>
    <row r="686" spans="1:57" ht="15" hidden="1" customHeight="1">
      <c r="A686" s="145" t="s">
        <v>1871</v>
      </c>
      <c r="B686" s="145"/>
      <c r="C686" s="145"/>
      <c r="D686" s="145"/>
      <c r="E686" s="145"/>
      <c r="F686" s="146">
        <v>818</v>
      </c>
      <c r="G686" s="147" t="s">
        <v>1872</v>
      </c>
      <c r="H686" s="148">
        <v>3</v>
      </c>
      <c r="I686" s="149">
        <v>45</v>
      </c>
      <c r="J686" s="149"/>
      <c r="K686" s="149"/>
      <c r="L686" s="150">
        <v>0</v>
      </c>
      <c r="M686" s="184" t="s">
        <v>1484</v>
      </c>
      <c r="N686" s="181">
        <v>90</v>
      </c>
      <c r="O686" s="181" t="s">
        <v>1632</v>
      </c>
      <c r="P686" s="151" t="s">
        <v>1599</v>
      </c>
      <c r="Q686" s="182" t="str">
        <f>MaBM</f>
        <v>KVKK</v>
      </c>
      <c r="R686" s="182" t="str">
        <f>MaKhoa</f>
        <v>KTVT</v>
      </c>
      <c r="S686" s="144" t="str">
        <f t="shared" si="10"/>
        <v>KTVT-KVKK</v>
      </c>
      <c r="T686" s="183"/>
      <c r="U686" s="183"/>
      <c r="V686" s="183"/>
      <c r="W686" s="183"/>
      <c r="X686" s="183"/>
      <c r="Y686" s="183"/>
      <c r="Z686" s="183"/>
      <c r="AA686" s="183"/>
      <c r="AB686" s="183"/>
      <c r="AC686" s="183"/>
      <c r="AD686" s="183"/>
      <c r="AE686" s="183"/>
      <c r="AF686" s="183"/>
      <c r="AG686" s="183"/>
      <c r="AH686" s="183"/>
      <c r="AI686" s="183"/>
      <c r="AJ686" s="183"/>
      <c r="AK686" s="183"/>
      <c r="AL686" s="183"/>
      <c r="AM686" s="183"/>
      <c r="AN686" s="183"/>
      <c r="AO686" s="183"/>
      <c r="AP686" s="183"/>
      <c r="AQ686" s="183"/>
      <c r="AR686" s="183"/>
      <c r="AS686" s="183"/>
      <c r="AT686" s="183"/>
      <c r="AU686" s="183"/>
      <c r="AV686" s="183"/>
      <c r="AW686" s="183"/>
      <c r="AX686" s="183"/>
      <c r="AY686" s="183"/>
      <c r="AZ686" s="183"/>
      <c r="BA686" s="183"/>
      <c r="BB686" s="183"/>
      <c r="BC686" s="183"/>
      <c r="BD686" s="183"/>
      <c r="BE686" s="183"/>
    </row>
    <row r="687" spans="1:57" ht="15" hidden="1" customHeight="1">
      <c r="A687" s="145" t="s">
        <v>1463</v>
      </c>
      <c r="B687" s="145" t="s">
        <v>1463</v>
      </c>
      <c r="C687" s="145"/>
      <c r="D687" s="145"/>
      <c r="E687" s="145"/>
      <c r="F687" s="146">
        <v>727</v>
      </c>
      <c r="G687" s="147" t="s">
        <v>1464</v>
      </c>
      <c r="H687" s="148">
        <v>8</v>
      </c>
      <c r="I687" s="149"/>
      <c r="J687" s="149"/>
      <c r="K687" s="149">
        <v>480</v>
      </c>
      <c r="L687" s="150">
        <v>0</v>
      </c>
      <c r="M687" s="180" t="s">
        <v>1511</v>
      </c>
      <c r="N687" s="181"/>
      <c r="O687" s="181" t="s">
        <v>1632</v>
      </c>
      <c r="P687" s="151" t="s">
        <v>1599</v>
      </c>
      <c r="Q687" s="182" t="str">
        <f>MaBM</f>
        <v>KVKK</v>
      </c>
      <c r="R687" s="182" t="str">
        <f>MaKhoa</f>
        <v>KTVT</v>
      </c>
      <c r="S687" s="144" t="str">
        <f t="shared" si="10"/>
        <v>KTVT-KVKK</v>
      </c>
      <c r="T687" s="183"/>
      <c r="U687" s="183"/>
      <c r="V687" s="183"/>
      <c r="W687" s="183"/>
      <c r="X687" s="183"/>
      <c r="Y687" s="183"/>
      <c r="Z687" s="183"/>
      <c r="AA687" s="183"/>
      <c r="AB687" s="183"/>
      <c r="AC687" s="183"/>
      <c r="AD687" s="183"/>
      <c r="AE687" s="183"/>
      <c r="AF687" s="183"/>
      <c r="AG687" s="183" t="s">
        <v>20</v>
      </c>
      <c r="AH687" s="183"/>
      <c r="AI687" s="183"/>
      <c r="AJ687" s="183"/>
      <c r="AK687" s="183"/>
      <c r="AL687" s="183"/>
      <c r="AM687" s="183"/>
      <c r="AN687" s="183"/>
      <c r="AO687" s="183"/>
      <c r="AP687" s="183"/>
      <c r="AQ687" s="183"/>
      <c r="AR687" s="183"/>
      <c r="AS687" s="183"/>
      <c r="AT687" s="183"/>
      <c r="AU687" s="183"/>
      <c r="AV687" s="183"/>
      <c r="AW687" s="183"/>
      <c r="AX687" s="183"/>
      <c r="AY687" s="183"/>
      <c r="AZ687" s="183"/>
      <c r="BA687" s="183"/>
      <c r="BB687" s="183"/>
      <c r="BC687" s="183"/>
      <c r="BD687" s="183"/>
      <c r="BE687" s="183"/>
    </row>
    <row r="688" spans="1:57" ht="15" hidden="1" customHeight="1">
      <c r="A688" s="145"/>
      <c r="B688" s="145"/>
      <c r="C688" s="145"/>
      <c r="D688" s="145" t="s">
        <v>1465</v>
      </c>
      <c r="E688" s="145" t="s">
        <v>1465</v>
      </c>
      <c r="F688" s="146">
        <v>728</v>
      </c>
      <c r="G688" s="147" t="s">
        <v>1464</v>
      </c>
      <c r="H688" s="148">
        <v>4</v>
      </c>
      <c r="I688" s="149"/>
      <c r="J688" s="149"/>
      <c r="K688" s="149">
        <v>240</v>
      </c>
      <c r="L688" s="150">
        <v>0</v>
      </c>
      <c r="M688" s="180" t="s">
        <v>1511</v>
      </c>
      <c r="N688" s="181"/>
      <c r="O688" s="181" t="s">
        <v>1632</v>
      </c>
      <c r="P688" s="151" t="s">
        <v>1599</v>
      </c>
      <c r="Q688" s="182" t="str">
        <f>MaBM</f>
        <v>KVKK</v>
      </c>
      <c r="R688" s="182" t="str">
        <f>MaKhoa</f>
        <v>KTVT</v>
      </c>
      <c r="S688" s="144" t="str">
        <f t="shared" si="10"/>
        <v>KTVT-KVKK</v>
      </c>
      <c r="T688" s="183"/>
      <c r="U688" s="183"/>
      <c r="V688" s="183"/>
      <c r="W688" s="183"/>
      <c r="X688" s="183"/>
      <c r="Y688" s="183"/>
      <c r="Z688" s="183"/>
      <c r="AA688" s="183"/>
      <c r="AB688" s="183"/>
      <c r="AC688" s="183"/>
      <c r="AD688" s="183"/>
      <c r="AE688" s="183"/>
      <c r="AF688" s="183"/>
      <c r="AG688" s="183"/>
      <c r="AH688" s="183"/>
      <c r="AI688" s="183"/>
      <c r="AJ688" s="183"/>
      <c r="AK688" s="183"/>
      <c r="AL688" s="183"/>
      <c r="AM688" s="183"/>
      <c r="AN688" s="183"/>
      <c r="AO688" s="183"/>
      <c r="AP688" s="183"/>
      <c r="AQ688" s="183"/>
      <c r="AR688" s="183"/>
      <c r="AS688" s="183"/>
      <c r="AT688" s="183"/>
      <c r="AU688" s="183"/>
      <c r="AV688" s="183"/>
      <c r="AW688" s="183"/>
      <c r="AX688" s="183"/>
      <c r="AY688" s="183"/>
      <c r="AZ688" s="183" t="s">
        <v>20</v>
      </c>
      <c r="BA688" s="183"/>
      <c r="BB688" s="183"/>
      <c r="BC688" s="183"/>
      <c r="BD688" s="183"/>
      <c r="BE688" s="183"/>
    </row>
    <row r="689" spans="1:57" ht="15" hidden="1" customHeight="1">
      <c r="A689" s="145" t="s">
        <v>281</v>
      </c>
      <c r="B689" s="145" t="s">
        <v>281</v>
      </c>
      <c r="C689" s="145"/>
      <c r="D689" s="145" t="s">
        <v>282</v>
      </c>
      <c r="E689" s="145"/>
      <c r="F689" s="146">
        <v>130</v>
      </c>
      <c r="G689" s="147" t="s">
        <v>283</v>
      </c>
      <c r="H689" s="148">
        <v>3</v>
      </c>
      <c r="I689" s="149">
        <v>45</v>
      </c>
      <c r="J689" s="149"/>
      <c r="K689" s="149"/>
      <c r="L689" s="150">
        <v>0</v>
      </c>
      <c r="M689" s="184" t="s">
        <v>1484</v>
      </c>
      <c r="N689" s="181">
        <v>90</v>
      </c>
      <c r="O689" s="181" t="s">
        <v>1632</v>
      </c>
      <c r="P689" s="151" t="s">
        <v>1599</v>
      </c>
      <c r="Q689" s="182" t="str">
        <f>MaBM</f>
        <v>KVKK</v>
      </c>
      <c r="R689" s="182" t="str">
        <f>MaKhoa</f>
        <v>KTVT</v>
      </c>
      <c r="S689" s="144" t="str">
        <f t="shared" si="10"/>
        <v>KTVT-KVKK</v>
      </c>
      <c r="T689" s="183"/>
      <c r="U689" s="183"/>
      <c r="V689" s="183"/>
      <c r="W689" s="183"/>
      <c r="X689" s="183"/>
      <c r="Y689" s="183"/>
      <c r="Z689" s="183"/>
      <c r="AA689" s="183"/>
      <c r="AB689" s="183"/>
      <c r="AC689" s="183"/>
      <c r="AD689" s="183"/>
      <c r="AE689" s="183"/>
      <c r="AF689" s="183"/>
      <c r="AG689" s="183" t="s">
        <v>20</v>
      </c>
      <c r="AH689" s="183" t="s">
        <v>20</v>
      </c>
      <c r="AI689" s="183" t="s">
        <v>20</v>
      </c>
      <c r="AJ689" s="183" t="s">
        <v>20</v>
      </c>
      <c r="AK689" s="183"/>
      <c r="AL689" s="183" t="s">
        <v>20</v>
      </c>
      <c r="AM689" s="183"/>
      <c r="AN689" s="183"/>
      <c r="AO689" s="183"/>
      <c r="AP689" s="183"/>
      <c r="AQ689" s="183"/>
      <c r="AR689" s="183"/>
      <c r="AS689" s="183"/>
      <c r="AT689" s="183"/>
      <c r="AU689" s="183"/>
      <c r="AV689" s="183"/>
      <c r="AW689" s="183"/>
      <c r="AX689" s="183"/>
      <c r="AY689" s="183"/>
      <c r="AZ689" s="183" t="s">
        <v>20</v>
      </c>
      <c r="BA689" s="183" t="s">
        <v>20</v>
      </c>
      <c r="BB689" s="183" t="s">
        <v>20</v>
      </c>
      <c r="BC689" s="183" t="s">
        <v>20</v>
      </c>
      <c r="BD689" s="183"/>
      <c r="BE689" s="183"/>
    </row>
    <row r="690" spans="1:57" ht="15" hidden="1" customHeight="1">
      <c r="A690" s="145" t="s">
        <v>1197</v>
      </c>
      <c r="B690" s="145" t="s">
        <v>1752</v>
      </c>
      <c r="C690" s="145"/>
      <c r="D690" s="145" t="s">
        <v>1198</v>
      </c>
      <c r="E690" s="145" t="s">
        <v>1198</v>
      </c>
      <c r="F690" s="146">
        <v>597</v>
      </c>
      <c r="G690" s="147" t="s">
        <v>1199</v>
      </c>
      <c r="H690" s="148">
        <v>2</v>
      </c>
      <c r="I690" s="149">
        <v>30</v>
      </c>
      <c r="J690" s="149"/>
      <c r="K690" s="149"/>
      <c r="L690" s="150">
        <v>0</v>
      </c>
      <c r="M690" s="180" t="s">
        <v>1511</v>
      </c>
      <c r="N690" s="181"/>
      <c r="O690" s="181" t="s">
        <v>1632</v>
      </c>
      <c r="P690" s="151" t="s">
        <v>1599</v>
      </c>
      <c r="Q690" s="182" t="str">
        <f>MaBM</f>
        <v>KVKK</v>
      </c>
      <c r="R690" s="182" t="str">
        <f>MaKhoa</f>
        <v>KTVT</v>
      </c>
      <c r="S690" s="144" t="str">
        <f t="shared" si="10"/>
        <v>KTVT-KVKK</v>
      </c>
      <c r="T690" s="183"/>
      <c r="U690" s="183"/>
      <c r="V690" s="183"/>
      <c r="W690" s="183"/>
      <c r="X690" s="183"/>
      <c r="Y690" s="183"/>
      <c r="Z690" s="183"/>
      <c r="AA690" s="183"/>
      <c r="AB690" s="183"/>
      <c r="AC690" s="183"/>
      <c r="AD690" s="183"/>
      <c r="AE690" s="183"/>
      <c r="AF690" s="183"/>
      <c r="AG690" s="183" t="s">
        <v>21</v>
      </c>
      <c r="AH690" s="183"/>
      <c r="AI690" s="183"/>
      <c r="AJ690" s="183"/>
      <c r="AK690" s="183"/>
      <c r="AL690" s="183"/>
      <c r="AM690" s="183"/>
      <c r="AN690" s="183"/>
      <c r="AO690" s="183"/>
      <c r="AP690" s="183"/>
      <c r="AQ690" s="183"/>
      <c r="AR690" s="183"/>
      <c r="AS690" s="183"/>
      <c r="AT690" s="183"/>
      <c r="AU690" s="183"/>
      <c r="AV690" s="183"/>
      <c r="AW690" s="183"/>
      <c r="AX690" s="183"/>
      <c r="AY690" s="183"/>
      <c r="AZ690" s="183" t="s">
        <v>21</v>
      </c>
      <c r="BA690" s="183"/>
      <c r="BB690" s="183"/>
      <c r="BC690" s="183"/>
      <c r="BD690" s="183"/>
      <c r="BE690" s="183"/>
    </row>
    <row r="691" spans="1:57" ht="15" hidden="1" customHeight="1">
      <c r="A691" s="145" t="s">
        <v>843</v>
      </c>
      <c r="B691" s="145" t="s">
        <v>843</v>
      </c>
      <c r="C691" s="145"/>
      <c r="D691" s="145"/>
      <c r="E691" s="145"/>
      <c r="F691" s="146">
        <v>442</v>
      </c>
      <c r="G691" s="147" t="s">
        <v>844</v>
      </c>
      <c r="H691" s="148">
        <v>2</v>
      </c>
      <c r="I691" s="149">
        <v>30</v>
      </c>
      <c r="J691" s="149"/>
      <c r="K691" s="149"/>
      <c r="L691" s="150">
        <v>0</v>
      </c>
      <c r="M691" s="184" t="s">
        <v>1484</v>
      </c>
      <c r="N691" s="181">
        <v>75</v>
      </c>
      <c r="O691" s="181" t="s">
        <v>1632</v>
      </c>
      <c r="P691" s="151" t="s">
        <v>1599</v>
      </c>
      <c r="Q691" s="182" t="str">
        <f>MaBM</f>
        <v>KVKK</v>
      </c>
      <c r="R691" s="182" t="str">
        <f>MaKhoa</f>
        <v>KTVT</v>
      </c>
      <c r="S691" s="144" t="str">
        <f t="shared" si="10"/>
        <v>KTVT-KVKK</v>
      </c>
      <c r="T691" s="183"/>
      <c r="U691" s="183"/>
      <c r="V691" s="183"/>
      <c r="W691" s="183"/>
      <c r="X691" s="183"/>
      <c r="Y691" s="183"/>
      <c r="Z691" s="183"/>
      <c r="AA691" s="183"/>
      <c r="AB691" s="183"/>
      <c r="AC691" s="183"/>
      <c r="AD691" s="183"/>
      <c r="AE691" s="183"/>
      <c r="AF691" s="183"/>
      <c r="AG691" s="183" t="s">
        <v>20</v>
      </c>
      <c r="AH691" s="183"/>
      <c r="AI691" s="183"/>
      <c r="AJ691" s="183"/>
      <c r="AK691" s="183"/>
      <c r="AL691" s="183"/>
      <c r="AM691" s="183"/>
      <c r="AN691" s="183"/>
      <c r="AO691" s="183"/>
      <c r="AP691" s="183"/>
      <c r="AQ691" s="183"/>
      <c r="AR691" s="183"/>
      <c r="AS691" s="183"/>
      <c r="AT691" s="183"/>
      <c r="AU691" s="183"/>
      <c r="AV691" s="183"/>
      <c r="AW691" s="183"/>
      <c r="AX691" s="183"/>
      <c r="AY691" s="183"/>
      <c r="AZ691" s="183"/>
      <c r="BA691" s="183"/>
      <c r="BB691" s="183"/>
      <c r="BC691" s="183"/>
      <c r="BD691" s="183"/>
      <c r="BE691" s="183"/>
    </row>
    <row r="692" spans="1:57" ht="15" hidden="1" customHeight="1">
      <c r="A692" s="145" t="s">
        <v>1875</v>
      </c>
      <c r="B692" s="145"/>
      <c r="C692" s="145"/>
      <c r="D692" s="145"/>
      <c r="E692" s="145"/>
      <c r="F692" s="146">
        <v>820</v>
      </c>
      <c r="G692" s="147" t="s">
        <v>1876</v>
      </c>
      <c r="H692" s="148">
        <v>5</v>
      </c>
      <c r="I692" s="149"/>
      <c r="J692" s="149">
        <v>150</v>
      </c>
      <c r="K692" s="149"/>
      <c r="L692" s="150">
        <v>0</v>
      </c>
      <c r="M692" s="180" t="s">
        <v>2</v>
      </c>
      <c r="N692" s="181"/>
      <c r="O692" s="181" t="s">
        <v>1632</v>
      </c>
      <c r="P692" s="151" t="s">
        <v>1599</v>
      </c>
      <c r="Q692" s="182" t="str">
        <f>MaBM</f>
        <v>KVKK</v>
      </c>
      <c r="R692" s="182" t="str">
        <f>MaKhoa</f>
        <v>KTVT</v>
      </c>
      <c r="S692" s="144" t="str">
        <f t="shared" si="10"/>
        <v>KTVT-KVKK</v>
      </c>
      <c r="T692" s="183"/>
      <c r="U692" s="183"/>
      <c r="V692" s="183"/>
      <c r="W692" s="183"/>
      <c r="X692" s="183"/>
      <c r="Y692" s="183"/>
      <c r="Z692" s="183"/>
      <c r="AA692" s="183"/>
      <c r="AB692" s="183"/>
      <c r="AC692" s="183"/>
      <c r="AD692" s="183"/>
      <c r="AE692" s="183"/>
      <c r="AF692" s="183"/>
      <c r="AG692" s="183"/>
      <c r="AH692" s="183"/>
      <c r="AI692" s="183"/>
      <c r="AJ692" s="183"/>
      <c r="AK692" s="183"/>
      <c r="AL692" s="183"/>
      <c r="AM692" s="183"/>
      <c r="AN692" s="183"/>
      <c r="AO692" s="183"/>
      <c r="AP692" s="183"/>
      <c r="AQ692" s="183"/>
      <c r="AR692" s="183"/>
      <c r="AS692" s="183"/>
      <c r="AT692" s="183"/>
      <c r="AU692" s="183"/>
      <c r="AV692" s="183"/>
      <c r="AW692" s="183"/>
      <c r="AX692" s="183"/>
      <c r="AY692" s="183"/>
      <c r="AZ692" s="183"/>
      <c r="BA692" s="183"/>
      <c r="BB692" s="183"/>
      <c r="BC692" s="183"/>
      <c r="BD692" s="183"/>
      <c r="BE692" s="183"/>
    </row>
    <row r="693" spans="1:57" ht="15" hidden="1" customHeight="1">
      <c r="A693" s="145" t="s">
        <v>1360</v>
      </c>
      <c r="B693" s="145"/>
      <c r="C693" s="145"/>
      <c r="D693" s="145" t="s">
        <v>1361</v>
      </c>
      <c r="E693" s="145"/>
      <c r="F693" s="146">
        <v>666</v>
      </c>
      <c r="G693" s="147" t="s">
        <v>1362</v>
      </c>
      <c r="H693" s="148">
        <v>4</v>
      </c>
      <c r="I693" s="149"/>
      <c r="J693" s="149">
        <v>120</v>
      </c>
      <c r="K693" s="149"/>
      <c r="L693" s="150">
        <v>0</v>
      </c>
      <c r="M693" s="180" t="s">
        <v>2</v>
      </c>
      <c r="N693" s="181"/>
      <c r="O693" s="181" t="s">
        <v>1632</v>
      </c>
      <c r="P693" s="151" t="s">
        <v>1599</v>
      </c>
      <c r="Q693" s="182" t="str">
        <f>MaBM</f>
        <v>KVKK</v>
      </c>
      <c r="R693" s="182" t="str">
        <f>MaKhoa</f>
        <v>KTVT</v>
      </c>
      <c r="S693" s="144" t="str">
        <f t="shared" si="10"/>
        <v>KTVT-KVKK</v>
      </c>
      <c r="T693" s="183"/>
      <c r="U693" s="183"/>
      <c r="V693" s="183"/>
      <c r="W693" s="183"/>
      <c r="X693" s="183"/>
      <c r="Y693" s="183"/>
      <c r="Z693" s="183"/>
      <c r="AA693" s="183"/>
      <c r="AB693" s="183"/>
      <c r="AC693" s="183"/>
      <c r="AD693" s="183"/>
      <c r="AE693" s="183"/>
      <c r="AF693" s="183"/>
      <c r="AG693" s="183" t="s">
        <v>20</v>
      </c>
      <c r="AH693" s="183"/>
      <c r="AI693" s="183"/>
      <c r="AJ693" s="183"/>
      <c r="AK693" s="183"/>
      <c r="AL693" s="183"/>
      <c r="AM693" s="183"/>
      <c r="AN693" s="183"/>
      <c r="AO693" s="183"/>
      <c r="AP693" s="183"/>
      <c r="AQ693" s="183"/>
      <c r="AR693" s="183"/>
      <c r="AS693" s="183"/>
      <c r="AT693" s="183"/>
      <c r="AU693" s="183"/>
      <c r="AV693" s="183"/>
      <c r="AW693" s="183"/>
      <c r="AX693" s="183"/>
      <c r="AY693" s="183"/>
      <c r="AZ693" s="183" t="s">
        <v>20</v>
      </c>
      <c r="BA693" s="183"/>
      <c r="BB693" s="183"/>
      <c r="BC693" s="183"/>
      <c r="BD693" s="183"/>
      <c r="BE693" s="183"/>
    </row>
    <row r="694" spans="1:57" ht="15" hidden="1" customHeight="1">
      <c r="A694" s="145" t="s">
        <v>1363</v>
      </c>
      <c r="B694" s="145"/>
      <c r="C694" s="145"/>
      <c r="D694" s="145" t="s">
        <v>1364</v>
      </c>
      <c r="E694" s="145"/>
      <c r="F694" s="146">
        <v>667</v>
      </c>
      <c r="G694" s="147" t="s">
        <v>1365</v>
      </c>
      <c r="H694" s="148">
        <v>4</v>
      </c>
      <c r="I694" s="149"/>
      <c r="J694" s="149">
        <v>120</v>
      </c>
      <c r="K694" s="149"/>
      <c r="L694" s="150">
        <v>0</v>
      </c>
      <c r="M694" s="180" t="s">
        <v>2</v>
      </c>
      <c r="N694" s="181"/>
      <c r="O694" s="181" t="s">
        <v>1632</v>
      </c>
      <c r="P694" s="151" t="s">
        <v>1599</v>
      </c>
      <c r="Q694" s="182" t="str">
        <f>MaBM</f>
        <v>KVKK</v>
      </c>
      <c r="R694" s="182" t="str">
        <f>MaKhoa</f>
        <v>KTVT</v>
      </c>
      <c r="S694" s="144" t="str">
        <f t="shared" si="10"/>
        <v>KTVT-KVKK</v>
      </c>
      <c r="T694" s="183"/>
      <c r="U694" s="183"/>
      <c r="V694" s="183"/>
      <c r="W694" s="183"/>
      <c r="X694" s="183"/>
      <c r="Y694" s="183"/>
      <c r="Z694" s="183"/>
      <c r="AA694" s="183"/>
      <c r="AB694" s="183"/>
      <c r="AC694" s="183"/>
      <c r="AD694" s="183"/>
      <c r="AE694" s="183"/>
      <c r="AF694" s="183"/>
      <c r="AG694" s="183" t="s">
        <v>20</v>
      </c>
      <c r="AH694" s="183"/>
      <c r="AI694" s="183"/>
      <c r="AJ694" s="183"/>
      <c r="AK694" s="183"/>
      <c r="AL694" s="183"/>
      <c r="AM694" s="183"/>
      <c r="AN694" s="183"/>
      <c r="AO694" s="183"/>
      <c r="AP694" s="183"/>
      <c r="AQ694" s="183"/>
      <c r="AR694" s="183"/>
      <c r="AS694" s="183"/>
      <c r="AT694" s="183"/>
      <c r="AU694" s="183"/>
      <c r="AV694" s="183"/>
      <c r="AW694" s="183"/>
      <c r="AX694" s="183"/>
      <c r="AY694" s="183"/>
      <c r="AZ694" s="183" t="s">
        <v>20</v>
      </c>
      <c r="BA694" s="183"/>
      <c r="BB694" s="183"/>
      <c r="BC694" s="183"/>
      <c r="BD694" s="183"/>
      <c r="BE694" s="183"/>
    </row>
    <row r="695" spans="1:57" ht="15" hidden="1" customHeight="1">
      <c r="A695" s="145" t="s">
        <v>1877</v>
      </c>
      <c r="B695" s="145"/>
      <c r="C695" s="145"/>
      <c r="D695" s="145"/>
      <c r="E695" s="145"/>
      <c r="F695" s="146">
        <v>821</v>
      </c>
      <c r="G695" s="147" t="s">
        <v>1878</v>
      </c>
      <c r="H695" s="148">
        <v>5</v>
      </c>
      <c r="I695" s="149"/>
      <c r="J695" s="149">
        <v>150</v>
      </c>
      <c r="K695" s="149"/>
      <c r="L695" s="150">
        <v>0</v>
      </c>
      <c r="M695" s="180" t="s">
        <v>2</v>
      </c>
      <c r="N695" s="181"/>
      <c r="O695" s="181" t="s">
        <v>1632</v>
      </c>
      <c r="P695" s="151" t="s">
        <v>1599</v>
      </c>
      <c r="Q695" s="182" t="str">
        <f>MaBM</f>
        <v>KVKK</v>
      </c>
      <c r="R695" s="182" t="str">
        <f>MaKhoa</f>
        <v>KTVT</v>
      </c>
      <c r="S695" s="144" t="str">
        <f t="shared" si="10"/>
        <v>KTVT-KVKK</v>
      </c>
      <c r="T695" s="183"/>
      <c r="U695" s="183"/>
      <c r="V695" s="183"/>
      <c r="W695" s="183"/>
      <c r="X695" s="183"/>
      <c r="Y695" s="183"/>
      <c r="Z695" s="183"/>
      <c r="AA695" s="183"/>
      <c r="AB695" s="183"/>
      <c r="AC695" s="183"/>
      <c r="AD695" s="183"/>
      <c r="AE695" s="183"/>
      <c r="AF695" s="183"/>
      <c r="AG695" s="183"/>
      <c r="AH695" s="183"/>
      <c r="AI695" s="183"/>
      <c r="AJ695" s="183"/>
      <c r="AK695" s="183"/>
      <c r="AL695" s="183"/>
      <c r="AM695" s="183"/>
      <c r="AN695" s="183"/>
      <c r="AO695" s="183"/>
      <c r="AP695" s="183"/>
      <c r="AQ695" s="183"/>
      <c r="AR695" s="183"/>
      <c r="AS695" s="183"/>
      <c r="AT695" s="183"/>
      <c r="AU695" s="183"/>
      <c r="AV695" s="183"/>
      <c r="AW695" s="183"/>
      <c r="AX695" s="183"/>
      <c r="AY695" s="183"/>
      <c r="AZ695" s="183"/>
      <c r="BA695" s="183"/>
      <c r="BB695" s="183"/>
      <c r="BC695" s="183"/>
      <c r="BD695" s="183"/>
      <c r="BE695" s="183"/>
    </row>
    <row r="696" spans="1:57" ht="15" hidden="1" customHeight="1">
      <c r="A696" s="145" t="s">
        <v>1429</v>
      </c>
      <c r="B696" s="145" t="s">
        <v>1429</v>
      </c>
      <c r="C696" s="145"/>
      <c r="D696" s="145" t="s">
        <v>1430</v>
      </c>
      <c r="E696" s="145" t="s">
        <v>1430</v>
      </c>
      <c r="F696" s="146">
        <v>700</v>
      </c>
      <c r="G696" s="147" t="s">
        <v>1415</v>
      </c>
      <c r="H696" s="148">
        <v>4</v>
      </c>
      <c r="I696" s="149"/>
      <c r="J696" s="149"/>
      <c r="K696" s="149">
        <v>180</v>
      </c>
      <c r="L696" s="150">
        <v>0</v>
      </c>
      <c r="M696" s="180" t="s">
        <v>1511</v>
      </c>
      <c r="N696" s="181"/>
      <c r="O696" s="181" t="s">
        <v>1632</v>
      </c>
      <c r="P696" s="151" t="s">
        <v>1599</v>
      </c>
      <c r="Q696" s="182" t="str">
        <f>MaBM</f>
        <v>KVKK</v>
      </c>
      <c r="R696" s="182" t="str">
        <f>MaKhoa</f>
        <v>KTVT</v>
      </c>
      <c r="S696" s="144" t="str">
        <f t="shared" si="10"/>
        <v>KTVT-KVKK</v>
      </c>
      <c r="T696" s="183"/>
      <c r="U696" s="183"/>
      <c r="V696" s="183"/>
      <c r="W696" s="183"/>
      <c r="X696" s="183"/>
      <c r="Y696" s="183"/>
      <c r="Z696" s="183"/>
      <c r="AA696" s="183"/>
      <c r="AB696" s="183"/>
      <c r="AC696" s="183"/>
      <c r="AD696" s="183"/>
      <c r="AE696" s="183"/>
      <c r="AF696" s="183"/>
      <c r="AG696" s="183" t="s">
        <v>20</v>
      </c>
      <c r="AH696" s="183"/>
      <c r="AI696" s="183"/>
      <c r="AJ696" s="183"/>
      <c r="AK696" s="183"/>
      <c r="AL696" s="183"/>
      <c r="AM696" s="183"/>
      <c r="AN696" s="183"/>
      <c r="AO696" s="183"/>
      <c r="AP696" s="183"/>
      <c r="AQ696" s="183"/>
      <c r="AR696" s="183"/>
      <c r="AS696" s="183"/>
      <c r="AT696" s="183"/>
      <c r="AU696" s="183"/>
      <c r="AV696" s="183"/>
      <c r="AW696" s="183"/>
      <c r="AX696" s="183"/>
      <c r="AY696" s="183"/>
      <c r="AZ696" s="183" t="s">
        <v>20</v>
      </c>
      <c r="BA696" s="183"/>
      <c r="BB696" s="183"/>
      <c r="BC696" s="183"/>
      <c r="BD696" s="183"/>
      <c r="BE696" s="183"/>
    </row>
    <row r="697" spans="1:57" ht="15" hidden="1" customHeight="1">
      <c r="A697" s="145" t="s">
        <v>1879</v>
      </c>
      <c r="B697" s="145"/>
      <c r="C697" s="145"/>
      <c r="D697" s="145"/>
      <c r="E697" s="145"/>
      <c r="F697" s="146">
        <v>822</v>
      </c>
      <c r="G697" s="147" t="s">
        <v>1415</v>
      </c>
      <c r="H697" s="148">
        <v>4</v>
      </c>
      <c r="I697" s="149"/>
      <c r="J697" s="149"/>
      <c r="K697" s="149">
        <v>240</v>
      </c>
      <c r="L697" s="150">
        <v>0</v>
      </c>
      <c r="M697" s="180" t="s">
        <v>1511</v>
      </c>
      <c r="N697" s="181"/>
      <c r="O697" s="181" t="s">
        <v>1632</v>
      </c>
      <c r="P697" s="151" t="s">
        <v>1599</v>
      </c>
      <c r="Q697" s="182" t="str">
        <f>MaBM</f>
        <v>KVKK</v>
      </c>
      <c r="R697" s="182" t="str">
        <f>MaKhoa</f>
        <v>KTVT</v>
      </c>
      <c r="S697" s="144" t="str">
        <f t="shared" si="10"/>
        <v>KTVT-KVKK</v>
      </c>
      <c r="T697" s="183"/>
      <c r="U697" s="183"/>
      <c r="V697" s="183"/>
      <c r="W697" s="183"/>
      <c r="X697" s="183"/>
      <c r="Y697" s="183"/>
      <c r="Z697" s="183"/>
      <c r="AA697" s="183"/>
      <c r="AB697" s="183"/>
      <c r="AC697" s="183"/>
      <c r="AD697" s="183"/>
      <c r="AE697" s="183"/>
      <c r="AF697" s="183"/>
      <c r="AG697" s="183"/>
      <c r="AH697" s="183"/>
      <c r="AI697" s="183"/>
      <c r="AJ697" s="183"/>
      <c r="AK697" s="183"/>
      <c r="AL697" s="183"/>
      <c r="AM697" s="183"/>
      <c r="AN697" s="183"/>
      <c r="AO697" s="183"/>
      <c r="AP697" s="183"/>
      <c r="AQ697" s="183"/>
      <c r="AR697" s="183"/>
      <c r="AS697" s="183"/>
      <c r="AT697" s="183"/>
      <c r="AU697" s="183"/>
      <c r="AV697" s="183"/>
      <c r="AW697" s="183"/>
      <c r="AX697" s="183"/>
      <c r="AY697" s="183"/>
      <c r="AZ697" s="183"/>
      <c r="BA697" s="183"/>
      <c r="BB697" s="183"/>
      <c r="BC697" s="183"/>
      <c r="BD697" s="183"/>
      <c r="BE697" s="183"/>
    </row>
    <row r="698" spans="1:57" ht="15" customHeight="1">
      <c r="A698" s="145" t="s">
        <v>1867</v>
      </c>
      <c r="B698" s="145"/>
      <c r="C698" s="145"/>
      <c r="D698" s="145"/>
      <c r="E698" s="145"/>
      <c r="F698" s="146">
        <v>816</v>
      </c>
      <c r="G698" s="147" t="s">
        <v>1868</v>
      </c>
      <c r="H698" s="148">
        <v>2</v>
      </c>
      <c r="I698" s="149">
        <v>30</v>
      </c>
      <c r="J698" s="149"/>
      <c r="K698" s="149"/>
      <c r="L698" s="150">
        <v>0</v>
      </c>
      <c r="M698" s="184"/>
      <c r="N698" s="181"/>
      <c r="O698" s="189" t="s">
        <v>1647</v>
      </c>
      <c r="P698" s="151" t="s">
        <v>1595</v>
      </c>
      <c r="Q698" s="182" t="str">
        <f>MaBM</f>
        <v>CTDB</v>
      </c>
      <c r="R698" s="182" t="str">
        <f>MaKhoa</f>
        <v>KCT</v>
      </c>
      <c r="S698" s="144" t="str">
        <f t="shared" si="10"/>
        <v>KCT-CTDB</v>
      </c>
      <c r="T698" s="183"/>
      <c r="U698" s="183"/>
      <c r="V698" s="183"/>
      <c r="W698" s="183"/>
      <c r="X698" s="183"/>
      <c r="Y698" s="183"/>
      <c r="Z698" s="183"/>
      <c r="AA698" s="183"/>
      <c r="AB698" s="183"/>
      <c r="AC698" s="183"/>
      <c r="AD698" s="183"/>
      <c r="AE698" s="183"/>
      <c r="AF698" s="183"/>
      <c r="AG698" s="183"/>
      <c r="AH698" s="183"/>
      <c r="AI698" s="183"/>
      <c r="AJ698" s="183"/>
      <c r="AK698" s="183"/>
      <c r="AL698" s="183"/>
      <c r="AM698" s="183"/>
      <c r="AN698" s="183"/>
      <c r="AO698" s="183"/>
      <c r="AP698" s="183"/>
      <c r="AQ698" s="183"/>
      <c r="AR698" s="183"/>
      <c r="AS698" s="183"/>
      <c r="AT698" s="183"/>
      <c r="AU698" s="183"/>
      <c r="AV698" s="183"/>
      <c r="AW698" s="183"/>
      <c r="AX698" s="183"/>
      <c r="AY698" s="183"/>
      <c r="AZ698" s="183"/>
      <c r="BA698" s="183"/>
      <c r="BB698" s="183"/>
      <c r="BC698" s="183"/>
      <c r="BD698" s="183"/>
      <c r="BE698" s="183"/>
    </row>
    <row r="699" spans="1:57" ht="15" hidden="1" customHeight="1">
      <c r="A699" s="145" t="s">
        <v>1241</v>
      </c>
      <c r="B699" s="145" t="s">
        <v>1241</v>
      </c>
      <c r="C699" s="145"/>
      <c r="D699" s="145" t="s">
        <v>1242</v>
      </c>
      <c r="E699" s="145"/>
      <c r="F699" s="146">
        <v>618</v>
      </c>
      <c r="G699" s="147" t="s">
        <v>1243</v>
      </c>
      <c r="H699" s="148">
        <v>2</v>
      </c>
      <c r="I699" s="149">
        <v>30</v>
      </c>
      <c r="J699" s="149"/>
      <c r="K699" s="149"/>
      <c r="L699" s="150">
        <v>0</v>
      </c>
      <c r="M699" s="184" t="s">
        <v>1484</v>
      </c>
      <c r="N699" s="181">
        <v>60</v>
      </c>
      <c r="O699" s="181" t="s">
        <v>297</v>
      </c>
      <c r="P699" s="151" t="s">
        <v>1599</v>
      </c>
      <c r="Q699" s="182" t="str">
        <f>MaBM</f>
        <v>KVKX</v>
      </c>
      <c r="R699" s="182" t="str">
        <f>MaKhoa</f>
        <v>KTVT</v>
      </c>
      <c r="S699" s="144" t="str">
        <f t="shared" si="10"/>
        <v>KTVT-KVKX</v>
      </c>
      <c r="T699" s="183"/>
      <c r="U699" s="183"/>
      <c r="V699" s="183"/>
      <c r="W699" s="183"/>
      <c r="X699" s="183"/>
      <c r="Y699" s="183"/>
      <c r="Z699" s="183"/>
      <c r="AA699" s="183"/>
      <c r="AB699" s="183"/>
      <c r="AC699" s="183"/>
      <c r="AD699" s="183"/>
      <c r="AE699" s="183"/>
      <c r="AF699" s="183"/>
      <c r="AG699" s="183"/>
      <c r="AH699" s="183"/>
      <c r="AI699" s="183" t="s">
        <v>21</v>
      </c>
      <c r="AJ699" s="183"/>
      <c r="AK699" s="183"/>
      <c r="AL699" s="183"/>
      <c r="AM699" s="183"/>
      <c r="AN699" s="183"/>
      <c r="AO699" s="183"/>
      <c r="AP699" s="183"/>
      <c r="AQ699" s="183"/>
      <c r="AR699" s="183"/>
      <c r="AS699" s="183"/>
      <c r="AT699" s="183"/>
      <c r="AU699" s="183"/>
      <c r="AV699" s="183"/>
      <c r="AW699" s="183"/>
      <c r="AX699" s="183"/>
      <c r="AY699" s="183"/>
      <c r="AZ699" s="183"/>
      <c r="BA699" s="183"/>
      <c r="BB699" s="183" t="s">
        <v>21</v>
      </c>
      <c r="BC699" s="183"/>
      <c r="BD699" s="183"/>
      <c r="BE699" s="183"/>
    </row>
    <row r="700" spans="1:57" ht="15" hidden="1" customHeight="1">
      <c r="A700" s="145" t="s">
        <v>1029</v>
      </c>
      <c r="B700" s="145"/>
      <c r="C700" s="145"/>
      <c r="D700" s="145" t="s">
        <v>1030</v>
      </c>
      <c r="E700" s="145"/>
      <c r="F700" s="146">
        <v>520</v>
      </c>
      <c r="G700" s="147" t="s">
        <v>1031</v>
      </c>
      <c r="H700" s="148">
        <v>3</v>
      </c>
      <c r="I700" s="149">
        <v>45</v>
      </c>
      <c r="J700" s="149"/>
      <c r="K700" s="149"/>
      <c r="L700" s="150">
        <v>0</v>
      </c>
      <c r="M700" s="184" t="s">
        <v>1484</v>
      </c>
      <c r="N700" s="181">
        <v>90</v>
      </c>
      <c r="O700" s="181" t="s">
        <v>297</v>
      </c>
      <c r="P700" s="151" t="s">
        <v>1599</v>
      </c>
      <c r="Q700" s="182" t="str">
        <f>MaBM</f>
        <v>KVKX</v>
      </c>
      <c r="R700" s="182" t="str">
        <f>MaKhoa</f>
        <v>KTVT</v>
      </c>
      <c r="S700" s="144" t="str">
        <f t="shared" si="10"/>
        <v>KTVT-KVKX</v>
      </c>
      <c r="T700" s="183"/>
      <c r="U700" s="183"/>
      <c r="V700" s="183"/>
      <c r="W700" s="183"/>
      <c r="X700" s="183"/>
      <c r="Y700" s="183"/>
      <c r="Z700" s="183"/>
      <c r="AA700" s="183"/>
      <c r="AB700" s="183"/>
      <c r="AC700" s="183"/>
      <c r="AD700" s="183"/>
      <c r="AE700" s="183"/>
      <c r="AF700" s="183"/>
      <c r="AG700" s="183"/>
      <c r="AH700" s="183"/>
      <c r="AI700" s="183" t="s">
        <v>20</v>
      </c>
      <c r="AJ700" s="183"/>
      <c r="AK700" s="183"/>
      <c r="AL700" s="183"/>
      <c r="AM700" s="183"/>
      <c r="AN700" s="183"/>
      <c r="AO700" s="183"/>
      <c r="AP700" s="183"/>
      <c r="AQ700" s="183"/>
      <c r="AR700" s="183"/>
      <c r="AS700" s="183"/>
      <c r="AT700" s="183"/>
      <c r="AU700" s="183"/>
      <c r="AV700" s="183"/>
      <c r="AW700" s="183"/>
      <c r="AX700" s="183"/>
      <c r="AY700" s="183"/>
      <c r="AZ700" s="183"/>
      <c r="BA700" s="183"/>
      <c r="BB700" s="183" t="s">
        <v>20</v>
      </c>
      <c r="BC700" s="183"/>
      <c r="BD700" s="183"/>
      <c r="BE700" s="183"/>
    </row>
    <row r="701" spans="1:57" ht="15" hidden="1" customHeight="1">
      <c r="A701" s="145" t="s">
        <v>1015</v>
      </c>
      <c r="B701" s="145"/>
      <c r="C701" s="145"/>
      <c r="D701" s="145"/>
      <c r="E701" s="145"/>
      <c r="F701" s="146">
        <v>512</v>
      </c>
      <c r="G701" s="147" t="s">
        <v>1018</v>
      </c>
      <c r="H701" s="148">
        <v>3</v>
      </c>
      <c r="I701" s="149">
        <v>45</v>
      </c>
      <c r="J701" s="149"/>
      <c r="K701" s="149"/>
      <c r="L701" s="150">
        <v>0</v>
      </c>
      <c r="M701" s="184" t="s">
        <v>1484</v>
      </c>
      <c r="N701" s="181">
        <v>90</v>
      </c>
      <c r="O701" s="181" t="s">
        <v>297</v>
      </c>
      <c r="P701" s="151" t="s">
        <v>1599</v>
      </c>
      <c r="Q701" s="182" t="str">
        <f>MaBM</f>
        <v>KVKX</v>
      </c>
      <c r="R701" s="182" t="str">
        <f>MaKhoa</f>
        <v>KTVT</v>
      </c>
      <c r="S701" s="144" t="str">
        <f t="shared" si="10"/>
        <v>KTVT-KVKX</v>
      </c>
      <c r="T701" s="183"/>
      <c r="U701" s="183"/>
      <c r="V701" s="183"/>
      <c r="W701" s="183"/>
      <c r="X701" s="183"/>
      <c r="Y701" s="183"/>
      <c r="Z701" s="183"/>
      <c r="AA701" s="183"/>
      <c r="AB701" s="183"/>
      <c r="AC701" s="183"/>
      <c r="AD701" s="183"/>
      <c r="AE701" s="183"/>
      <c r="AF701" s="183"/>
      <c r="AG701" s="183"/>
      <c r="AH701" s="183"/>
      <c r="AI701" s="183" t="s">
        <v>20</v>
      </c>
      <c r="AJ701" s="183"/>
      <c r="AK701" s="183"/>
      <c r="AL701" s="183"/>
      <c r="AM701" s="183"/>
      <c r="AN701" s="183"/>
      <c r="AO701" s="183"/>
      <c r="AP701" s="183"/>
      <c r="AQ701" s="183"/>
      <c r="AR701" s="183"/>
      <c r="AS701" s="183"/>
      <c r="AT701" s="183"/>
      <c r="AU701" s="183"/>
      <c r="AV701" s="183"/>
      <c r="AW701" s="183"/>
      <c r="AX701" s="183"/>
      <c r="AY701" s="183"/>
      <c r="AZ701" s="183"/>
      <c r="BA701" s="183"/>
      <c r="BB701" s="183"/>
      <c r="BC701" s="183"/>
      <c r="BD701" s="183"/>
      <c r="BE701" s="183"/>
    </row>
    <row r="702" spans="1:57" ht="15" hidden="1" customHeight="1">
      <c r="A702" s="145"/>
      <c r="B702" s="145" t="s">
        <v>1016</v>
      </c>
      <c r="C702" s="145"/>
      <c r="D702" s="145"/>
      <c r="E702" s="145"/>
      <c r="F702" s="146">
        <v>513</v>
      </c>
      <c r="G702" s="147" t="s">
        <v>1018</v>
      </c>
      <c r="H702" s="148">
        <v>2</v>
      </c>
      <c r="I702" s="149">
        <v>30</v>
      </c>
      <c r="J702" s="149"/>
      <c r="K702" s="149"/>
      <c r="L702" s="150">
        <v>0</v>
      </c>
      <c r="M702" s="184" t="s">
        <v>1484</v>
      </c>
      <c r="N702" s="181">
        <v>90</v>
      </c>
      <c r="O702" s="181" t="s">
        <v>297</v>
      </c>
      <c r="P702" s="151" t="s">
        <v>1599</v>
      </c>
      <c r="Q702" s="182" t="str">
        <f>MaBM</f>
        <v>KVKX</v>
      </c>
      <c r="R702" s="182" t="str">
        <f>MaKhoa</f>
        <v>KTVT</v>
      </c>
      <c r="S702" s="144" t="str">
        <f t="shared" si="10"/>
        <v>KTVT-KVKX</v>
      </c>
      <c r="T702" s="183"/>
      <c r="U702" s="183"/>
      <c r="V702" s="183"/>
      <c r="W702" s="183"/>
      <c r="X702" s="183"/>
      <c r="Y702" s="183"/>
      <c r="Z702" s="183"/>
      <c r="AA702" s="183"/>
      <c r="AB702" s="183"/>
      <c r="AC702" s="183"/>
      <c r="AD702" s="183"/>
      <c r="AE702" s="183"/>
      <c r="AF702" s="183"/>
      <c r="AG702" s="183"/>
      <c r="AH702" s="183"/>
      <c r="AI702" s="183"/>
      <c r="AJ702" s="183"/>
      <c r="AK702" s="183"/>
      <c r="AL702" s="183"/>
      <c r="AM702" s="183"/>
      <c r="AN702" s="183"/>
      <c r="AO702" s="183"/>
      <c r="AP702" s="183"/>
      <c r="AQ702" s="183"/>
      <c r="AR702" s="183"/>
      <c r="AS702" s="183"/>
      <c r="AT702" s="183"/>
      <c r="AU702" s="183"/>
      <c r="AV702" s="183"/>
      <c r="AW702" s="183"/>
      <c r="AX702" s="183"/>
      <c r="AY702" s="183"/>
      <c r="AZ702" s="183"/>
      <c r="BA702" s="183"/>
      <c r="BB702" s="183"/>
      <c r="BC702" s="183"/>
      <c r="BD702" s="183"/>
      <c r="BE702" s="183"/>
    </row>
    <row r="703" spans="1:57" ht="15" hidden="1" customHeight="1">
      <c r="A703" s="145"/>
      <c r="B703" s="145"/>
      <c r="C703" s="145"/>
      <c r="D703" s="145" t="s">
        <v>1017</v>
      </c>
      <c r="E703" s="145"/>
      <c r="F703" s="146">
        <v>514</v>
      </c>
      <c r="G703" s="147" t="s">
        <v>1018</v>
      </c>
      <c r="H703" s="148">
        <v>3</v>
      </c>
      <c r="I703" s="149">
        <v>45</v>
      </c>
      <c r="J703" s="149"/>
      <c r="K703" s="149"/>
      <c r="L703" s="150">
        <v>0</v>
      </c>
      <c r="M703" s="184" t="s">
        <v>1484</v>
      </c>
      <c r="N703" s="181">
        <v>90</v>
      </c>
      <c r="O703" s="181" t="s">
        <v>297</v>
      </c>
      <c r="P703" s="151" t="s">
        <v>1599</v>
      </c>
      <c r="Q703" s="182" t="str">
        <f>MaBM</f>
        <v>KVKX</v>
      </c>
      <c r="R703" s="182" t="str">
        <f>MaKhoa</f>
        <v>KTVT</v>
      </c>
      <c r="S703" s="144" t="str">
        <f t="shared" si="10"/>
        <v>KTVT-KVKX</v>
      </c>
      <c r="T703" s="183"/>
      <c r="U703" s="183"/>
      <c r="V703" s="183"/>
      <c r="W703" s="183"/>
      <c r="X703" s="183"/>
      <c r="Y703" s="183"/>
      <c r="Z703" s="183"/>
      <c r="AA703" s="183"/>
      <c r="AB703" s="183"/>
      <c r="AC703" s="183"/>
      <c r="AD703" s="183"/>
      <c r="AE703" s="183"/>
      <c r="AF703" s="183"/>
      <c r="AG703" s="183"/>
      <c r="AH703" s="183"/>
      <c r="AI703" s="183"/>
      <c r="AJ703" s="183"/>
      <c r="AK703" s="183"/>
      <c r="AL703" s="183"/>
      <c r="AM703" s="183"/>
      <c r="AN703" s="183"/>
      <c r="AO703" s="183"/>
      <c r="AP703" s="183"/>
      <c r="AQ703" s="183"/>
      <c r="AR703" s="183"/>
      <c r="AS703" s="183"/>
      <c r="AT703" s="183"/>
      <c r="AU703" s="183"/>
      <c r="AV703" s="183"/>
      <c r="AW703" s="183"/>
      <c r="AX703" s="183"/>
      <c r="AY703" s="183"/>
      <c r="AZ703" s="183"/>
      <c r="BA703" s="183"/>
      <c r="BB703" s="183" t="s">
        <v>20</v>
      </c>
      <c r="BC703" s="183"/>
      <c r="BD703" s="183"/>
      <c r="BE703" s="183"/>
    </row>
    <row r="704" spans="1:57" ht="15" hidden="1" customHeight="1">
      <c r="A704" s="145" t="s">
        <v>1869</v>
      </c>
      <c r="B704" s="145"/>
      <c r="C704" s="145"/>
      <c r="D704" s="145"/>
      <c r="E704" s="145"/>
      <c r="F704" s="146">
        <v>817</v>
      </c>
      <c r="G704" s="147" t="s">
        <v>1870</v>
      </c>
      <c r="H704" s="148">
        <v>2</v>
      </c>
      <c r="I704" s="149"/>
      <c r="J704" s="149"/>
      <c r="K704" s="149">
        <v>90</v>
      </c>
      <c r="L704" s="150">
        <v>0</v>
      </c>
      <c r="M704" s="180" t="s">
        <v>1511</v>
      </c>
      <c r="N704" s="181"/>
      <c r="O704" s="181" t="s">
        <v>297</v>
      </c>
      <c r="P704" s="151" t="s">
        <v>1599</v>
      </c>
      <c r="Q704" s="182" t="str">
        <f>MaBM</f>
        <v>KVKX</v>
      </c>
      <c r="R704" s="182" t="str">
        <f>MaKhoa</f>
        <v>KTVT</v>
      </c>
      <c r="S704" s="144" t="str">
        <f t="shared" si="10"/>
        <v>KTVT-KVKX</v>
      </c>
      <c r="T704" s="183"/>
      <c r="U704" s="183"/>
      <c r="V704" s="183"/>
      <c r="W704" s="183"/>
      <c r="X704" s="183"/>
      <c r="Y704" s="183"/>
      <c r="Z704" s="183"/>
      <c r="AA704" s="183"/>
      <c r="AB704" s="183"/>
      <c r="AC704" s="183"/>
      <c r="AD704" s="183"/>
      <c r="AE704" s="183"/>
      <c r="AF704" s="183"/>
      <c r="AG704" s="183"/>
      <c r="AH704" s="183"/>
      <c r="AI704" s="183"/>
      <c r="AJ704" s="183"/>
      <c r="AK704" s="183"/>
      <c r="AL704" s="183"/>
      <c r="AM704" s="183"/>
      <c r="AN704" s="183"/>
      <c r="AO704" s="183"/>
      <c r="AP704" s="183"/>
      <c r="AQ704" s="183"/>
      <c r="AR704" s="183"/>
      <c r="AS704" s="183"/>
      <c r="AT704" s="183"/>
      <c r="AU704" s="183"/>
      <c r="AV704" s="183"/>
      <c r="AW704" s="183"/>
      <c r="AX704" s="183"/>
      <c r="AY704" s="183"/>
      <c r="AZ704" s="183"/>
      <c r="BA704" s="183"/>
      <c r="BB704" s="183"/>
      <c r="BC704" s="183"/>
      <c r="BD704" s="183"/>
      <c r="BE704" s="183"/>
    </row>
    <row r="705" spans="1:57" ht="15" hidden="1" customHeight="1">
      <c r="A705" s="145" t="s">
        <v>1032</v>
      </c>
      <c r="B705" s="145"/>
      <c r="C705" s="145"/>
      <c r="D705" s="145" t="s">
        <v>1033</v>
      </c>
      <c r="E705" s="145"/>
      <c r="F705" s="146">
        <v>521</v>
      </c>
      <c r="G705" s="147" t="s">
        <v>1034</v>
      </c>
      <c r="H705" s="148">
        <v>2</v>
      </c>
      <c r="I705" s="149"/>
      <c r="J705" s="149"/>
      <c r="K705" s="149">
        <v>90</v>
      </c>
      <c r="L705" s="150">
        <v>0</v>
      </c>
      <c r="M705" s="180" t="s">
        <v>1511</v>
      </c>
      <c r="N705" s="181"/>
      <c r="O705" s="181" t="s">
        <v>297</v>
      </c>
      <c r="P705" s="151" t="s">
        <v>1599</v>
      </c>
      <c r="Q705" s="182" t="str">
        <f>MaBM</f>
        <v>KVKX</v>
      </c>
      <c r="R705" s="182" t="str">
        <f>MaKhoa</f>
        <v>KTVT</v>
      </c>
      <c r="S705" s="144" t="str">
        <f t="shared" si="10"/>
        <v>KTVT-KVKX</v>
      </c>
      <c r="T705" s="183"/>
      <c r="U705" s="183"/>
      <c r="V705" s="183"/>
      <c r="W705" s="183"/>
      <c r="X705" s="183"/>
      <c r="Y705" s="183"/>
      <c r="Z705" s="183"/>
      <c r="AA705" s="183"/>
      <c r="AB705" s="183"/>
      <c r="AC705" s="183"/>
      <c r="AD705" s="183"/>
      <c r="AE705" s="183"/>
      <c r="AF705" s="183"/>
      <c r="AG705" s="183"/>
      <c r="AH705" s="183"/>
      <c r="AI705" s="183" t="s">
        <v>20</v>
      </c>
      <c r="AJ705" s="183"/>
      <c r="AK705" s="183"/>
      <c r="AL705" s="183"/>
      <c r="AM705" s="183"/>
      <c r="AN705" s="183"/>
      <c r="AO705" s="183"/>
      <c r="AP705" s="183"/>
      <c r="AQ705" s="183"/>
      <c r="AR705" s="183"/>
      <c r="AS705" s="183"/>
      <c r="AT705" s="183"/>
      <c r="AU705" s="183"/>
      <c r="AV705" s="183"/>
      <c r="AW705" s="183"/>
      <c r="AX705" s="183"/>
      <c r="AY705" s="183"/>
      <c r="AZ705" s="183"/>
      <c r="BA705" s="183"/>
      <c r="BB705" s="183" t="s">
        <v>20</v>
      </c>
      <c r="BC705" s="183"/>
      <c r="BD705" s="183"/>
      <c r="BE705" s="183"/>
    </row>
    <row r="706" spans="1:57" ht="15" hidden="1" customHeight="1">
      <c r="A706" s="145" t="s">
        <v>1827</v>
      </c>
      <c r="B706" s="145" t="s">
        <v>1827</v>
      </c>
      <c r="C706" s="145"/>
      <c r="D706" s="145"/>
      <c r="E706" s="145"/>
      <c r="F706" s="146">
        <v>788</v>
      </c>
      <c r="G706" s="147" t="s">
        <v>1828</v>
      </c>
      <c r="H706" s="148">
        <v>1</v>
      </c>
      <c r="I706" s="149"/>
      <c r="J706" s="149"/>
      <c r="K706" s="149">
        <v>45</v>
      </c>
      <c r="L706" s="150">
        <v>0</v>
      </c>
      <c r="M706" s="180" t="s">
        <v>1511</v>
      </c>
      <c r="N706" s="181"/>
      <c r="O706" s="181" t="s">
        <v>297</v>
      </c>
      <c r="P706" s="151" t="s">
        <v>1599</v>
      </c>
      <c r="Q706" s="182" t="str">
        <f>MaBM</f>
        <v>KVKX</v>
      </c>
      <c r="R706" s="182" t="str">
        <f>MaKhoa</f>
        <v>KTVT</v>
      </c>
      <c r="S706" s="144" t="str">
        <f t="shared" si="10"/>
        <v>KTVT-KVKX</v>
      </c>
      <c r="T706" s="183"/>
      <c r="U706" s="183"/>
      <c r="V706" s="183"/>
      <c r="W706" s="183"/>
      <c r="X706" s="183"/>
      <c r="Y706" s="183"/>
      <c r="Z706" s="183"/>
      <c r="AA706" s="183"/>
      <c r="AB706" s="183"/>
      <c r="AC706" s="183"/>
      <c r="AD706" s="183"/>
      <c r="AE706" s="183"/>
      <c r="AF706" s="183"/>
      <c r="AG706" s="183"/>
      <c r="AH706" s="183"/>
      <c r="AI706" s="183" t="s">
        <v>20</v>
      </c>
      <c r="AJ706" s="183"/>
      <c r="AK706" s="183"/>
      <c r="AL706" s="183"/>
      <c r="AM706" s="183"/>
      <c r="AN706" s="183"/>
      <c r="AO706" s="183"/>
      <c r="AP706" s="183"/>
      <c r="AQ706" s="183"/>
      <c r="AR706" s="183"/>
      <c r="AS706" s="183"/>
      <c r="AT706" s="183"/>
      <c r="AU706" s="183"/>
      <c r="AV706" s="183"/>
      <c r="AW706" s="183"/>
      <c r="AX706" s="183"/>
      <c r="AY706" s="183"/>
      <c r="AZ706" s="183"/>
      <c r="BA706" s="183"/>
      <c r="BB706" s="183"/>
      <c r="BC706" s="183"/>
      <c r="BD706" s="183"/>
      <c r="BE706" s="183"/>
    </row>
    <row r="707" spans="1:57" ht="15" hidden="1" customHeight="1">
      <c r="A707" s="145" t="s">
        <v>1037</v>
      </c>
      <c r="B707" s="145" t="s">
        <v>1037</v>
      </c>
      <c r="C707" s="145"/>
      <c r="D707" s="145"/>
      <c r="E707" s="145"/>
      <c r="F707" s="146">
        <v>523</v>
      </c>
      <c r="G707" s="147" t="s">
        <v>1038</v>
      </c>
      <c r="H707" s="148">
        <v>2</v>
      </c>
      <c r="I707" s="149"/>
      <c r="J707" s="149"/>
      <c r="K707" s="149">
        <v>90</v>
      </c>
      <c r="L707" s="150">
        <v>0</v>
      </c>
      <c r="M707" s="180" t="s">
        <v>1511</v>
      </c>
      <c r="N707" s="181"/>
      <c r="O707" s="181" t="s">
        <v>297</v>
      </c>
      <c r="P707" s="151" t="s">
        <v>1599</v>
      </c>
      <c r="Q707" s="182" t="str">
        <f>MaBM</f>
        <v>KVKX</v>
      </c>
      <c r="R707" s="182" t="str">
        <f>MaKhoa</f>
        <v>KTVT</v>
      </c>
      <c r="S707" s="144" t="str">
        <f t="shared" si="10"/>
        <v>KTVT-KVKX</v>
      </c>
      <c r="T707" s="183"/>
      <c r="U707" s="183"/>
      <c r="V707" s="183"/>
      <c r="W707" s="183"/>
      <c r="X707" s="183"/>
      <c r="Y707" s="183"/>
      <c r="Z707" s="183"/>
      <c r="AA707" s="183"/>
      <c r="AB707" s="183"/>
      <c r="AC707" s="183"/>
      <c r="AD707" s="183"/>
      <c r="AE707" s="183"/>
      <c r="AF707" s="183"/>
      <c r="AG707" s="183"/>
      <c r="AH707" s="183"/>
      <c r="AI707" s="183" t="s">
        <v>20</v>
      </c>
      <c r="AJ707" s="183"/>
      <c r="AK707" s="183"/>
      <c r="AL707" s="183"/>
      <c r="AM707" s="183"/>
      <c r="AN707" s="183"/>
      <c r="AO707" s="183"/>
      <c r="AP707" s="183"/>
      <c r="AQ707" s="183"/>
      <c r="AR707" s="183"/>
      <c r="AS707" s="183"/>
      <c r="AT707" s="183"/>
      <c r="AU707" s="183"/>
      <c r="AV707" s="183"/>
      <c r="AW707" s="183"/>
      <c r="AX707" s="183"/>
      <c r="AY707" s="183"/>
      <c r="AZ707" s="183"/>
      <c r="BA707" s="183"/>
      <c r="BB707" s="183"/>
      <c r="BC707" s="183"/>
      <c r="BD707" s="183"/>
      <c r="BE707" s="183"/>
    </row>
    <row r="708" spans="1:57" ht="25.5" hidden="1" customHeight="1">
      <c r="A708" s="145" t="s">
        <v>1835</v>
      </c>
      <c r="B708" s="145" t="s">
        <v>1835</v>
      </c>
      <c r="C708" s="145"/>
      <c r="D708" s="145"/>
      <c r="E708" s="145"/>
      <c r="F708" s="146">
        <v>791</v>
      </c>
      <c r="G708" s="147" t="s">
        <v>1836</v>
      </c>
      <c r="H708" s="148">
        <v>1</v>
      </c>
      <c r="I708" s="149"/>
      <c r="J708" s="149"/>
      <c r="K708" s="149">
        <v>45</v>
      </c>
      <c r="L708" s="150">
        <v>0</v>
      </c>
      <c r="M708" s="180" t="s">
        <v>1511</v>
      </c>
      <c r="N708" s="181"/>
      <c r="O708" s="181" t="s">
        <v>297</v>
      </c>
      <c r="P708" s="151" t="s">
        <v>1599</v>
      </c>
      <c r="Q708" s="182" t="str">
        <f>MaBM</f>
        <v>KVKX</v>
      </c>
      <c r="R708" s="182" t="str">
        <f>MaKhoa</f>
        <v>KTVT</v>
      </c>
      <c r="S708" s="144" t="str">
        <f t="shared" si="10"/>
        <v>KTVT-KVKX</v>
      </c>
      <c r="T708" s="183"/>
      <c r="U708" s="183"/>
      <c r="V708" s="183"/>
      <c r="W708" s="183"/>
      <c r="X708" s="183"/>
      <c r="Y708" s="183"/>
      <c r="Z708" s="183"/>
      <c r="AA708" s="183"/>
      <c r="AB708" s="183"/>
      <c r="AC708" s="183"/>
      <c r="AD708" s="183"/>
      <c r="AE708" s="183"/>
      <c r="AF708" s="183"/>
      <c r="AG708" s="183"/>
      <c r="AH708" s="183"/>
      <c r="AI708" s="183" t="s">
        <v>20</v>
      </c>
      <c r="AJ708" s="183"/>
      <c r="AK708" s="183"/>
      <c r="AL708" s="183"/>
      <c r="AM708" s="183"/>
      <c r="AN708" s="183"/>
      <c r="AO708" s="183"/>
      <c r="AP708" s="183"/>
      <c r="AQ708" s="183"/>
      <c r="AR708" s="183"/>
      <c r="AS708" s="183"/>
      <c r="AT708" s="183"/>
      <c r="AU708" s="183"/>
      <c r="AV708" s="183"/>
      <c r="AW708" s="183"/>
      <c r="AX708" s="183"/>
      <c r="AY708" s="183"/>
      <c r="AZ708" s="183"/>
      <c r="BA708" s="183"/>
      <c r="BB708" s="183"/>
      <c r="BC708" s="183"/>
      <c r="BD708" s="183"/>
      <c r="BE708" s="183"/>
    </row>
    <row r="709" spans="1:57" ht="15" hidden="1" customHeight="1">
      <c r="A709" s="145" t="s">
        <v>1473</v>
      </c>
      <c r="B709" s="145" t="s">
        <v>1473</v>
      </c>
      <c r="C709" s="145"/>
      <c r="D709" s="145"/>
      <c r="E709" s="145"/>
      <c r="F709" s="146">
        <v>736</v>
      </c>
      <c r="G709" s="147" t="s">
        <v>1444</v>
      </c>
      <c r="H709" s="148">
        <v>8</v>
      </c>
      <c r="I709" s="149"/>
      <c r="J709" s="149"/>
      <c r="K709" s="149">
        <v>480</v>
      </c>
      <c r="L709" s="150">
        <v>0</v>
      </c>
      <c r="M709" s="180" t="s">
        <v>1511</v>
      </c>
      <c r="N709" s="181"/>
      <c r="O709" s="181" t="s">
        <v>297</v>
      </c>
      <c r="P709" s="151" t="s">
        <v>1599</v>
      </c>
      <c r="Q709" s="182" t="str">
        <f>MaBM</f>
        <v>KVKX</v>
      </c>
      <c r="R709" s="182" t="str">
        <f>MaKhoa</f>
        <v>KTVT</v>
      </c>
      <c r="S709" s="144" t="str">
        <f t="shared" si="10"/>
        <v>KTVT-KVKX</v>
      </c>
      <c r="T709" s="183"/>
      <c r="U709" s="183"/>
      <c r="V709" s="183"/>
      <c r="W709" s="183"/>
      <c r="X709" s="183"/>
      <c r="Y709" s="183"/>
      <c r="Z709" s="183"/>
      <c r="AA709" s="183"/>
      <c r="AB709" s="183"/>
      <c r="AC709" s="183"/>
      <c r="AD709" s="183"/>
      <c r="AE709" s="183"/>
      <c r="AF709" s="183"/>
      <c r="AG709" s="183"/>
      <c r="AH709" s="183"/>
      <c r="AI709" s="183" t="s">
        <v>20</v>
      </c>
      <c r="AJ709" s="183"/>
      <c r="AK709" s="183"/>
      <c r="AL709" s="183"/>
      <c r="AM709" s="183"/>
      <c r="AN709" s="183"/>
      <c r="AO709" s="183"/>
      <c r="AP709" s="183"/>
      <c r="AQ709" s="183"/>
      <c r="AR709" s="183"/>
      <c r="AS709" s="183"/>
      <c r="AT709" s="183"/>
      <c r="AU709" s="183"/>
      <c r="AV709" s="183"/>
      <c r="AW709" s="183"/>
      <c r="AX709" s="183"/>
      <c r="AY709" s="183"/>
      <c r="AZ709" s="183"/>
      <c r="BA709" s="183"/>
      <c r="BB709" s="183"/>
      <c r="BC709" s="183"/>
      <c r="BD709" s="183"/>
      <c r="BE709" s="183"/>
    </row>
    <row r="710" spans="1:57" ht="15" hidden="1" customHeight="1">
      <c r="A710" s="145"/>
      <c r="B710" s="145"/>
      <c r="C710" s="145"/>
      <c r="D710" s="145" t="s">
        <v>1474</v>
      </c>
      <c r="E710" s="145"/>
      <c r="F710" s="146">
        <v>737</v>
      </c>
      <c r="G710" s="147" t="s">
        <v>1444</v>
      </c>
      <c r="H710" s="148">
        <v>4</v>
      </c>
      <c r="I710" s="149"/>
      <c r="J710" s="149"/>
      <c r="K710" s="149">
        <v>240</v>
      </c>
      <c r="L710" s="150">
        <v>0</v>
      </c>
      <c r="M710" s="180" t="s">
        <v>1511</v>
      </c>
      <c r="N710" s="181"/>
      <c r="O710" s="181" t="s">
        <v>297</v>
      </c>
      <c r="P710" s="151" t="s">
        <v>1599</v>
      </c>
      <c r="Q710" s="182" t="str">
        <f>MaBM</f>
        <v>KVKX</v>
      </c>
      <c r="R710" s="182" t="str">
        <f>MaKhoa</f>
        <v>KTVT</v>
      </c>
      <c r="S710" s="144" t="str">
        <f t="shared" si="10"/>
        <v>KTVT-KVKX</v>
      </c>
      <c r="T710" s="183"/>
      <c r="U710" s="183"/>
      <c r="V710" s="183"/>
      <c r="W710" s="183"/>
      <c r="X710" s="183"/>
      <c r="Y710" s="183"/>
      <c r="Z710" s="183"/>
      <c r="AA710" s="183"/>
      <c r="AB710" s="183"/>
      <c r="AC710" s="183"/>
      <c r="AD710" s="183"/>
      <c r="AE710" s="183"/>
      <c r="AF710" s="183"/>
      <c r="AG710" s="183"/>
      <c r="AH710" s="183"/>
      <c r="AI710" s="183"/>
      <c r="AJ710" s="183"/>
      <c r="AK710" s="183"/>
      <c r="AL710" s="183"/>
      <c r="AM710" s="183"/>
      <c r="AN710" s="183"/>
      <c r="AO710" s="183"/>
      <c r="AP710" s="183"/>
      <c r="AQ710" s="183"/>
      <c r="AR710" s="183"/>
      <c r="AS710" s="183"/>
      <c r="AT710" s="183"/>
      <c r="AU710" s="183"/>
      <c r="AV710" s="183"/>
      <c r="AW710" s="183"/>
      <c r="AX710" s="183"/>
      <c r="AY710" s="183"/>
      <c r="AZ710" s="183"/>
      <c r="BA710" s="183"/>
      <c r="BB710" s="183" t="s">
        <v>20</v>
      </c>
      <c r="BC710" s="183"/>
      <c r="BD710" s="183"/>
      <c r="BE710" s="183"/>
    </row>
    <row r="711" spans="1:57" ht="15" hidden="1" customHeight="1">
      <c r="A711" s="145" t="s">
        <v>1019</v>
      </c>
      <c r="B711" s="145"/>
      <c r="C711" s="145"/>
      <c r="D711" s="145" t="s">
        <v>1020</v>
      </c>
      <c r="E711" s="145"/>
      <c r="F711" s="146">
        <v>515</v>
      </c>
      <c r="G711" s="147" t="s">
        <v>875</v>
      </c>
      <c r="H711" s="148">
        <v>3</v>
      </c>
      <c r="I711" s="149">
        <v>45</v>
      </c>
      <c r="J711" s="149"/>
      <c r="K711" s="149"/>
      <c r="L711" s="150">
        <v>0</v>
      </c>
      <c r="M711" s="184" t="s">
        <v>1484</v>
      </c>
      <c r="N711" s="181">
        <v>90</v>
      </c>
      <c r="O711" s="181" t="s">
        <v>1632</v>
      </c>
      <c r="P711" s="151" t="s">
        <v>1599</v>
      </c>
      <c r="Q711" s="182" t="str">
        <f>MaBM</f>
        <v>KVKK</v>
      </c>
      <c r="R711" s="182" t="str">
        <f>MaKhoa</f>
        <v>KTVT</v>
      </c>
      <c r="S711" s="144" t="str">
        <f t="shared" ref="S711:S774" si="11">+R711&amp;"-"&amp;Q711</f>
        <v>KTVT-KVKK</v>
      </c>
      <c r="T711" s="183"/>
      <c r="U711" s="183"/>
      <c r="V711" s="183"/>
      <c r="W711" s="183"/>
      <c r="X711" s="183"/>
      <c r="Y711" s="183"/>
      <c r="Z711" s="183"/>
      <c r="AA711" s="183"/>
      <c r="AB711" s="183"/>
      <c r="AC711" s="183"/>
      <c r="AD711" s="183"/>
      <c r="AE711" s="183"/>
      <c r="AF711" s="183"/>
      <c r="AG711" s="183"/>
      <c r="AH711" s="183"/>
      <c r="AI711" s="183" t="s">
        <v>20</v>
      </c>
      <c r="AJ711" s="183"/>
      <c r="AK711" s="183"/>
      <c r="AL711" s="183"/>
      <c r="AM711" s="183"/>
      <c r="AN711" s="183"/>
      <c r="AO711" s="183"/>
      <c r="AP711" s="183"/>
      <c r="AQ711" s="183"/>
      <c r="AR711" s="183"/>
      <c r="AS711" s="183"/>
      <c r="AT711" s="183"/>
      <c r="AU711" s="183"/>
      <c r="AV711" s="183"/>
      <c r="AW711" s="183"/>
      <c r="AX711" s="183"/>
      <c r="AY711" s="183"/>
      <c r="AZ711" s="183"/>
      <c r="BA711" s="183"/>
      <c r="BB711" s="183" t="s">
        <v>20</v>
      </c>
      <c r="BC711" s="183"/>
      <c r="BD711" s="183"/>
      <c r="BE711" s="183"/>
    </row>
    <row r="712" spans="1:57" ht="15" hidden="1" customHeight="1">
      <c r="A712" s="145" t="s">
        <v>1026</v>
      </c>
      <c r="B712" s="145"/>
      <c r="C712" s="145"/>
      <c r="D712" s="145" t="s">
        <v>1027</v>
      </c>
      <c r="E712" s="145"/>
      <c r="F712" s="146">
        <v>518</v>
      </c>
      <c r="G712" s="147" t="s">
        <v>502</v>
      </c>
      <c r="H712" s="148">
        <v>3</v>
      </c>
      <c r="I712" s="149">
        <v>45</v>
      </c>
      <c r="J712" s="149"/>
      <c r="K712" s="149"/>
      <c r="L712" s="150">
        <v>0</v>
      </c>
      <c r="M712" s="184" t="s">
        <v>1484</v>
      </c>
      <c r="N712" s="181">
        <v>90</v>
      </c>
      <c r="O712" s="181" t="s">
        <v>297</v>
      </c>
      <c r="P712" s="151" t="s">
        <v>1599</v>
      </c>
      <c r="Q712" s="182" t="str">
        <f>MaBM</f>
        <v>KVKX</v>
      </c>
      <c r="R712" s="182" t="str">
        <f>MaKhoa</f>
        <v>KTVT</v>
      </c>
      <c r="S712" s="144" t="str">
        <f t="shared" si="11"/>
        <v>KTVT-KVKX</v>
      </c>
      <c r="T712" s="183"/>
      <c r="U712" s="183"/>
      <c r="V712" s="183"/>
      <c r="W712" s="183"/>
      <c r="X712" s="183"/>
      <c r="Y712" s="183"/>
      <c r="Z712" s="183"/>
      <c r="AA712" s="183"/>
      <c r="AB712" s="183"/>
      <c r="AC712" s="183"/>
      <c r="AD712" s="183"/>
      <c r="AE712" s="183"/>
      <c r="AF712" s="183"/>
      <c r="AG712" s="183"/>
      <c r="AH712" s="183"/>
      <c r="AI712" s="183" t="s">
        <v>20</v>
      </c>
      <c r="AJ712" s="183"/>
      <c r="AK712" s="183"/>
      <c r="AL712" s="183"/>
      <c r="AM712" s="183"/>
      <c r="AN712" s="183"/>
      <c r="AO712" s="183"/>
      <c r="AP712" s="183"/>
      <c r="AQ712" s="183"/>
      <c r="AR712" s="183"/>
      <c r="AS712" s="183"/>
      <c r="AT712" s="183"/>
      <c r="AU712" s="183"/>
      <c r="AV712" s="183"/>
      <c r="AW712" s="183"/>
      <c r="AX712" s="183"/>
      <c r="AY712" s="183"/>
      <c r="AZ712" s="183"/>
      <c r="BA712" s="183"/>
      <c r="BB712" s="183" t="s">
        <v>20</v>
      </c>
      <c r="BC712" s="183"/>
      <c r="BD712" s="183"/>
      <c r="BE712" s="183"/>
    </row>
    <row r="713" spans="1:57" ht="15" hidden="1" customHeight="1">
      <c r="A713" s="145" t="s">
        <v>295</v>
      </c>
      <c r="B713" s="145" t="s">
        <v>295</v>
      </c>
      <c r="C713" s="145"/>
      <c r="D713" s="145" t="s">
        <v>296</v>
      </c>
      <c r="E713" s="145"/>
      <c r="F713" s="146">
        <v>135</v>
      </c>
      <c r="G713" s="147" t="s">
        <v>297</v>
      </c>
      <c r="H713" s="148">
        <v>2</v>
      </c>
      <c r="I713" s="149">
        <v>30</v>
      </c>
      <c r="J713" s="149"/>
      <c r="K713" s="149"/>
      <c r="L713" s="150">
        <v>0</v>
      </c>
      <c r="M713" s="184" t="s">
        <v>1484</v>
      </c>
      <c r="N713" s="181">
        <v>90</v>
      </c>
      <c r="O713" s="181" t="s">
        <v>297</v>
      </c>
      <c r="P713" s="151" t="s">
        <v>1599</v>
      </c>
      <c r="Q713" s="182" t="str">
        <f>MaBM</f>
        <v>KVKX</v>
      </c>
      <c r="R713" s="182" t="str">
        <f>MaKhoa</f>
        <v>KTVT</v>
      </c>
      <c r="S713" s="144" t="str">
        <f t="shared" si="11"/>
        <v>KTVT-KVKX</v>
      </c>
      <c r="T713" s="183"/>
      <c r="U713" s="183"/>
      <c r="V713" s="183"/>
      <c r="W713" s="183"/>
      <c r="X713" s="183"/>
      <c r="Y713" s="183"/>
      <c r="Z713" s="183"/>
      <c r="AA713" s="183"/>
      <c r="AB713" s="183"/>
      <c r="AC713" s="183"/>
      <c r="AD713" s="183"/>
      <c r="AE713" s="183"/>
      <c r="AF713" s="183"/>
      <c r="AG713" s="183" t="s">
        <v>20</v>
      </c>
      <c r="AH713" s="183" t="s">
        <v>21</v>
      </c>
      <c r="AI713" s="183"/>
      <c r="AJ713" s="183"/>
      <c r="AK713" s="183"/>
      <c r="AL713" s="183"/>
      <c r="AM713" s="183"/>
      <c r="AN713" s="183"/>
      <c r="AO713" s="183"/>
      <c r="AP713" s="183"/>
      <c r="AQ713" s="183"/>
      <c r="AR713" s="183"/>
      <c r="AS713" s="183"/>
      <c r="AT713" s="183"/>
      <c r="AU713" s="183"/>
      <c r="AV713" s="183"/>
      <c r="AW713" s="183"/>
      <c r="AX713" s="183"/>
      <c r="AY713" s="183"/>
      <c r="AZ713" s="183" t="s">
        <v>21</v>
      </c>
      <c r="BA713" s="183" t="s">
        <v>21</v>
      </c>
      <c r="BB713" s="183"/>
      <c r="BC713" s="183"/>
      <c r="BD713" s="183"/>
      <c r="BE713" s="183"/>
    </row>
    <row r="714" spans="1:57" ht="15" hidden="1" customHeight="1">
      <c r="A714" s="145" t="s">
        <v>1024</v>
      </c>
      <c r="B714" s="145"/>
      <c r="C714" s="145"/>
      <c r="D714" s="145" t="s">
        <v>1025</v>
      </c>
      <c r="E714" s="145"/>
      <c r="F714" s="146">
        <v>517</v>
      </c>
      <c r="G714" s="147" t="s">
        <v>297</v>
      </c>
      <c r="H714" s="148">
        <v>3</v>
      </c>
      <c r="I714" s="149">
        <v>45</v>
      </c>
      <c r="J714" s="149"/>
      <c r="K714" s="149"/>
      <c r="L714" s="150">
        <v>0</v>
      </c>
      <c r="M714" s="184" t="s">
        <v>1484</v>
      </c>
      <c r="N714" s="181">
        <v>90</v>
      </c>
      <c r="O714" s="181" t="s">
        <v>297</v>
      </c>
      <c r="P714" s="151" t="s">
        <v>1599</v>
      </c>
      <c r="Q714" s="182" t="str">
        <f>MaBM</f>
        <v>KVKX</v>
      </c>
      <c r="R714" s="182" t="str">
        <f>MaKhoa</f>
        <v>KTVT</v>
      </c>
      <c r="S714" s="144" t="str">
        <f t="shared" si="11"/>
        <v>KTVT-KVKX</v>
      </c>
      <c r="T714" s="183"/>
      <c r="U714" s="183"/>
      <c r="V714" s="183"/>
      <c r="W714" s="183"/>
      <c r="X714" s="183"/>
      <c r="Y714" s="183"/>
      <c r="Z714" s="183"/>
      <c r="AA714" s="183"/>
      <c r="AB714" s="183"/>
      <c r="AC714" s="183"/>
      <c r="AD714" s="183"/>
      <c r="AE714" s="183"/>
      <c r="AF714" s="183"/>
      <c r="AG714" s="183"/>
      <c r="AH714" s="183"/>
      <c r="AI714" s="183" t="s">
        <v>20</v>
      </c>
      <c r="AJ714" s="183"/>
      <c r="AK714" s="183"/>
      <c r="AL714" s="183"/>
      <c r="AM714" s="183"/>
      <c r="AN714" s="183"/>
      <c r="AO714" s="183"/>
      <c r="AP714" s="183"/>
      <c r="AQ714" s="183"/>
      <c r="AR714" s="183"/>
      <c r="AS714" s="183"/>
      <c r="AT714" s="183"/>
      <c r="AU714" s="183"/>
      <c r="AV714" s="183"/>
      <c r="AW714" s="183"/>
      <c r="AX714" s="183"/>
      <c r="AY714" s="183"/>
      <c r="AZ714" s="183"/>
      <c r="BA714" s="183"/>
      <c r="BB714" s="183" t="s">
        <v>20</v>
      </c>
      <c r="BC714" s="183"/>
      <c r="BD714" s="183"/>
      <c r="BE714" s="183"/>
    </row>
    <row r="715" spans="1:57" ht="15" hidden="1" customHeight="1">
      <c r="A715" s="145" t="s">
        <v>1124</v>
      </c>
      <c r="B715" s="145" t="s">
        <v>1124</v>
      </c>
      <c r="C715" s="145" t="s">
        <v>1124</v>
      </c>
      <c r="D715" s="145" t="s">
        <v>1125</v>
      </c>
      <c r="E715" s="145" t="s">
        <v>1125</v>
      </c>
      <c r="F715" s="146">
        <v>568</v>
      </c>
      <c r="G715" s="147" t="s">
        <v>297</v>
      </c>
      <c r="H715" s="148">
        <v>2</v>
      </c>
      <c r="I715" s="149">
        <v>30</v>
      </c>
      <c r="J715" s="149"/>
      <c r="K715" s="149"/>
      <c r="L715" s="150">
        <v>0</v>
      </c>
      <c r="M715" s="184" t="s">
        <v>1484</v>
      </c>
      <c r="N715" s="181">
        <v>90</v>
      </c>
      <c r="O715" s="181" t="s">
        <v>297</v>
      </c>
      <c r="P715" s="151" t="s">
        <v>1599</v>
      </c>
      <c r="Q715" s="182" t="str">
        <f>MaBM</f>
        <v>KVKX</v>
      </c>
      <c r="R715" s="182" t="str">
        <f>MaKhoa</f>
        <v>KTVT</v>
      </c>
      <c r="S715" s="144" t="str">
        <f t="shared" si="11"/>
        <v>KTVT-KVKX</v>
      </c>
      <c r="T715" s="183" t="s">
        <v>21</v>
      </c>
      <c r="U715" s="183" t="s">
        <v>21</v>
      </c>
      <c r="V715" s="183" t="s">
        <v>21</v>
      </c>
      <c r="W715" s="183" t="s">
        <v>21</v>
      </c>
      <c r="X715" s="183" t="s">
        <v>20</v>
      </c>
      <c r="Y715" s="183" t="s">
        <v>21</v>
      </c>
      <c r="Z715" s="183" t="s">
        <v>21</v>
      </c>
      <c r="AA715" s="183"/>
      <c r="AB715" s="183"/>
      <c r="AC715" s="183"/>
      <c r="AD715" s="183"/>
      <c r="AE715" s="183"/>
      <c r="AF715" s="183"/>
      <c r="AG715" s="183"/>
      <c r="AH715" s="183"/>
      <c r="AI715" s="183"/>
      <c r="AJ715" s="183"/>
      <c r="AK715" s="183"/>
      <c r="AL715" s="183"/>
      <c r="AM715" s="183"/>
      <c r="AN715" s="183" t="s">
        <v>21</v>
      </c>
      <c r="AO715" s="183" t="s">
        <v>21</v>
      </c>
      <c r="AP715" s="183" t="s">
        <v>21</v>
      </c>
      <c r="AQ715" s="183"/>
      <c r="AR715" s="183" t="s">
        <v>21</v>
      </c>
      <c r="AS715" s="183"/>
      <c r="AT715" s="183"/>
      <c r="AU715" s="183"/>
      <c r="AV715" s="183"/>
      <c r="AW715" s="183"/>
      <c r="AX715" s="183"/>
      <c r="AY715" s="183"/>
      <c r="AZ715" s="183"/>
      <c r="BA715" s="183"/>
      <c r="BB715" s="183"/>
      <c r="BC715" s="183"/>
      <c r="BD715" s="183"/>
      <c r="BE715" s="183"/>
    </row>
    <row r="716" spans="1:57" ht="15" hidden="1" customHeight="1">
      <c r="A716" s="145" t="s">
        <v>133</v>
      </c>
      <c r="B716" s="145" t="s">
        <v>133</v>
      </c>
      <c r="C716" s="145" t="s">
        <v>133</v>
      </c>
      <c r="D716" s="145" t="s">
        <v>134</v>
      </c>
      <c r="E716" s="145" t="s">
        <v>134</v>
      </c>
      <c r="F716" s="146">
        <v>49</v>
      </c>
      <c r="G716" s="147" t="s">
        <v>135</v>
      </c>
      <c r="H716" s="148">
        <v>2</v>
      </c>
      <c r="I716" s="149">
        <v>30</v>
      </c>
      <c r="J716" s="149"/>
      <c r="K716" s="149"/>
      <c r="L716" s="150">
        <v>0</v>
      </c>
      <c r="M716" s="184" t="s">
        <v>1484</v>
      </c>
      <c r="N716" s="181">
        <v>90</v>
      </c>
      <c r="O716" s="181" t="s">
        <v>297</v>
      </c>
      <c r="P716" s="151" t="s">
        <v>1599</v>
      </c>
      <c r="Q716" s="182" t="str">
        <f>MaBM</f>
        <v>KVKX</v>
      </c>
      <c r="R716" s="182" t="str">
        <f>MaKhoa</f>
        <v>KTVT</v>
      </c>
      <c r="S716" s="144" t="str">
        <f t="shared" si="11"/>
        <v>KTVT-KVKX</v>
      </c>
      <c r="T716" s="183"/>
      <c r="U716" s="183"/>
      <c r="V716" s="183"/>
      <c r="W716" s="183"/>
      <c r="X716" s="183"/>
      <c r="Y716" s="183"/>
      <c r="Z716" s="183"/>
      <c r="AA716" s="183"/>
      <c r="AB716" s="183"/>
      <c r="AC716" s="183"/>
      <c r="AD716" s="183"/>
      <c r="AE716" s="183"/>
      <c r="AF716" s="183"/>
      <c r="AG716" s="183"/>
      <c r="AH716" s="183"/>
      <c r="AI716" s="183" t="s">
        <v>21</v>
      </c>
      <c r="AJ716" s="183" t="s">
        <v>21</v>
      </c>
      <c r="AK716" s="183" t="s">
        <v>21</v>
      </c>
      <c r="AL716" s="183" t="s">
        <v>21</v>
      </c>
      <c r="AM716" s="183"/>
      <c r="AN716" s="183"/>
      <c r="AO716" s="183"/>
      <c r="AP716" s="183"/>
      <c r="AQ716" s="183"/>
      <c r="AR716" s="183"/>
      <c r="AS716" s="183"/>
      <c r="AT716" s="183"/>
      <c r="AU716" s="183"/>
      <c r="AV716" s="183"/>
      <c r="AW716" s="183"/>
      <c r="AX716" s="183"/>
      <c r="AY716" s="183"/>
      <c r="AZ716" s="183"/>
      <c r="BA716" s="183"/>
      <c r="BB716" s="183" t="s">
        <v>21</v>
      </c>
      <c r="BC716" s="183" t="s">
        <v>21</v>
      </c>
      <c r="BD716" s="183" t="s">
        <v>21</v>
      </c>
      <c r="BE716" s="183"/>
    </row>
    <row r="717" spans="1:57" ht="15" hidden="1" customHeight="1">
      <c r="A717" s="145" t="s">
        <v>1832</v>
      </c>
      <c r="B717" s="145" t="s">
        <v>1832</v>
      </c>
      <c r="C717" s="145"/>
      <c r="D717" s="145" t="s">
        <v>1833</v>
      </c>
      <c r="E717" s="145"/>
      <c r="F717" s="146">
        <v>790</v>
      </c>
      <c r="G717" s="147" t="s">
        <v>1834</v>
      </c>
      <c r="H717" s="148">
        <v>2</v>
      </c>
      <c r="I717" s="149"/>
      <c r="J717" s="149"/>
      <c r="K717" s="149">
        <v>90</v>
      </c>
      <c r="L717" s="150">
        <v>0</v>
      </c>
      <c r="M717" s="184" t="s">
        <v>1484</v>
      </c>
      <c r="N717" s="181">
        <v>60</v>
      </c>
      <c r="O717" s="181" t="s">
        <v>297</v>
      </c>
      <c r="P717" s="151" t="s">
        <v>1599</v>
      </c>
      <c r="Q717" s="182" t="str">
        <f>MaBM</f>
        <v>KVKX</v>
      </c>
      <c r="R717" s="182" t="str">
        <f>MaKhoa</f>
        <v>KTVT</v>
      </c>
      <c r="S717" s="144" t="str">
        <f t="shared" si="11"/>
        <v>KTVT-KVKX</v>
      </c>
      <c r="T717" s="183"/>
      <c r="U717" s="183"/>
      <c r="V717" s="183"/>
      <c r="W717" s="183"/>
      <c r="X717" s="183"/>
      <c r="Y717" s="183"/>
      <c r="Z717" s="183"/>
      <c r="AA717" s="183"/>
      <c r="AB717" s="183"/>
      <c r="AC717" s="183"/>
      <c r="AD717" s="183"/>
      <c r="AE717" s="183"/>
      <c r="AF717" s="183"/>
      <c r="AG717" s="183"/>
      <c r="AH717" s="183"/>
      <c r="AI717" s="183" t="s">
        <v>21</v>
      </c>
      <c r="AJ717" s="183"/>
      <c r="AK717" s="183"/>
      <c r="AL717" s="183"/>
      <c r="AM717" s="183"/>
      <c r="AN717" s="183"/>
      <c r="AO717" s="183"/>
      <c r="AP717" s="183"/>
      <c r="AQ717" s="183"/>
      <c r="AR717" s="183"/>
      <c r="AS717" s="183"/>
      <c r="AT717" s="183"/>
      <c r="AU717" s="183"/>
      <c r="AV717" s="183"/>
      <c r="AW717" s="183"/>
      <c r="AX717" s="183"/>
      <c r="AY717" s="183"/>
      <c r="AZ717" s="183"/>
      <c r="BA717" s="183"/>
      <c r="BB717" s="183" t="s">
        <v>21</v>
      </c>
      <c r="BC717" s="183"/>
      <c r="BD717" s="183"/>
      <c r="BE717" s="183"/>
    </row>
    <row r="718" spans="1:57" ht="25.5" hidden="1" customHeight="1">
      <c r="A718" s="145" t="s">
        <v>1039</v>
      </c>
      <c r="B718" s="145"/>
      <c r="C718" s="145"/>
      <c r="D718" s="145"/>
      <c r="E718" s="145"/>
      <c r="F718" s="146">
        <v>524</v>
      </c>
      <c r="G718" s="147" t="s">
        <v>1042</v>
      </c>
      <c r="H718" s="148">
        <v>3</v>
      </c>
      <c r="I718" s="149">
        <v>45</v>
      </c>
      <c r="J718" s="149"/>
      <c r="K718" s="149"/>
      <c r="L718" s="150">
        <v>0</v>
      </c>
      <c r="M718" s="184" t="s">
        <v>1484</v>
      </c>
      <c r="N718" s="181">
        <v>90</v>
      </c>
      <c r="O718" s="181" t="s">
        <v>297</v>
      </c>
      <c r="P718" s="151" t="s">
        <v>1599</v>
      </c>
      <c r="Q718" s="182" t="str">
        <f>MaBM</f>
        <v>KVKX</v>
      </c>
      <c r="R718" s="182" t="str">
        <f>MaKhoa</f>
        <v>KTVT</v>
      </c>
      <c r="S718" s="144" t="str">
        <f t="shared" si="11"/>
        <v>KTVT-KVKX</v>
      </c>
      <c r="T718" s="183"/>
      <c r="U718" s="183"/>
      <c r="V718" s="183"/>
      <c r="W718" s="183"/>
      <c r="X718" s="183"/>
      <c r="Y718" s="183"/>
      <c r="Z718" s="183"/>
      <c r="AA718" s="183"/>
      <c r="AB718" s="183"/>
      <c r="AC718" s="183"/>
      <c r="AD718" s="183"/>
      <c r="AE718" s="183"/>
      <c r="AF718" s="183"/>
      <c r="AG718" s="183"/>
      <c r="AH718" s="183"/>
      <c r="AI718" s="183" t="s">
        <v>20</v>
      </c>
      <c r="AJ718" s="183"/>
      <c r="AK718" s="183"/>
      <c r="AL718" s="183"/>
      <c r="AM718" s="183"/>
      <c r="AN718" s="183"/>
      <c r="AO718" s="183"/>
      <c r="AP718" s="183"/>
      <c r="AQ718" s="183"/>
      <c r="AR718" s="183"/>
      <c r="AS718" s="183"/>
      <c r="AT718" s="183"/>
      <c r="AU718" s="183"/>
      <c r="AV718" s="183"/>
      <c r="AW718" s="183"/>
      <c r="AX718" s="183"/>
      <c r="AY718" s="183"/>
      <c r="AZ718" s="183"/>
      <c r="BA718" s="183"/>
      <c r="BB718" s="183"/>
      <c r="BC718" s="183"/>
      <c r="BD718" s="183"/>
      <c r="BE718" s="183"/>
    </row>
    <row r="719" spans="1:57" ht="25.5" hidden="1" customHeight="1">
      <c r="A719" s="145"/>
      <c r="B719" s="145" t="s">
        <v>1040</v>
      </c>
      <c r="C719" s="145"/>
      <c r="D719" s="145"/>
      <c r="E719" s="145"/>
      <c r="F719" s="146">
        <v>525</v>
      </c>
      <c r="G719" s="147" t="s">
        <v>1042</v>
      </c>
      <c r="H719" s="148">
        <v>2</v>
      </c>
      <c r="I719" s="149">
        <v>30</v>
      </c>
      <c r="J719" s="149"/>
      <c r="K719" s="149"/>
      <c r="L719" s="150">
        <v>0</v>
      </c>
      <c r="M719" s="184" t="s">
        <v>1484</v>
      </c>
      <c r="N719" s="181">
        <v>90</v>
      </c>
      <c r="O719" s="181" t="s">
        <v>297</v>
      </c>
      <c r="P719" s="151" t="s">
        <v>1599</v>
      </c>
      <c r="Q719" s="182" t="str">
        <f>MaBM</f>
        <v>KVKX</v>
      </c>
      <c r="R719" s="182" t="str">
        <f>MaKhoa</f>
        <v>KTVT</v>
      </c>
      <c r="S719" s="144" t="str">
        <f t="shared" si="11"/>
        <v>KTVT-KVKX</v>
      </c>
      <c r="T719" s="183"/>
      <c r="U719" s="183"/>
      <c r="V719" s="183"/>
      <c r="W719" s="183"/>
      <c r="X719" s="183"/>
      <c r="Y719" s="183"/>
      <c r="Z719" s="183"/>
      <c r="AA719" s="183"/>
      <c r="AB719" s="183"/>
      <c r="AC719" s="183"/>
      <c r="AD719" s="183"/>
      <c r="AE719" s="183"/>
      <c r="AF719" s="183"/>
      <c r="AG719" s="183"/>
      <c r="AH719" s="183"/>
      <c r="AI719" s="183"/>
      <c r="AJ719" s="183"/>
      <c r="AK719" s="183"/>
      <c r="AL719" s="183"/>
      <c r="AM719" s="183"/>
      <c r="AN719" s="183"/>
      <c r="AO719" s="183"/>
      <c r="AP719" s="183"/>
      <c r="AQ719" s="183"/>
      <c r="AR719" s="183"/>
      <c r="AS719" s="183"/>
      <c r="AT719" s="183"/>
      <c r="AU719" s="183"/>
      <c r="AV719" s="183"/>
      <c r="AW719" s="183"/>
      <c r="AX719" s="183"/>
      <c r="AY719" s="183"/>
      <c r="AZ719" s="183"/>
      <c r="BA719" s="183"/>
      <c r="BB719" s="183"/>
      <c r="BC719" s="183"/>
      <c r="BD719" s="183"/>
      <c r="BE719" s="183"/>
    </row>
    <row r="720" spans="1:57" ht="25.5" hidden="1" customHeight="1">
      <c r="A720" s="145"/>
      <c r="B720" s="145"/>
      <c r="C720" s="145"/>
      <c r="D720" s="145" t="s">
        <v>1041</v>
      </c>
      <c r="E720" s="145"/>
      <c r="F720" s="146">
        <v>526</v>
      </c>
      <c r="G720" s="147" t="s">
        <v>1042</v>
      </c>
      <c r="H720" s="148">
        <v>3</v>
      </c>
      <c r="I720" s="149">
        <v>45</v>
      </c>
      <c r="J720" s="149"/>
      <c r="K720" s="149"/>
      <c r="L720" s="150">
        <v>0</v>
      </c>
      <c r="M720" s="184" t="s">
        <v>1484</v>
      </c>
      <c r="N720" s="181">
        <v>90</v>
      </c>
      <c r="O720" s="181" t="s">
        <v>297</v>
      </c>
      <c r="P720" s="151" t="s">
        <v>1599</v>
      </c>
      <c r="Q720" s="182" t="str">
        <f>MaBM</f>
        <v>KVKX</v>
      </c>
      <c r="R720" s="182" t="str">
        <f>MaKhoa</f>
        <v>KTVT</v>
      </c>
      <c r="S720" s="144" t="str">
        <f t="shared" si="11"/>
        <v>KTVT-KVKX</v>
      </c>
      <c r="T720" s="183"/>
      <c r="U720" s="183"/>
      <c r="V720" s="183"/>
      <c r="W720" s="183"/>
      <c r="X720" s="183"/>
      <c r="Y720" s="183"/>
      <c r="Z720" s="183"/>
      <c r="AA720" s="183"/>
      <c r="AB720" s="183"/>
      <c r="AC720" s="183"/>
      <c r="AD720" s="183"/>
      <c r="AE720" s="183"/>
      <c r="AF720" s="183"/>
      <c r="AG720" s="183"/>
      <c r="AH720" s="183"/>
      <c r="AI720" s="183"/>
      <c r="AJ720" s="183"/>
      <c r="AK720" s="183"/>
      <c r="AL720" s="183"/>
      <c r="AM720" s="183"/>
      <c r="AN720" s="183"/>
      <c r="AO720" s="183"/>
      <c r="AP720" s="183"/>
      <c r="AQ720" s="183"/>
      <c r="AR720" s="183"/>
      <c r="AS720" s="183"/>
      <c r="AT720" s="183"/>
      <c r="AU720" s="183"/>
      <c r="AV720" s="183"/>
      <c r="AW720" s="183"/>
      <c r="AX720" s="183"/>
      <c r="AY720" s="183"/>
      <c r="AZ720" s="183"/>
      <c r="BA720" s="183"/>
      <c r="BB720" s="183" t="s">
        <v>20</v>
      </c>
      <c r="BC720" s="183"/>
      <c r="BD720" s="183"/>
      <c r="BE720" s="183"/>
    </row>
    <row r="721" spans="1:57" ht="15" hidden="1" customHeight="1">
      <c r="A721" s="145" t="s">
        <v>1028</v>
      </c>
      <c r="B721" s="145" t="s">
        <v>1028</v>
      </c>
      <c r="C721" s="145"/>
      <c r="D721" s="145"/>
      <c r="E721" s="145"/>
      <c r="F721" s="146">
        <v>519</v>
      </c>
      <c r="G721" s="147" t="s">
        <v>901</v>
      </c>
      <c r="H721" s="148">
        <v>2</v>
      </c>
      <c r="I721" s="149">
        <v>30</v>
      </c>
      <c r="J721" s="149"/>
      <c r="K721" s="149"/>
      <c r="L721" s="150">
        <v>0</v>
      </c>
      <c r="M721" s="184" t="s">
        <v>1484</v>
      </c>
      <c r="N721" s="181">
        <v>90</v>
      </c>
      <c r="O721" s="181" t="s">
        <v>297</v>
      </c>
      <c r="P721" s="151" t="s">
        <v>1599</v>
      </c>
      <c r="Q721" s="182" t="str">
        <f>MaBM</f>
        <v>KVKX</v>
      </c>
      <c r="R721" s="182" t="str">
        <f>MaKhoa</f>
        <v>KTVT</v>
      </c>
      <c r="S721" s="144" t="str">
        <f t="shared" si="11"/>
        <v>KTVT-KVKX</v>
      </c>
      <c r="T721" s="183"/>
      <c r="U721" s="183"/>
      <c r="V721" s="183"/>
      <c r="W721" s="183"/>
      <c r="X721" s="183"/>
      <c r="Y721" s="183"/>
      <c r="Z721" s="183"/>
      <c r="AA721" s="183"/>
      <c r="AB721" s="183"/>
      <c r="AC721" s="183"/>
      <c r="AD721" s="183"/>
      <c r="AE721" s="183"/>
      <c r="AF721" s="183"/>
      <c r="AG721" s="183"/>
      <c r="AH721" s="183"/>
      <c r="AI721" s="183" t="s">
        <v>20</v>
      </c>
      <c r="AJ721" s="183"/>
      <c r="AK721" s="183"/>
      <c r="AL721" s="183"/>
      <c r="AM721" s="183"/>
      <c r="AN721" s="183"/>
      <c r="AO721" s="183"/>
      <c r="AP721" s="183"/>
      <c r="AQ721" s="183"/>
      <c r="AR721" s="183"/>
      <c r="AS721" s="183"/>
      <c r="AT721" s="183"/>
      <c r="AU721" s="183"/>
      <c r="AV721" s="183"/>
      <c r="AW721" s="183"/>
      <c r="AX721" s="183"/>
      <c r="AY721" s="183"/>
      <c r="AZ721" s="183"/>
      <c r="BA721" s="183"/>
      <c r="BB721" s="183"/>
      <c r="BC721" s="183"/>
      <c r="BD721" s="183"/>
      <c r="BE721" s="183"/>
    </row>
    <row r="722" spans="1:57" ht="15" hidden="1" customHeight="1">
      <c r="A722" s="145" t="s">
        <v>1238</v>
      </c>
      <c r="B722" s="145" t="s">
        <v>1238</v>
      </c>
      <c r="C722" s="145"/>
      <c r="D722" s="145" t="s">
        <v>1239</v>
      </c>
      <c r="E722" s="145"/>
      <c r="F722" s="146">
        <v>617</v>
      </c>
      <c r="G722" s="147" t="s">
        <v>1240</v>
      </c>
      <c r="H722" s="148">
        <v>2</v>
      </c>
      <c r="I722" s="149">
        <v>30</v>
      </c>
      <c r="J722" s="149"/>
      <c r="K722" s="149"/>
      <c r="L722" s="150">
        <v>0</v>
      </c>
      <c r="M722" s="184" t="s">
        <v>1484</v>
      </c>
      <c r="N722" s="181">
        <v>60</v>
      </c>
      <c r="O722" s="181" t="s">
        <v>297</v>
      </c>
      <c r="P722" s="151" t="s">
        <v>1599</v>
      </c>
      <c r="Q722" s="182" t="str">
        <f>MaBM</f>
        <v>KVKX</v>
      </c>
      <c r="R722" s="182" t="str">
        <f>MaKhoa</f>
        <v>KTVT</v>
      </c>
      <c r="S722" s="144" t="str">
        <f t="shared" si="11"/>
        <v>KTVT-KVKX</v>
      </c>
      <c r="T722" s="183"/>
      <c r="U722" s="183"/>
      <c r="V722" s="183"/>
      <c r="W722" s="183"/>
      <c r="X722" s="183"/>
      <c r="Y722" s="183"/>
      <c r="Z722" s="183"/>
      <c r="AA722" s="183"/>
      <c r="AB722" s="183"/>
      <c r="AC722" s="183"/>
      <c r="AD722" s="183"/>
      <c r="AE722" s="183"/>
      <c r="AF722" s="183"/>
      <c r="AG722" s="183"/>
      <c r="AH722" s="183"/>
      <c r="AI722" s="183" t="s">
        <v>21</v>
      </c>
      <c r="AJ722" s="183"/>
      <c r="AK722" s="183"/>
      <c r="AL722" s="183"/>
      <c r="AM722" s="183"/>
      <c r="AN722" s="183"/>
      <c r="AO722" s="183"/>
      <c r="AP722" s="183"/>
      <c r="AQ722" s="183"/>
      <c r="AR722" s="183"/>
      <c r="AS722" s="183"/>
      <c r="AT722" s="183"/>
      <c r="AU722" s="183"/>
      <c r="AV722" s="183"/>
      <c r="AW722" s="183"/>
      <c r="AX722" s="183"/>
      <c r="AY722" s="183"/>
      <c r="AZ722" s="183"/>
      <c r="BA722" s="183"/>
      <c r="BB722" s="183" t="s">
        <v>21</v>
      </c>
      <c r="BC722" s="183"/>
      <c r="BD722" s="183"/>
      <c r="BE722" s="183"/>
    </row>
    <row r="723" spans="1:57" ht="15" hidden="1" customHeight="1">
      <c r="A723" s="145" t="s">
        <v>1021</v>
      </c>
      <c r="B723" s="145"/>
      <c r="C723" s="145"/>
      <c r="D723" s="145" t="s">
        <v>1022</v>
      </c>
      <c r="E723" s="145"/>
      <c r="F723" s="146">
        <v>516</v>
      </c>
      <c r="G723" s="147" t="s">
        <v>1023</v>
      </c>
      <c r="H723" s="148">
        <v>3</v>
      </c>
      <c r="I723" s="149">
        <v>45</v>
      </c>
      <c r="J723" s="149"/>
      <c r="K723" s="149"/>
      <c r="L723" s="150">
        <v>0</v>
      </c>
      <c r="M723" s="184" t="s">
        <v>1484</v>
      </c>
      <c r="N723" s="181">
        <v>90</v>
      </c>
      <c r="O723" s="181" t="s">
        <v>297</v>
      </c>
      <c r="P723" s="151" t="s">
        <v>1599</v>
      </c>
      <c r="Q723" s="182" t="str">
        <f>MaBM</f>
        <v>KVKX</v>
      </c>
      <c r="R723" s="182" t="str">
        <f>MaKhoa</f>
        <v>KTVT</v>
      </c>
      <c r="S723" s="144" t="str">
        <f t="shared" si="11"/>
        <v>KTVT-KVKX</v>
      </c>
      <c r="T723" s="183"/>
      <c r="U723" s="183"/>
      <c r="V723" s="183"/>
      <c r="W723" s="183"/>
      <c r="X723" s="183"/>
      <c r="Y723" s="183"/>
      <c r="Z723" s="183"/>
      <c r="AA723" s="183"/>
      <c r="AB723" s="183"/>
      <c r="AC723" s="183"/>
      <c r="AD723" s="183"/>
      <c r="AE723" s="183"/>
      <c r="AF723" s="183"/>
      <c r="AG723" s="183"/>
      <c r="AH723" s="183"/>
      <c r="AI723" s="183" t="s">
        <v>20</v>
      </c>
      <c r="AJ723" s="183"/>
      <c r="AK723" s="183"/>
      <c r="AL723" s="183"/>
      <c r="AM723" s="183"/>
      <c r="AN723" s="183"/>
      <c r="AO723" s="183"/>
      <c r="AP723" s="183"/>
      <c r="AQ723" s="183"/>
      <c r="AR723" s="183"/>
      <c r="AS723" s="183"/>
      <c r="AT723" s="183"/>
      <c r="AU723" s="183"/>
      <c r="AV723" s="183"/>
      <c r="AW723" s="183"/>
      <c r="AX723" s="183"/>
      <c r="AY723" s="183"/>
      <c r="AZ723" s="183"/>
      <c r="BA723" s="183"/>
      <c r="BB723" s="183" t="s">
        <v>20</v>
      </c>
      <c r="BC723" s="183"/>
      <c r="BD723" s="183"/>
      <c r="BE723" s="183"/>
    </row>
    <row r="724" spans="1:57" ht="15" hidden="1" customHeight="1">
      <c r="A724" s="145" t="s">
        <v>1236</v>
      </c>
      <c r="B724" s="145" t="s">
        <v>1236</v>
      </c>
      <c r="C724" s="145"/>
      <c r="D724" s="145" t="s">
        <v>1237</v>
      </c>
      <c r="E724" s="145"/>
      <c r="F724" s="146">
        <v>616</v>
      </c>
      <c r="G724" s="147" t="s">
        <v>467</v>
      </c>
      <c r="H724" s="148">
        <v>2</v>
      </c>
      <c r="I724" s="149">
        <v>15</v>
      </c>
      <c r="J724" s="149">
        <v>30</v>
      </c>
      <c r="K724" s="149"/>
      <c r="L724" s="150">
        <v>0</v>
      </c>
      <c r="M724" s="180" t="s">
        <v>2</v>
      </c>
      <c r="N724" s="181"/>
      <c r="O724" s="181" t="s">
        <v>297</v>
      </c>
      <c r="P724" s="151" t="s">
        <v>1599</v>
      </c>
      <c r="Q724" s="182" t="str">
        <f>MaBM</f>
        <v>KVKX</v>
      </c>
      <c r="R724" s="182" t="str">
        <f>MaKhoa</f>
        <v>KTVT</v>
      </c>
      <c r="S724" s="144" t="str">
        <f t="shared" si="11"/>
        <v>KTVT-KVKX</v>
      </c>
      <c r="T724" s="183"/>
      <c r="U724" s="183"/>
      <c r="V724" s="183"/>
      <c r="W724" s="183"/>
      <c r="X724" s="183"/>
      <c r="Y724" s="183"/>
      <c r="Z724" s="183"/>
      <c r="AA724" s="183"/>
      <c r="AB724" s="183"/>
      <c r="AC724" s="183"/>
      <c r="AD724" s="183"/>
      <c r="AE724" s="183"/>
      <c r="AF724" s="183"/>
      <c r="AG724" s="183"/>
      <c r="AH724" s="183"/>
      <c r="AI724" s="183" t="s">
        <v>21</v>
      </c>
      <c r="AJ724" s="183"/>
      <c r="AK724" s="183"/>
      <c r="AL724" s="183"/>
      <c r="AM724" s="183"/>
      <c r="AN724" s="183"/>
      <c r="AO724" s="183"/>
      <c r="AP724" s="183"/>
      <c r="AQ724" s="183"/>
      <c r="AR724" s="183"/>
      <c r="AS724" s="183"/>
      <c r="AT724" s="183"/>
      <c r="AU724" s="183"/>
      <c r="AV724" s="183"/>
      <c r="AW724" s="183"/>
      <c r="AX724" s="183"/>
      <c r="AY724" s="183"/>
      <c r="AZ724" s="183"/>
      <c r="BA724" s="183"/>
      <c r="BB724" s="183" t="s">
        <v>21</v>
      </c>
      <c r="BC724" s="183"/>
      <c r="BD724" s="183"/>
      <c r="BE724" s="183"/>
    </row>
    <row r="725" spans="1:57" ht="15" hidden="1" customHeight="1">
      <c r="A725" s="145" t="s">
        <v>1035</v>
      </c>
      <c r="B725" s="145" t="s">
        <v>1035</v>
      </c>
      <c r="C725" s="145"/>
      <c r="D725" s="145"/>
      <c r="E725" s="145"/>
      <c r="F725" s="146">
        <v>522</v>
      </c>
      <c r="G725" s="147" t="s">
        <v>1036</v>
      </c>
      <c r="H725" s="148">
        <v>3</v>
      </c>
      <c r="I725" s="149">
        <v>45</v>
      </c>
      <c r="J725" s="149"/>
      <c r="K725" s="149"/>
      <c r="L725" s="150">
        <v>0</v>
      </c>
      <c r="M725" s="184" t="s">
        <v>1484</v>
      </c>
      <c r="N725" s="181">
        <v>90</v>
      </c>
      <c r="O725" s="181" t="s">
        <v>297</v>
      </c>
      <c r="P725" s="151" t="s">
        <v>1599</v>
      </c>
      <c r="Q725" s="182" t="str">
        <f>MaBM</f>
        <v>KVKX</v>
      </c>
      <c r="R725" s="182" t="str">
        <f>MaKhoa</f>
        <v>KTVT</v>
      </c>
      <c r="S725" s="144" t="str">
        <f t="shared" si="11"/>
        <v>KTVT-KVKX</v>
      </c>
      <c r="T725" s="183"/>
      <c r="U725" s="183"/>
      <c r="V725" s="183"/>
      <c r="W725" s="183"/>
      <c r="X725" s="183"/>
      <c r="Y725" s="183"/>
      <c r="Z725" s="183"/>
      <c r="AA725" s="183"/>
      <c r="AB725" s="183"/>
      <c r="AC725" s="183"/>
      <c r="AD725" s="183"/>
      <c r="AE725" s="183"/>
      <c r="AF725" s="183"/>
      <c r="AG725" s="183"/>
      <c r="AH725" s="183"/>
      <c r="AI725" s="183" t="s">
        <v>20</v>
      </c>
      <c r="AJ725" s="183"/>
      <c r="AK725" s="183"/>
      <c r="AL725" s="183"/>
      <c r="AM725" s="183"/>
      <c r="AN725" s="183"/>
      <c r="AO725" s="183"/>
      <c r="AP725" s="183"/>
      <c r="AQ725" s="183"/>
      <c r="AR725" s="183"/>
      <c r="AS725" s="183"/>
      <c r="AT725" s="183"/>
      <c r="AU725" s="183"/>
      <c r="AV725" s="183"/>
      <c r="AW725" s="183"/>
      <c r="AX725" s="183"/>
      <c r="AY725" s="183"/>
      <c r="AZ725" s="183"/>
      <c r="BA725" s="183"/>
      <c r="BB725" s="183"/>
      <c r="BC725" s="183"/>
      <c r="BD725" s="183"/>
      <c r="BE725" s="183"/>
    </row>
    <row r="726" spans="1:57" ht="15" hidden="1" customHeight="1">
      <c r="A726" s="145" t="s">
        <v>1012</v>
      </c>
      <c r="B726" s="145"/>
      <c r="C726" s="145"/>
      <c r="D726" s="145" t="s">
        <v>1013</v>
      </c>
      <c r="E726" s="145"/>
      <c r="F726" s="146">
        <v>511</v>
      </c>
      <c r="G726" s="147" t="s">
        <v>1014</v>
      </c>
      <c r="H726" s="148">
        <v>3</v>
      </c>
      <c r="I726" s="149">
        <v>45</v>
      </c>
      <c r="J726" s="149"/>
      <c r="K726" s="149"/>
      <c r="L726" s="150">
        <v>0</v>
      </c>
      <c r="M726" s="184" t="s">
        <v>1484</v>
      </c>
      <c r="N726" s="181">
        <v>90</v>
      </c>
      <c r="O726" s="181" t="s">
        <v>297</v>
      </c>
      <c r="P726" s="151" t="s">
        <v>1599</v>
      </c>
      <c r="Q726" s="182" t="str">
        <f>MaBM</f>
        <v>KVKX</v>
      </c>
      <c r="R726" s="182" t="str">
        <f>MaKhoa</f>
        <v>KTVT</v>
      </c>
      <c r="S726" s="144" t="str">
        <f t="shared" si="11"/>
        <v>KTVT-KVKX</v>
      </c>
      <c r="T726" s="183"/>
      <c r="U726" s="183"/>
      <c r="V726" s="183"/>
      <c r="W726" s="183"/>
      <c r="X726" s="183"/>
      <c r="Y726" s="183"/>
      <c r="Z726" s="183"/>
      <c r="AA726" s="183"/>
      <c r="AB726" s="183"/>
      <c r="AC726" s="183"/>
      <c r="AD726" s="183"/>
      <c r="AE726" s="183"/>
      <c r="AF726" s="183"/>
      <c r="AG726" s="183"/>
      <c r="AH726" s="183"/>
      <c r="AI726" s="183" t="s">
        <v>20</v>
      </c>
      <c r="AJ726" s="183"/>
      <c r="AK726" s="183"/>
      <c r="AL726" s="183"/>
      <c r="AM726" s="183"/>
      <c r="AN726" s="183"/>
      <c r="AO726" s="183"/>
      <c r="AP726" s="183"/>
      <c r="AQ726" s="183"/>
      <c r="AR726" s="183"/>
      <c r="AS726" s="183"/>
      <c r="AT726" s="183"/>
      <c r="AU726" s="183"/>
      <c r="AV726" s="183"/>
      <c r="AW726" s="183"/>
      <c r="AX726" s="183"/>
      <c r="AY726" s="183"/>
      <c r="AZ726" s="183"/>
      <c r="BA726" s="183"/>
      <c r="BB726" s="183" t="s">
        <v>20</v>
      </c>
      <c r="BC726" s="183"/>
      <c r="BD726" s="183"/>
      <c r="BE726" s="183"/>
    </row>
    <row r="727" spans="1:57" ht="15" hidden="1" customHeight="1">
      <c r="A727" s="145" t="s">
        <v>1386</v>
      </c>
      <c r="B727" s="145"/>
      <c r="C727" s="145"/>
      <c r="D727" s="145" t="s">
        <v>1387</v>
      </c>
      <c r="E727" s="145"/>
      <c r="F727" s="146">
        <v>676</v>
      </c>
      <c r="G727" s="147" t="s">
        <v>1373</v>
      </c>
      <c r="H727" s="148">
        <v>4</v>
      </c>
      <c r="I727" s="149"/>
      <c r="J727" s="149"/>
      <c r="K727" s="149">
        <v>180</v>
      </c>
      <c r="L727" s="150">
        <v>0</v>
      </c>
      <c r="M727" s="180" t="s">
        <v>2</v>
      </c>
      <c r="N727" s="181"/>
      <c r="O727" s="181" t="s">
        <v>297</v>
      </c>
      <c r="P727" s="151" t="s">
        <v>1599</v>
      </c>
      <c r="Q727" s="182" t="str">
        <f>MaBM</f>
        <v>KVKX</v>
      </c>
      <c r="R727" s="182" t="str">
        <f>MaKhoa</f>
        <v>KTVT</v>
      </c>
      <c r="S727" s="144" t="str">
        <f t="shared" si="11"/>
        <v>KTVT-KVKX</v>
      </c>
      <c r="T727" s="183"/>
      <c r="U727" s="183"/>
      <c r="V727" s="183"/>
      <c r="W727" s="183"/>
      <c r="X727" s="183"/>
      <c r="Y727" s="183"/>
      <c r="Z727" s="183"/>
      <c r="AA727" s="183"/>
      <c r="AB727" s="183"/>
      <c r="AC727" s="183"/>
      <c r="AD727" s="183"/>
      <c r="AE727" s="183"/>
      <c r="AF727" s="183"/>
      <c r="AG727" s="183"/>
      <c r="AH727" s="183"/>
      <c r="AI727" s="183" t="s">
        <v>20</v>
      </c>
      <c r="AJ727" s="183"/>
      <c r="AK727" s="183"/>
      <c r="AL727" s="183"/>
      <c r="AM727" s="183"/>
      <c r="AN727" s="183"/>
      <c r="AO727" s="183"/>
      <c r="AP727" s="183"/>
      <c r="AQ727" s="183"/>
      <c r="AR727" s="183"/>
      <c r="AS727" s="183"/>
      <c r="AT727" s="183"/>
      <c r="AU727" s="183"/>
      <c r="AV727" s="183"/>
      <c r="AW727" s="183"/>
      <c r="AX727" s="183"/>
      <c r="AY727" s="183"/>
      <c r="AZ727" s="183"/>
      <c r="BA727" s="183"/>
      <c r="BB727" s="183" t="s">
        <v>20</v>
      </c>
      <c r="BC727" s="183"/>
      <c r="BD727" s="183"/>
      <c r="BE727" s="183"/>
    </row>
    <row r="728" spans="1:57" ht="15" hidden="1" customHeight="1">
      <c r="A728" s="145" t="s">
        <v>1388</v>
      </c>
      <c r="B728" s="145"/>
      <c r="C728" s="145"/>
      <c r="D728" s="145" t="s">
        <v>1389</v>
      </c>
      <c r="E728" s="145"/>
      <c r="F728" s="146">
        <v>677</v>
      </c>
      <c r="G728" s="147" t="s">
        <v>1375</v>
      </c>
      <c r="H728" s="148">
        <v>4</v>
      </c>
      <c r="I728" s="149"/>
      <c r="J728" s="149"/>
      <c r="K728" s="149">
        <v>180</v>
      </c>
      <c r="L728" s="150">
        <v>0</v>
      </c>
      <c r="M728" s="180" t="s">
        <v>2</v>
      </c>
      <c r="N728" s="181"/>
      <c r="O728" s="181" t="s">
        <v>297</v>
      </c>
      <c r="P728" s="151" t="s">
        <v>1599</v>
      </c>
      <c r="Q728" s="182" t="str">
        <f>MaBM</f>
        <v>KVKX</v>
      </c>
      <c r="R728" s="182" t="str">
        <f>MaKhoa</f>
        <v>KTVT</v>
      </c>
      <c r="S728" s="144" t="str">
        <f t="shared" si="11"/>
        <v>KTVT-KVKX</v>
      </c>
      <c r="T728" s="183"/>
      <c r="U728" s="183"/>
      <c r="V728" s="183"/>
      <c r="W728" s="183"/>
      <c r="X728" s="183"/>
      <c r="Y728" s="183"/>
      <c r="Z728" s="183"/>
      <c r="AA728" s="183"/>
      <c r="AB728" s="183"/>
      <c r="AC728" s="183"/>
      <c r="AD728" s="183"/>
      <c r="AE728" s="183"/>
      <c r="AF728" s="183"/>
      <c r="AG728" s="183"/>
      <c r="AH728" s="183"/>
      <c r="AI728" s="183" t="s">
        <v>20</v>
      </c>
      <c r="AJ728" s="183"/>
      <c r="AK728" s="183"/>
      <c r="AL728" s="183"/>
      <c r="AM728" s="183"/>
      <c r="AN728" s="183"/>
      <c r="AO728" s="183"/>
      <c r="AP728" s="183"/>
      <c r="AQ728" s="183"/>
      <c r="AR728" s="183"/>
      <c r="AS728" s="183"/>
      <c r="AT728" s="183"/>
      <c r="AU728" s="183"/>
      <c r="AV728" s="183"/>
      <c r="AW728" s="183"/>
      <c r="AX728" s="183"/>
      <c r="AY728" s="183"/>
      <c r="AZ728" s="183"/>
      <c r="BA728" s="183"/>
      <c r="BB728" s="183" t="s">
        <v>20</v>
      </c>
      <c r="BC728" s="183"/>
      <c r="BD728" s="183"/>
      <c r="BE728" s="183"/>
    </row>
    <row r="729" spans="1:57" ht="15" hidden="1" customHeight="1">
      <c r="A729" s="145" t="s">
        <v>1438</v>
      </c>
      <c r="B729" s="145" t="s">
        <v>1438</v>
      </c>
      <c r="C729" s="145"/>
      <c r="D729" s="145" t="s">
        <v>1439</v>
      </c>
      <c r="E729" s="145"/>
      <c r="F729" s="146">
        <v>705</v>
      </c>
      <c r="G729" s="147" t="s">
        <v>1415</v>
      </c>
      <c r="H729" s="148">
        <v>4</v>
      </c>
      <c r="I729" s="149"/>
      <c r="J729" s="149"/>
      <c r="K729" s="149">
        <v>180</v>
      </c>
      <c r="L729" s="150">
        <v>0</v>
      </c>
      <c r="M729" s="180" t="s">
        <v>1511</v>
      </c>
      <c r="N729" s="181"/>
      <c r="O729" s="181" t="s">
        <v>297</v>
      </c>
      <c r="P729" s="151" t="s">
        <v>1599</v>
      </c>
      <c r="Q729" s="182" t="str">
        <f>MaBM</f>
        <v>KVKX</v>
      </c>
      <c r="R729" s="182" t="str">
        <f>MaKhoa</f>
        <v>KTVT</v>
      </c>
      <c r="S729" s="144" t="str">
        <f t="shared" si="11"/>
        <v>KTVT-KVKX</v>
      </c>
      <c r="T729" s="183"/>
      <c r="U729" s="183"/>
      <c r="V729" s="183"/>
      <c r="W729" s="183"/>
      <c r="X729" s="183"/>
      <c r="Y729" s="183"/>
      <c r="Z729" s="183"/>
      <c r="AA729" s="183"/>
      <c r="AB729" s="183"/>
      <c r="AC729" s="183"/>
      <c r="AD729" s="183"/>
      <c r="AE729" s="183"/>
      <c r="AF729" s="183"/>
      <c r="AG729" s="183"/>
      <c r="AH729" s="183"/>
      <c r="AI729" s="183" t="s">
        <v>20</v>
      </c>
      <c r="AJ729" s="183"/>
      <c r="AK729" s="183"/>
      <c r="AL729" s="183"/>
      <c r="AM729" s="183"/>
      <c r="AN729" s="183"/>
      <c r="AO729" s="183"/>
      <c r="AP729" s="183"/>
      <c r="AQ729" s="183"/>
      <c r="AR729" s="183"/>
      <c r="AS729" s="183"/>
      <c r="AT729" s="183"/>
      <c r="AU729" s="183"/>
      <c r="AV729" s="183"/>
      <c r="AW729" s="183"/>
      <c r="AX729" s="183"/>
      <c r="AY729" s="183"/>
      <c r="AZ729" s="183"/>
      <c r="BA729" s="183"/>
      <c r="BB729" s="183" t="s">
        <v>20</v>
      </c>
      <c r="BC729" s="183"/>
      <c r="BD729" s="183"/>
      <c r="BE729" s="183"/>
    </row>
    <row r="730" spans="1:57" ht="15" hidden="1" customHeight="1">
      <c r="A730" s="145" t="s">
        <v>298</v>
      </c>
      <c r="B730" s="145"/>
      <c r="C730" s="145"/>
      <c r="D730" s="145" t="s">
        <v>299</v>
      </c>
      <c r="E730" s="145"/>
      <c r="F730" s="146">
        <v>136</v>
      </c>
      <c r="G730" s="147" t="s">
        <v>300</v>
      </c>
      <c r="H730" s="148">
        <v>2</v>
      </c>
      <c r="I730" s="149">
        <v>30</v>
      </c>
      <c r="J730" s="149"/>
      <c r="K730" s="149"/>
      <c r="L730" s="150">
        <v>0</v>
      </c>
      <c r="M730" s="184"/>
      <c r="N730" s="181"/>
      <c r="O730" s="181" t="s">
        <v>1602</v>
      </c>
      <c r="P730" s="151" t="s">
        <v>1599</v>
      </c>
      <c r="Q730" s="182" t="str">
        <f>MaBM</f>
        <v>KVQT</v>
      </c>
      <c r="R730" s="182" t="str">
        <f>MaKhoa</f>
        <v>KTVT</v>
      </c>
      <c r="S730" s="144" t="str">
        <f t="shared" si="11"/>
        <v>KTVT-KVQT</v>
      </c>
      <c r="T730" s="183"/>
      <c r="U730" s="183"/>
      <c r="V730" s="183"/>
      <c r="W730" s="183"/>
      <c r="X730" s="183"/>
      <c r="Y730" s="183"/>
      <c r="Z730" s="183"/>
      <c r="AA730" s="183"/>
      <c r="AB730" s="183"/>
      <c r="AC730" s="183"/>
      <c r="AD730" s="183"/>
      <c r="AE730" s="183"/>
      <c r="AF730" s="183"/>
      <c r="AG730" s="183"/>
      <c r="AH730" s="183" t="s">
        <v>20</v>
      </c>
      <c r="AI730" s="183"/>
      <c r="AJ730" s="183"/>
      <c r="AK730" s="183"/>
      <c r="AL730" s="183"/>
      <c r="AM730" s="183"/>
      <c r="AN730" s="183"/>
      <c r="AO730" s="183"/>
      <c r="AP730" s="183"/>
      <c r="AQ730" s="183"/>
      <c r="AR730" s="183"/>
      <c r="AS730" s="183"/>
      <c r="AT730" s="183"/>
      <c r="AU730" s="183"/>
      <c r="AV730" s="183"/>
      <c r="AW730" s="183"/>
      <c r="AX730" s="183"/>
      <c r="AY730" s="183"/>
      <c r="AZ730" s="183"/>
      <c r="BA730" s="183" t="s">
        <v>20</v>
      </c>
      <c r="BB730" s="183"/>
      <c r="BC730" s="183"/>
      <c r="BD730" s="183"/>
      <c r="BE730" s="183"/>
    </row>
    <row r="731" spans="1:57" ht="15" hidden="1" customHeight="1">
      <c r="A731" s="145" t="s">
        <v>907</v>
      </c>
      <c r="B731" s="145" t="s">
        <v>907</v>
      </c>
      <c r="C731" s="145"/>
      <c r="D731" s="145"/>
      <c r="E731" s="145"/>
      <c r="F731" s="146">
        <v>466</v>
      </c>
      <c r="G731" s="147" t="s">
        <v>908</v>
      </c>
      <c r="H731" s="148">
        <v>2</v>
      </c>
      <c r="I731" s="149"/>
      <c r="J731" s="149"/>
      <c r="K731" s="149">
        <v>90</v>
      </c>
      <c r="L731" s="150">
        <v>0</v>
      </c>
      <c r="M731" s="180" t="s">
        <v>1511</v>
      </c>
      <c r="N731" s="181"/>
      <c r="O731" s="181" t="s">
        <v>1602</v>
      </c>
      <c r="P731" s="151" t="s">
        <v>1599</v>
      </c>
      <c r="Q731" s="182" t="str">
        <f>MaBM</f>
        <v>KVQT</v>
      </c>
      <c r="R731" s="182" t="str">
        <f>MaKhoa</f>
        <v>KTVT</v>
      </c>
      <c r="S731" s="144" t="str">
        <f t="shared" si="11"/>
        <v>KTVT-KVQT</v>
      </c>
      <c r="T731" s="183"/>
      <c r="U731" s="183"/>
      <c r="V731" s="183"/>
      <c r="W731" s="183"/>
      <c r="X731" s="183"/>
      <c r="Y731" s="183"/>
      <c r="Z731" s="183"/>
      <c r="AA731" s="183"/>
      <c r="AB731" s="183"/>
      <c r="AC731" s="183"/>
      <c r="AD731" s="183"/>
      <c r="AE731" s="183"/>
      <c r="AF731" s="183"/>
      <c r="AG731" s="183"/>
      <c r="AH731" s="183" t="s">
        <v>20</v>
      </c>
      <c r="AI731" s="183"/>
      <c r="AJ731" s="183"/>
      <c r="AK731" s="183"/>
      <c r="AL731" s="183"/>
      <c r="AM731" s="183"/>
      <c r="AN731" s="183"/>
      <c r="AO731" s="183"/>
      <c r="AP731" s="183"/>
      <c r="AQ731" s="183"/>
      <c r="AR731" s="183"/>
      <c r="AS731" s="183"/>
      <c r="AT731" s="183"/>
      <c r="AU731" s="183"/>
      <c r="AV731" s="183"/>
      <c r="AW731" s="183"/>
      <c r="AX731" s="183"/>
      <c r="AY731" s="183"/>
      <c r="AZ731" s="183"/>
      <c r="BA731" s="183"/>
      <c r="BB731" s="183"/>
      <c r="BC731" s="183"/>
      <c r="BD731" s="183"/>
      <c r="BE731" s="183"/>
    </row>
    <row r="732" spans="1:57" ht="15" hidden="1" customHeight="1">
      <c r="A732" s="145" t="s">
        <v>909</v>
      </c>
      <c r="B732" s="145" t="s">
        <v>909</v>
      </c>
      <c r="C732" s="145" t="s">
        <v>909</v>
      </c>
      <c r="D732" s="145" t="s">
        <v>910</v>
      </c>
      <c r="E732" s="145" t="s">
        <v>910</v>
      </c>
      <c r="F732" s="146">
        <v>467</v>
      </c>
      <c r="G732" s="147" t="s">
        <v>911</v>
      </c>
      <c r="H732" s="148">
        <v>2</v>
      </c>
      <c r="I732" s="149">
        <v>30</v>
      </c>
      <c r="J732" s="149"/>
      <c r="K732" s="149"/>
      <c r="L732" s="150">
        <v>0</v>
      </c>
      <c r="M732" s="184" t="s">
        <v>1484</v>
      </c>
      <c r="N732" s="181">
        <v>75</v>
      </c>
      <c r="O732" s="181" t="s">
        <v>1602</v>
      </c>
      <c r="P732" s="151" t="s">
        <v>1599</v>
      </c>
      <c r="Q732" s="182" t="str">
        <f>MaBM</f>
        <v>KVQT</v>
      </c>
      <c r="R732" s="182" t="str">
        <f>MaKhoa</f>
        <v>KTVT</v>
      </c>
      <c r="S732" s="144" t="str">
        <f t="shared" si="11"/>
        <v>KTVT-KVQT</v>
      </c>
      <c r="T732" s="183"/>
      <c r="U732" s="183"/>
      <c r="V732" s="183"/>
      <c r="W732" s="183"/>
      <c r="X732" s="183"/>
      <c r="Y732" s="183"/>
      <c r="Z732" s="183"/>
      <c r="AA732" s="183"/>
      <c r="AB732" s="183"/>
      <c r="AC732" s="183"/>
      <c r="AD732" s="183"/>
      <c r="AE732" s="183"/>
      <c r="AF732" s="183"/>
      <c r="AG732" s="183" t="s">
        <v>21</v>
      </c>
      <c r="AH732" s="183" t="s">
        <v>20</v>
      </c>
      <c r="AI732" s="183" t="s">
        <v>21</v>
      </c>
      <c r="AJ732" s="183" t="s">
        <v>21</v>
      </c>
      <c r="AK732" s="183" t="s">
        <v>21</v>
      </c>
      <c r="AL732" s="183" t="s">
        <v>21</v>
      </c>
      <c r="AM732" s="183"/>
      <c r="AN732" s="183"/>
      <c r="AO732" s="183"/>
      <c r="AP732" s="183"/>
      <c r="AQ732" s="183"/>
      <c r="AR732" s="183"/>
      <c r="AS732" s="183"/>
      <c r="AT732" s="183"/>
      <c r="AU732" s="183"/>
      <c r="AV732" s="183"/>
      <c r="AW732" s="183"/>
      <c r="AX732" s="183"/>
      <c r="AY732" s="183"/>
      <c r="AZ732" s="183" t="s">
        <v>21</v>
      </c>
      <c r="BA732" s="183" t="s">
        <v>20</v>
      </c>
      <c r="BB732" s="183" t="s">
        <v>21</v>
      </c>
      <c r="BC732" s="183" t="s">
        <v>21</v>
      </c>
      <c r="BD732" s="183" t="s">
        <v>21</v>
      </c>
      <c r="BE732" s="183"/>
    </row>
    <row r="733" spans="1:57" ht="15" hidden="1" customHeight="1">
      <c r="A733" s="145" t="s">
        <v>1206</v>
      </c>
      <c r="B733" s="145" t="s">
        <v>1206</v>
      </c>
      <c r="C733" s="145"/>
      <c r="D733" s="145" t="s">
        <v>1207</v>
      </c>
      <c r="E733" s="145"/>
      <c r="F733" s="146">
        <v>601</v>
      </c>
      <c r="G733" s="147" t="s">
        <v>1205</v>
      </c>
      <c r="H733" s="148">
        <v>2</v>
      </c>
      <c r="I733" s="149">
        <v>30</v>
      </c>
      <c r="J733" s="149"/>
      <c r="K733" s="149"/>
      <c r="L733" s="150">
        <v>0</v>
      </c>
      <c r="M733" s="184"/>
      <c r="N733" s="181"/>
      <c r="O733" s="181" t="s">
        <v>1602</v>
      </c>
      <c r="P733" s="151" t="s">
        <v>1599</v>
      </c>
      <c r="Q733" s="182" t="str">
        <f>MaBM</f>
        <v>KVQT</v>
      </c>
      <c r="R733" s="182" t="str">
        <f>MaKhoa</f>
        <v>KTVT</v>
      </c>
      <c r="S733" s="144" t="str">
        <f t="shared" si="11"/>
        <v>KTVT-KVQT</v>
      </c>
      <c r="T733" s="183"/>
      <c r="U733" s="183"/>
      <c r="V733" s="183"/>
      <c r="W733" s="183"/>
      <c r="X733" s="183"/>
      <c r="Y733" s="183"/>
      <c r="Z733" s="183"/>
      <c r="AA733" s="183"/>
      <c r="AB733" s="183"/>
      <c r="AC733" s="183"/>
      <c r="AD733" s="183"/>
      <c r="AE733" s="183"/>
      <c r="AF733" s="183"/>
      <c r="AG733" s="183"/>
      <c r="AH733" s="183" t="s">
        <v>21</v>
      </c>
      <c r="AI733" s="183" t="s">
        <v>21</v>
      </c>
      <c r="AJ733" s="183"/>
      <c r="AK733" s="183"/>
      <c r="AL733" s="183"/>
      <c r="AM733" s="183"/>
      <c r="AN733" s="183"/>
      <c r="AO733" s="183"/>
      <c r="AP733" s="183"/>
      <c r="AQ733" s="183"/>
      <c r="AR733" s="183"/>
      <c r="AS733" s="183"/>
      <c r="AT733" s="183"/>
      <c r="AU733" s="183"/>
      <c r="AV733" s="183"/>
      <c r="AW733" s="183"/>
      <c r="AX733" s="183"/>
      <c r="AY733" s="183"/>
      <c r="AZ733" s="183"/>
      <c r="BA733" s="183" t="s">
        <v>21</v>
      </c>
      <c r="BB733" s="183"/>
      <c r="BC733" s="183"/>
      <c r="BD733" s="183"/>
      <c r="BE733" s="183"/>
    </row>
    <row r="734" spans="1:57" ht="15" hidden="1" customHeight="1">
      <c r="A734" s="145" t="s">
        <v>293</v>
      </c>
      <c r="B734" s="145" t="s">
        <v>293</v>
      </c>
      <c r="C734" s="145"/>
      <c r="D734" s="145"/>
      <c r="E734" s="145"/>
      <c r="F734" s="146">
        <v>134</v>
      </c>
      <c r="G734" s="147" t="s">
        <v>294</v>
      </c>
      <c r="H734" s="148">
        <v>3</v>
      </c>
      <c r="I734" s="149">
        <v>45</v>
      </c>
      <c r="J734" s="149"/>
      <c r="K734" s="149"/>
      <c r="L734" s="150">
        <v>0</v>
      </c>
      <c r="M734" s="184" t="s">
        <v>1484</v>
      </c>
      <c r="N734" s="181">
        <v>90</v>
      </c>
      <c r="O734" s="181" t="s">
        <v>1602</v>
      </c>
      <c r="P734" s="151" t="s">
        <v>1599</v>
      </c>
      <c r="Q734" s="182" t="str">
        <f>MaBM</f>
        <v>KVQT</v>
      </c>
      <c r="R734" s="182" t="str">
        <f>MaKhoa</f>
        <v>KTVT</v>
      </c>
      <c r="S734" s="144" t="str">
        <f t="shared" si="11"/>
        <v>KTVT-KVQT</v>
      </c>
      <c r="T734" s="183"/>
      <c r="U734" s="183"/>
      <c r="V734" s="183"/>
      <c r="W734" s="183"/>
      <c r="X734" s="183"/>
      <c r="Y734" s="183"/>
      <c r="Z734" s="183"/>
      <c r="AA734" s="183"/>
      <c r="AB734" s="183"/>
      <c r="AC734" s="183"/>
      <c r="AD734" s="183"/>
      <c r="AE734" s="183"/>
      <c r="AF734" s="183"/>
      <c r="AG734" s="183" t="s">
        <v>20</v>
      </c>
      <c r="AH734" s="183" t="s">
        <v>20</v>
      </c>
      <c r="AI734" s="183" t="s">
        <v>20</v>
      </c>
      <c r="AJ734" s="183"/>
      <c r="AK734" s="183"/>
      <c r="AL734" s="183"/>
      <c r="AM734" s="183"/>
      <c r="AN734" s="183"/>
      <c r="AO734" s="183"/>
      <c r="AP734" s="183"/>
      <c r="AQ734" s="183"/>
      <c r="AR734" s="183"/>
      <c r="AS734" s="183"/>
      <c r="AT734" s="183"/>
      <c r="AU734" s="183"/>
      <c r="AV734" s="183"/>
      <c r="AW734" s="183"/>
      <c r="AX734" s="183"/>
      <c r="AY734" s="183"/>
      <c r="AZ734" s="183"/>
      <c r="BA734" s="183"/>
      <c r="BB734" s="183"/>
      <c r="BC734" s="183"/>
      <c r="BD734" s="183"/>
      <c r="BE734" s="183"/>
    </row>
    <row r="735" spans="1:57" ht="15" hidden="1" customHeight="1">
      <c r="A735" s="145" t="s">
        <v>1466</v>
      </c>
      <c r="B735" s="145" t="s">
        <v>1466</v>
      </c>
      <c r="C735" s="145"/>
      <c r="D735" s="145"/>
      <c r="E735" s="145"/>
      <c r="F735" s="146">
        <v>729</v>
      </c>
      <c r="G735" s="147" t="s">
        <v>1464</v>
      </c>
      <c r="H735" s="148">
        <v>8</v>
      </c>
      <c r="I735" s="149"/>
      <c r="J735" s="149"/>
      <c r="K735" s="149">
        <v>480</v>
      </c>
      <c r="L735" s="150">
        <v>0</v>
      </c>
      <c r="M735" s="184"/>
      <c r="N735" s="181"/>
      <c r="O735" s="181" t="s">
        <v>1602</v>
      </c>
      <c r="P735" s="151" t="s">
        <v>1599</v>
      </c>
      <c r="Q735" s="182" t="str">
        <f>MaBM</f>
        <v>KVQT</v>
      </c>
      <c r="R735" s="182" t="str">
        <f>MaKhoa</f>
        <v>KTVT</v>
      </c>
      <c r="S735" s="144" t="str">
        <f t="shared" si="11"/>
        <v>KTVT-KVQT</v>
      </c>
      <c r="T735" s="183"/>
      <c r="U735" s="183"/>
      <c r="V735" s="183"/>
      <c r="W735" s="183"/>
      <c r="X735" s="183"/>
      <c r="Y735" s="183"/>
      <c r="Z735" s="183"/>
      <c r="AA735" s="183"/>
      <c r="AB735" s="183"/>
      <c r="AC735" s="183"/>
      <c r="AD735" s="183"/>
      <c r="AE735" s="183"/>
      <c r="AF735" s="183"/>
      <c r="AG735" s="183"/>
      <c r="AH735" s="183" t="s">
        <v>20</v>
      </c>
      <c r="AI735" s="183"/>
      <c r="AJ735" s="183"/>
      <c r="AK735" s="183"/>
      <c r="AL735" s="183"/>
      <c r="AM735" s="183"/>
      <c r="AN735" s="183"/>
      <c r="AO735" s="183"/>
      <c r="AP735" s="183"/>
      <c r="AQ735" s="183"/>
      <c r="AR735" s="183"/>
      <c r="AS735" s="183"/>
      <c r="AT735" s="183"/>
      <c r="AU735" s="183"/>
      <c r="AV735" s="183"/>
      <c r="AW735" s="183"/>
      <c r="AX735" s="183"/>
      <c r="AY735" s="183"/>
      <c r="AZ735" s="183"/>
      <c r="BA735" s="183"/>
      <c r="BB735" s="183"/>
      <c r="BC735" s="183"/>
      <c r="BD735" s="183"/>
      <c r="BE735" s="183"/>
    </row>
    <row r="736" spans="1:57" ht="15" hidden="1" customHeight="1">
      <c r="A736" s="145"/>
      <c r="B736" s="145"/>
      <c r="C736" s="145"/>
      <c r="D736" s="145" t="s">
        <v>1467</v>
      </c>
      <c r="E736" s="145" t="s">
        <v>1467</v>
      </c>
      <c r="F736" s="146">
        <v>730</v>
      </c>
      <c r="G736" s="147" t="s">
        <v>1464</v>
      </c>
      <c r="H736" s="148">
        <v>4</v>
      </c>
      <c r="I736" s="149"/>
      <c r="J736" s="149"/>
      <c r="K736" s="149">
        <v>240</v>
      </c>
      <c r="L736" s="150">
        <v>0</v>
      </c>
      <c r="M736" s="184"/>
      <c r="N736" s="181"/>
      <c r="O736" s="181" t="s">
        <v>1602</v>
      </c>
      <c r="P736" s="151" t="s">
        <v>1599</v>
      </c>
      <c r="Q736" s="182" t="str">
        <f>MaBM</f>
        <v>KVQT</v>
      </c>
      <c r="R736" s="182" t="str">
        <f>MaKhoa</f>
        <v>KTVT</v>
      </c>
      <c r="S736" s="144" t="str">
        <f t="shared" si="11"/>
        <v>KTVT-KVQT</v>
      </c>
      <c r="T736" s="183"/>
      <c r="U736" s="183"/>
      <c r="V736" s="183"/>
      <c r="W736" s="183"/>
      <c r="X736" s="183"/>
      <c r="Y736" s="183"/>
      <c r="Z736" s="183"/>
      <c r="AA736" s="183"/>
      <c r="AB736" s="183"/>
      <c r="AC736" s="183"/>
      <c r="AD736" s="183"/>
      <c r="AE736" s="183"/>
      <c r="AF736" s="183"/>
      <c r="AG736" s="183"/>
      <c r="AH736" s="183"/>
      <c r="AI736" s="183"/>
      <c r="AJ736" s="183"/>
      <c r="AK736" s="183"/>
      <c r="AL736" s="183"/>
      <c r="AM736" s="183"/>
      <c r="AN736" s="183"/>
      <c r="AO736" s="183"/>
      <c r="AP736" s="183"/>
      <c r="AQ736" s="183"/>
      <c r="AR736" s="183"/>
      <c r="AS736" s="183"/>
      <c r="AT736" s="183"/>
      <c r="AU736" s="183"/>
      <c r="AV736" s="183"/>
      <c r="AW736" s="183"/>
      <c r="AX736" s="183"/>
      <c r="AY736" s="183"/>
      <c r="AZ736" s="183"/>
      <c r="BA736" s="183" t="s">
        <v>20</v>
      </c>
      <c r="BB736" s="183"/>
      <c r="BC736" s="183"/>
      <c r="BD736" s="183"/>
      <c r="BE736" s="183"/>
    </row>
    <row r="737" spans="1:57" ht="15" hidden="1" customHeight="1">
      <c r="A737" s="145" t="s">
        <v>879</v>
      </c>
      <c r="B737" s="145"/>
      <c r="C737" s="145"/>
      <c r="D737" s="145" t="s">
        <v>880</v>
      </c>
      <c r="E737" s="145"/>
      <c r="F737" s="146">
        <v>455</v>
      </c>
      <c r="G737" s="147" t="s">
        <v>881</v>
      </c>
      <c r="H737" s="148">
        <v>3</v>
      </c>
      <c r="I737" s="149">
        <v>45</v>
      </c>
      <c r="J737" s="149"/>
      <c r="K737" s="149"/>
      <c r="L737" s="150">
        <v>0</v>
      </c>
      <c r="M737" s="184"/>
      <c r="N737" s="181"/>
      <c r="O737" s="181" t="s">
        <v>1602</v>
      </c>
      <c r="P737" s="151" t="s">
        <v>1599</v>
      </c>
      <c r="Q737" s="182" t="str">
        <f>MaBM</f>
        <v>KVQT</v>
      </c>
      <c r="R737" s="182" t="str">
        <f>MaKhoa</f>
        <v>KTVT</v>
      </c>
      <c r="S737" s="144" t="str">
        <f t="shared" si="11"/>
        <v>KTVT-KVQT</v>
      </c>
      <c r="T737" s="183"/>
      <c r="U737" s="183"/>
      <c r="V737" s="183"/>
      <c r="W737" s="183"/>
      <c r="X737" s="183"/>
      <c r="Y737" s="183"/>
      <c r="Z737" s="183"/>
      <c r="AA737" s="183"/>
      <c r="AB737" s="183"/>
      <c r="AC737" s="183"/>
      <c r="AD737" s="183"/>
      <c r="AE737" s="183"/>
      <c r="AF737" s="183"/>
      <c r="AG737" s="183" t="s">
        <v>20</v>
      </c>
      <c r="AH737" s="183" t="s">
        <v>20</v>
      </c>
      <c r="AI737" s="183"/>
      <c r="AJ737" s="183"/>
      <c r="AK737" s="183"/>
      <c r="AL737" s="183"/>
      <c r="AM737" s="183"/>
      <c r="AN737" s="183"/>
      <c r="AO737" s="183"/>
      <c r="AP737" s="183"/>
      <c r="AQ737" s="183"/>
      <c r="AR737" s="183"/>
      <c r="AS737" s="183"/>
      <c r="AT737" s="183"/>
      <c r="AU737" s="183"/>
      <c r="AV737" s="183"/>
      <c r="AW737" s="183"/>
      <c r="AX737" s="183"/>
      <c r="AY737" s="183"/>
      <c r="AZ737" s="183" t="s">
        <v>20</v>
      </c>
      <c r="BA737" s="183" t="s">
        <v>20</v>
      </c>
      <c r="BB737" s="183"/>
      <c r="BC737" s="183"/>
      <c r="BD737" s="183"/>
      <c r="BE737" s="183"/>
    </row>
    <row r="738" spans="1:57" ht="15" hidden="1" customHeight="1">
      <c r="A738" s="145" t="s">
        <v>898</v>
      </c>
      <c r="B738" s="145"/>
      <c r="C738" s="145"/>
      <c r="D738" s="145" t="s">
        <v>899</v>
      </c>
      <c r="E738" s="145"/>
      <c r="F738" s="146">
        <v>462</v>
      </c>
      <c r="G738" s="147" t="s">
        <v>475</v>
      </c>
      <c r="H738" s="148">
        <v>2</v>
      </c>
      <c r="I738" s="149">
        <v>30</v>
      </c>
      <c r="J738" s="149"/>
      <c r="K738" s="149"/>
      <c r="L738" s="150">
        <v>0</v>
      </c>
      <c r="M738" s="184"/>
      <c r="N738" s="181"/>
      <c r="O738" s="181" t="s">
        <v>1602</v>
      </c>
      <c r="P738" s="151" t="s">
        <v>1599</v>
      </c>
      <c r="Q738" s="182" t="str">
        <f>MaBM</f>
        <v>KVQT</v>
      </c>
      <c r="R738" s="182" t="str">
        <f>MaKhoa</f>
        <v>KTVT</v>
      </c>
      <c r="S738" s="144" t="str">
        <f t="shared" si="11"/>
        <v>KTVT-KVQT</v>
      </c>
      <c r="T738" s="183"/>
      <c r="U738" s="183"/>
      <c r="V738" s="183"/>
      <c r="W738" s="183"/>
      <c r="X738" s="183"/>
      <c r="Y738" s="183"/>
      <c r="Z738" s="183"/>
      <c r="AA738" s="183"/>
      <c r="AB738" s="183"/>
      <c r="AC738" s="183"/>
      <c r="AD738" s="183"/>
      <c r="AE738" s="183"/>
      <c r="AF738" s="183"/>
      <c r="AG738" s="183"/>
      <c r="AH738" s="183" t="s">
        <v>20</v>
      </c>
      <c r="AI738" s="183"/>
      <c r="AJ738" s="183"/>
      <c r="AK738" s="183"/>
      <c r="AL738" s="183"/>
      <c r="AM738" s="183"/>
      <c r="AN738" s="183"/>
      <c r="AO738" s="183"/>
      <c r="AP738" s="183"/>
      <c r="AQ738" s="183"/>
      <c r="AR738" s="183"/>
      <c r="AS738" s="183"/>
      <c r="AT738" s="183"/>
      <c r="AU738" s="183"/>
      <c r="AV738" s="183"/>
      <c r="AW738" s="183"/>
      <c r="AX738" s="183"/>
      <c r="AY738" s="183"/>
      <c r="AZ738" s="183"/>
      <c r="BA738" s="183" t="s">
        <v>20</v>
      </c>
      <c r="BB738" s="183"/>
      <c r="BC738" s="183"/>
      <c r="BD738" s="183"/>
      <c r="BE738" s="183"/>
    </row>
    <row r="739" spans="1:57" ht="15" hidden="1" customHeight="1">
      <c r="A739" s="145" t="s">
        <v>902</v>
      </c>
      <c r="B739" s="145" t="s">
        <v>902</v>
      </c>
      <c r="C739" s="145"/>
      <c r="D739" s="145"/>
      <c r="E739" s="145"/>
      <c r="F739" s="146">
        <v>464</v>
      </c>
      <c r="G739" s="147" t="s">
        <v>903</v>
      </c>
      <c r="H739" s="148">
        <v>3</v>
      </c>
      <c r="I739" s="149">
        <v>45</v>
      </c>
      <c r="J739" s="149"/>
      <c r="K739" s="149"/>
      <c r="L739" s="150">
        <v>0</v>
      </c>
      <c r="M739" s="184"/>
      <c r="N739" s="181"/>
      <c r="O739" s="181" t="s">
        <v>1602</v>
      </c>
      <c r="P739" s="151" t="s">
        <v>1599</v>
      </c>
      <c r="Q739" s="182" t="str">
        <f>MaBM</f>
        <v>KVQT</v>
      </c>
      <c r="R739" s="182" t="str">
        <f>MaKhoa</f>
        <v>KTVT</v>
      </c>
      <c r="S739" s="144" t="str">
        <f t="shared" si="11"/>
        <v>KTVT-KVQT</v>
      </c>
      <c r="T739" s="183"/>
      <c r="U739" s="183"/>
      <c r="V739" s="183"/>
      <c r="W739" s="183"/>
      <c r="X739" s="183"/>
      <c r="Y739" s="183"/>
      <c r="Z739" s="183"/>
      <c r="AA739" s="183"/>
      <c r="AB739" s="183"/>
      <c r="AC739" s="183"/>
      <c r="AD739" s="183"/>
      <c r="AE739" s="183"/>
      <c r="AF739" s="183"/>
      <c r="AG739" s="183"/>
      <c r="AH739" s="183" t="s">
        <v>20</v>
      </c>
      <c r="AI739" s="183"/>
      <c r="AJ739" s="183"/>
      <c r="AK739" s="183"/>
      <c r="AL739" s="183"/>
      <c r="AM739" s="183"/>
      <c r="AN739" s="183"/>
      <c r="AO739" s="183"/>
      <c r="AP739" s="183"/>
      <c r="AQ739" s="183"/>
      <c r="AR739" s="183"/>
      <c r="AS739" s="183"/>
      <c r="AT739" s="183"/>
      <c r="AU739" s="183"/>
      <c r="AV739" s="183"/>
      <c r="AW739" s="183"/>
      <c r="AX739" s="183"/>
      <c r="AY739" s="183"/>
      <c r="AZ739" s="183"/>
      <c r="BA739" s="183"/>
      <c r="BB739" s="183"/>
      <c r="BC739" s="183"/>
      <c r="BD739" s="183"/>
      <c r="BE739" s="183"/>
    </row>
    <row r="740" spans="1:57" ht="15" hidden="1" customHeight="1">
      <c r="A740" s="145" t="s">
        <v>904</v>
      </c>
      <c r="B740" s="145" t="s">
        <v>904</v>
      </c>
      <c r="C740" s="145"/>
      <c r="D740" s="145" t="s">
        <v>905</v>
      </c>
      <c r="E740" s="145"/>
      <c r="F740" s="146">
        <v>465</v>
      </c>
      <c r="G740" s="147" t="s">
        <v>906</v>
      </c>
      <c r="H740" s="148">
        <v>3</v>
      </c>
      <c r="I740" s="149">
        <v>45</v>
      </c>
      <c r="J740" s="149"/>
      <c r="K740" s="149"/>
      <c r="L740" s="150">
        <v>0</v>
      </c>
      <c r="M740" s="184"/>
      <c r="N740" s="181"/>
      <c r="O740" s="181" t="s">
        <v>1602</v>
      </c>
      <c r="P740" s="151" t="s">
        <v>1599</v>
      </c>
      <c r="Q740" s="182" t="str">
        <f>MaBM</f>
        <v>KVQT</v>
      </c>
      <c r="R740" s="182" t="str">
        <f>MaKhoa</f>
        <v>KTVT</v>
      </c>
      <c r="S740" s="144" t="str">
        <f t="shared" si="11"/>
        <v>KTVT-KVQT</v>
      </c>
      <c r="T740" s="183"/>
      <c r="U740" s="183"/>
      <c r="V740" s="183"/>
      <c r="W740" s="183"/>
      <c r="X740" s="183"/>
      <c r="Y740" s="183"/>
      <c r="Z740" s="183"/>
      <c r="AA740" s="183"/>
      <c r="AB740" s="183"/>
      <c r="AC740" s="183"/>
      <c r="AD740" s="183"/>
      <c r="AE740" s="183"/>
      <c r="AF740" s="183"/>
      <c r="AG740" s="183" t="s">
        <v>20</v>
      </c>
      <c r="AH740" s="183" t="s">
        <v>20</v>
      </c>
      <c r="AI740" s="183"/>
      <c r="AJ740" s="183"/>
      <c r="AK740" s="183"/>
      <c r="AL740" s="183"/>
      <c r="AM740" s="183"/>
      <c r="AN740" s="183"/>
      <c r="AO740" s="183"/>
      <c r="AP740" s="183"/>
      <c r="AQ740" s="183"/>
      <c r="AR740" s="183"/>
      <c r="AS740" s="183"/>
      <c r="AT740" s="183"/>
      <c r="AU740" s="183"/>
      <c r="AV740" s="183"/>
      <c r="AW740" s="183"/>
      <c r="AX740" s="183"/>
      <c r="AY740" s="183"/>
      <c r="AZ740" s="183"/>
      <c r="BA740" s="183"/>
      <c r="BB740" s="183"/>
      <c r="BC740" s="183"/>
      <c r="BD740" s="183"/>
      <c r="BE740" s="183"/>
    </row>
    <row r="741" spans="1:57" ht="15" hidden="1" customHeight="1">
      <c r="A741" s="145" t="s">
        <v>900</v>
      </c>
      <c r="B741" s="145" t="s">
        <v>900</v>
      </c>
      <c r="C741" s="145"/>
      <c r="D741" s="145"/>
      <c r="E741" s="145"/>
      <c r="F741" s="146">
        <v>463</v>
      </c>
      <c r="G741" s="147" t="s">
        <v>901</v>
      </c>
      <c r="H741" s="148">
        <v>3</v>
      </c>
      <c r="I741" s="149">
        <v>45</v>
      </c>
      <c r="J741" s="149"/>
      <c r="K741" s="149"/>
      <c r="L741" s="150">
        <v>0</v>
      </c>
      <c r="M741" s="184"/>
      <c r="N741" s="181"/>
      <c r="O741" s="181" t="s">
        <v>1602</v>
      </c>
      <c r="P741" s="151" t="s">
        <v>1599</v>
      </c>
      <c r="Q741" s="182" t="str">
        <f>MaBM</f>
        <v>KVQT</v>
      </c>
      <c r="R741" s="182" t="str">
        <f>MaKhoa</f>
        <v>KTVT</v>
      </c>
      <c r="S741" s="144" t="str">
        <f t="shared" si="11"/>
        <v>KTVT-KVQT</v>
      </c>
      <c r="T741" s="183"/>
      <c r="U741" s="183"/>
      <c r="V741" s="183"/>
      <c r="W741" s="183"/>
      <c r="X741" s="183"/>
      <c r="Y741" s="183"/>
      <c r="Z741" s="183"/>
      <c r="AA741" s="183"/>
      <c r="AB741" s="183"/>
      <c r="AC741" s="183"/>
      <c r="AD741" s="183"/>
      <c r="AE741" s="183"/>
      <c r="AF741" s="183"/>
      <c r="AG741" s="183"/>
      <c r="AH741" s="183" t="s">
        <v>20</v>
      </c>
      <c r="AI741" s="183"/>
      <c r="AJ741" s="183"/>
      <c r="AK741" s="183"/>
      <c r="AL741" s="183"/>
      <c r="AM741" s="183"/>
      <c r="AN741" s="183"/>
      <c r="AO741" s="183"/>
      <c r="AP741" s="183"/>
      <c r="AQ741" s="183"/>
      <c r="AR741" s="183"/>
      <c r="AS741" s="183"/>
      <c r="AT741" s="183"/>
      <c r="AU741" s="183"/>
      <c r="AV741" s="183"/>
      <c r="AW741" s="183"/>
      <c r="AX741" s="183"/>
      <c r="AY741" s="183"/>
      <c r="AZ741" s="183"/>
      <c r="BA741" s="183"/>
      <c r="BB741" s="183"/>
      <c r="BC741" s="183"/>
      <c r="BD741" s="183"/>
      <c r="BE741" s="183"/>
    </row>
    <row r="742" spans="1:57" ht="15" hidden="1" customHeight="1">
      <c r="A742" s="145" t="s">
        <v>912</v>
      </c>
      <c r="B742" s="145" t="s">
        <v>912</v>
      </c>
      <c r="C742" s="145"/>
      <c r="D742" s="145" t="s">
        <v>913</v>
      </c>
      <c r="E742" s="145"/>
      <c r="F742" s="146">
        <v>468</v>
      </c>
      <c r="G742" s="147" t="s">
        <v>914</v>
      </c>
      <c r="H742" s="148">
        <v>2</v>
      </c>
      <c r="I742" s="149">
        <v>30</v>
      </c>
      <c r="J742" s="149"/>
      <c r="K742" s="149"/>
      <c r="L742" s="150">
        <v>0</v>
      </c>
      <c r="M742" s="184"/>
      <c r="N742" s="181"/>
      <c r="O742" s="181" t="s">
        <v>1602</v>
      </c>
      <c r="P742" s="151" t="s">
        <v>1599</v>
      </c>
      <c r="Q742" s="182" t="str">
        <f>MaBM</f>
        <v>KVQT</v>
      </c>
      <c r="R742" s="182" t="str">
        <f>MaKhoa</f>
        <v>KTVT</v>
      </c>
      <c r="S742" s="144" t="str">
        <f t="shared" si="11"/>
        <v>KTVT-KVQT</v>
      </c>
      <c r="T742" s="183"/>
      <c r="U742" s="183"/>
      <c r="V742" s="183"/>
      <c r="W742" s="183"/>
      <c r="X742" s="183"/>
      <c r="Y742" s="183"/>
      <c r="Z742" s="183"/>
      <c r="AA742" s="183"/>
      <c r="AB742" s="183"/>
      <c r="AC742" s="183"/>
      <c r="AD742" s="183"/>
      <c r="AE742" s="183"/>
      <c r="AF742" s="183"/>
      <c r="AG742" s="183"/>
      <c r="AH742" s="183" t="s">
        <v>20</v>
      </c>
      <c r="AI742" s="183"/>
      <c r="AJ742" s="183"/>
      <c r="AK742" s="183"/>
      <c r="AL742" s="183"/>
      <c r="AM742" s="183"/>
      <c r="AN742" s="183"/>
      <c r="AO742" s="183"/>
      <c r="AP742" s="183"/>
      <c r="AQ742" s="183"/>
      <c r="AR742" s="183"/>
      <c r="AS742" s="183"/>
      <c r="AT742" s="183"/>
      <c r="AU742" s="183"/>
      <c r="AV742" s="183"/>
      <c r="AW742" s="183"/>
      <c r="AX742" s="183"/>
      <c r="AY742" s="183"/>
      <c r="AZ742" s="183"/>
      <c r="BA742" s="183" t="s">
        <v>21</v>
      </c>
      <c r="BB742" s="183"/>
      <c r="BC742" s="183"/>
      <c r="BD742" s="183"/>
      <c r="BE742" s="183"/>
    </row>
    <row r="743" spans="1:57" ht="15" hidden="1" customHeight="1">
      <c r="A743" s="145" t="s">
        <v>278</v>
      </c>
      <c r="B743" s="145" t="s">
        <v>278</v>
      </c>
      <c r="C743" s="145"/>
      <c r="D743" s="145" t="s">
        <v>279</v>
      </c>
      <c r="E743" s="145" t="s">
        <v>279</v>
      </c>
      <c r="F743" s="146">
        <v>129</v>
      </c>
      <c r="G743" s="147" t="s">
        <v>280</v>
      </c>
      <c r="H743" s="148">
        <v>3</v>
      </c>
      <c r="I743" s="149">
        <v>45</v>
      </c>
      <c r="J743" s="149"/>
      <c r="K743" s="149"/>
      <c r="L743" s="150">
        <v>0</v>
      </c>
      <c r="M743" s="184"/>
      <c r="N743" s="181"/>
      <c r="O743" s="181" t="s">
        <v>1602</v>
      </c>
      <c r="P743" s="151" t="s">
        <v>1599</v>
      </c>
      <c r="Q743" s="182" t="str">
        <f>MaBM</f>
        <v>KVQT</v>
      </c>
      <c r="R743" s="182" t="str">
        <f>MaKhoa</f>
        <v>KTVT</v>
      </c>
      <c r="S743" s="144" t="str">
        <f t="shared" si="11"/>
        <v>KTVT-KVQT</v>
      </c>
      <c r="T743" s="183"/>
      <c r="U743" s="183"/>
      <c r="V743" s="183"/>
      <c r="W743" s="183"/>
      <c r="X743" s="183"/>
      <c r="Y743" s="183"/>
      <c r="Z743" s="183"/>
      <c r="AA743" s="183"/>
      <c r="AB743" s="183"/>
      <c r="AC743" s="183"/>
      <c r="AD743" s="183"/>
      <c r="AE743" s="183"/>
      <c r="AF743" s="183"/>
      <c r="AG743" s="183" t="s">
        <v>20</v>
      </c>
      <c r="AH743" s="183" t="s">
        <v>20</v>
      </c>
      <c r="AI743" s="183"/>
      <c r="AJ743" s="183"/>
      <c r="AK743" s="183"/>
      <c r="AL743" s="183"/>
      <c r="AM743" s="183"/>
      <c r="AN743" s="183"/>
      <c r="AO743" s="183"/>
      <c r="AP743" s="183"/>
      <c r="AQ743" s="183"/>
      <c r="AR743" s="183"/>
      <c r="AS743" s="183"/>
      <c r="AT743" s="183"/>
      <c r="AU743" s="183"/>
      <c r="AV743" s="183"/>
      <c r="AW743" s="183"/>
      <c r="AX743" s="183"/>
      <c r="AY743" s="183"/>
      <c r="AZ743" s="183" t="s">
        <v>20</v>
      </c>
      <c r="BA743" s="183" t="s">
        <v>20</v>
      </c>
      <c r="BB743" s="183"/>
      <c r="BC743" s="183"/>
      <c r="BD743" s="183"/>
      <c r="BE743" s="183"/>
    </row>
    <row r="744" spans="1:57" hidden="1">
      <c r="A744" s="145" t="s">
        <v>509</v>
      </c>
      <c r="B744" s="145" t="s">
        <v>509</v>
      </c>
      <c r="C744" s="145"/>
      <c r="D744" s="145" t="s">
        <v>510</v>
      </c>
      <c r="E744" s="145"/>
      <c r="F744" s="146">
        <v>237</v>
      </c>
      <c r="G744" s="147" t="s">
        <v>511</v>
      </c>
      <c r="H744" s="148">
        <v>2</v>
      </c>
      <c r="I744" s="149">
        <v>30</v>
      </c>
      <c r="J744" s="149"/>
      <c r="K744" s="149"/>
      <c r="L744" s="150">
        <v>0</v>
      </c>
      <c r="M744" s="184"/>
      <c r="N744" s="181"/>
      <c r="O744" s="181" t="s">
        <v>1602</v>
      </c>
      <c r="P744" s="151" t="s">
        <v>1599</v>
      </c>
      <c r="Q744" s="182" t="str">
        <f>MaBM</f>
        <v>KVQT</v>
      </c>
      <c r="R744" s="182" t="str">
        <f>MaKhoa</f>
        <v>KTVT</v>
      </c>
      <c r="S744" s="144" t="str">
        <f t="shared" si="11"/>
        <v>KTVT-KVQT</v>
      </c>
      <c r="T744" s="183"/>
      <c r="U744" s="183"/>
      <c r="V744" s="183"/>
      <c r="W744" s="183"/>
      <c r="X744" s="183"/>
      <c r="Y744" s="183"/>
      <c r="Z744" s="183"/>
      <c r="AA744" s="183"/>
      <c r="AB744" s="183"/>
      <c r="AC744" s="183"/>
      <c r="AD744" s="183"/>
      <c r="AE744" s="183"/>
      <c r="AF744" s="183"/>
      <c r="AG744" s="183"/>
      <c r="AH744" s="183"/>
      <c r="AI744" s="183" t="s">
        <v>21</v>
      </c>
      <c r="AJ744" s="183" t="s">
        <v>20</v>
      </c>
      <c r="AK744" s="183"/>
      <c r="AL744" s="183" t="s">
        <v>20</v>
      </c>
      <c r="AM744" s="183"/>
      <c r="AN744" s="183"/>
      <c r="AO744" s="183"/>
      <c r="AP744" s="183"/>
      <c r="AQ744" s="183"/>
      <c r="AR744" s="183"/>
      <c r="AS744" s="183"/>
      <c r="AT744" s="183"/>
      <c r="AU744" s="183"/>
      <c r="AV744" s="183"/>
      <c r="AW744" s="183"/>
      <c r="AX744" s="183"/>
      <c r="AY744" s="183"/>
      <c r="AZ744" s="183"/>
      <c r="BA744" s="183"/>
      <c r="BB744" s="183" t="s">
        <v>21</v>
      </c>
      <c r="BC744" s="183"/>
      <c r="BD744" s="183"/>
      <c r="BE744" s="183"/>
    </row>
    <row r="745" spans="1:57" ht="15" hidden="1" customHeight="1">
      <c r="A745" s="145" t="s">
        <v>1212</v>
      </c>
      <c r="B745" s="145" t="s">
        <v>1212</v>
      </c>
      <c r="C745" s="145"/>
      <c r="D745" s="145"/>
      <c r="E745" s="145"/>
      <c r="F745" s="146">
        <v>604</v>
      </c>
      <c r="G745" s="147" t="s">
        <v>1213</v>
      </c>
      <c r="H745" s="148">
        <v>2</v>
      </c>
      <c r="I745" s="149">
        <v>30</v>
      </c>
      <c r="J745" s="149"/>
      <c r="K745" s="149"/>
      <c r="L745" s="150">
        <v>0</v>
      </c>
      <c r="M745" s="184"/>
      <c r="N745" s="181"/>
      <c r="O745" s="181" t="s">
        <v>1602</v>
      </c>
      <c r="P745" s="151" t="s">
        <v>1599</v>
      </c>
      <c r="Q745" s="182" t="str">
        <f>MaBM</f>
        <v>KVQT</v>
      </c>
      <c r="R745" s="182" t="str">
        <f>MaKhoa</f>
        <v>KTVT</v>
      </c>
      <c r="S745" s="144" t="str">
        <f t="shared" si="11"/>
        <v>KTVT-KVQT</v>
      </c>
      <c r="T745" s="183"/>
      <c r="U745" s="183"/>
      <c r="V745" s="183"/>
      <c r="W745" s="183"/>
      <c r="X745" s="183"/>
      <c r="Y745" s="183"/>
      <c r="Z745" s="183"/>
      <c r="AA745" s="183"/>
      <c r="AB745" s="183"/>
      <c r="AC745" s="183"/>
      <c r="AD745" s="183"/>
      <c r="AE745" s="183"/>
      <c r="AF745" s="183"/>
      <c r="AG745" s="183"/>
      <c r="AH745" s="183" t="s">
        <v>21</v>
      </c>
      <c r="AI745" s="183"/>
      <c r="AJ745" s="183"/>
      <c r="AK745" s="183"/>
      <c r="AL745" s="183"/>
      <c r="AM745" s="183"/>
      <c r="AN745" s="183"/>
      <c r="AO745" s="183"/>
      <c r="AP745" s="183"/>
      <c r="AQ745" s="183"/>
      <c r="AR745" s="183"/>
      <c r="AS745" s="183"/>
      <c r="AT745" s="183"/>
      <c r="AU745" s="183"/>
      <c r="AV745" s="183"/>
      <c r="AW745" s="183"/>
      <c r="AX745" s="183"/>
      <c r="AY745" s="183"/>
      <c r="AZ745" s="183"/>
      <c r="BA745" s="183"/>
      <c r="BB745" s="183"/>
      <c r="BC745" s="183"/>
      <c r="BD745" s="183"/>
      <c r="BE745" s="183"/>
    </row>
    <row r="746" spans="1:57" ht="15" hidden="1" customHeight="1">
      <c r="A746" s="145" t="s">
        <v>895</v>
      </c>
      <c r="B746" s="145"/>
      <c r="C746" s="145"/>
      <c r="D746" s="145" t="s">
        <v>896</v>
      </c>
      <c r="E746" s="145"/>
      <c r="F746" s="146">
        <v>461</v>
      </c>
      <c r="G746" s="147" t="s">
        <v>897</v>
      </c>
      <c r="H746" s="148">
        <v>3</v>
      </c>
      <c r="I746" s="149">
        <v>30</v>
      </c>
      <c r="J746" s="149">
        <v>30</v>
      </c>
      <c r="K746" s="149"/>
      <c r="L746" s="150">
        <v>0</v>
      </c>
      <c r="M746" s="184"/>
      <c r="N746" s="181"/>
      <c r="O746" s="181" t="s">
        <v>1602</v>
      </c>
      <c r="P746" s="151" t="s">
        <v>1599</v>
      </c>
      <c r="Q746" s="182" t="str">
        <f>MaBM</f>
        <v>KVQT</v>
      </c>
      <c r="R746" s="182" t="str">
        <f>MaKhoa</f>
        <v>KTVT</v>
      </c>
      <c r="S746" s="144" t="str">
        <f t="shared" si="11"/>
        <v>KTVT-KVQT</v>
      </c>
      <c r="T746" s="183"/>
      <c r="U746" s="183"/>
      <c r="V746" s="183"/>
      <c r="W746" s="183"/>
      <c r="X746" s="183"/>
      <c r="Y746" s="183"/>
      <c r="Z746" s="183"/>
      <c r="AA746" s="183"/>
      <c r="AB746" s="183"/>
      <c r="AC746" s="183"/>
      <c r="AD746" s="183"/>
      <c r="AE746" s="183"/>
      <c r="AF746" s="183"/>
      <c r="AG746" s="183"/>
      <c r="AH746" s="183" t="s">
        <v>20</v>
      </c>
      <c r="AI746" s="183"/>
      <c r="AJ746" s="183"/>
      <c r="AK746" s="183"/>
      <c r="AL746" s="183"/>
      <c r="AM746" s="183"/>
      <c r="AN746" s="183"/>
      <c r="AO746" s="183"/>
      <c r="AP746" s="183"/>
      <c r="AQ746" s="183"/>
      <c r="AR746" s="183"/>
      <c r="AS746" s="183"/>
      <c r="AT746" s="183"/>
      <c r="AU746" s="183"/>
      <c r="AV746" s="183"/>
      <c r="AW746" s="183"/>
      <c r="AX746" s="183"/>
      <c r="AY746" s="183"/>
      <c r="AZ746" s="183"/>
      <c r="BA746" s="183" t="s">
        <v>20</v>
      </c>
      <c r="BB746" s="183"/>
      <c r="BC746" s="183"/>
      <c r="BD746" s="183"/>
      <c r="BE746" s="183"/>
    </row>
    <row r="747" spans="1:57" ht="15" hidden="1" customHeight="1">
      <c r="A747" s="145" t="s">
        <v>892</v>
      </c>
      <c r="B747" s="145"/>
      <c r="C747" s="145"/>
      <c r="D747" s="145" t="s">
        <v>893</v>
      </c>
      <c r="E747" s="145"/>
      <c r="F747" s="146">
        <v>460</v>
      </c>
      <c r="G747" s="147" t="s">
        <v>894</v>
      </c>
      <c r="H747" s="148">
        <v>3</v>
      </c>
      <c r="I747" s="149">
        <v>30</v>
      </c>
      <c r="J747" s="149">
        <v>30</v>
      </c>
      <c r="K747" s="149"/>
      <c r="L747" s="150">
        <v>0</v>
      </c>
      <c r="M747" s="184"/>
      <c r="N747" s="181"/>
      <c r="O747" s="181" t="s">
        <v>1602</v>
      </c>
      <c r="P747" s="151" t="s">
        <v>1599</v>
      </c>
      <c r="Q747" s="182" t="str">
        <f>MaBM</f>
        <v>KVQT</v>
      </c>
      <c r="R747" s="182" t="str">
        <f>MaKhoa</f>
        <v>KTVT</v>
      </c>
      <c r="S747" s="144" t="str">
        <f t="shared" si="11"/>
        <v>KTVT-KVQT</v>
      </c>
      <c r="T747" s="183"/>
      <c r="U747" s="183"/>
      <c r="V747" s="183"/>
      <c r="W747" s="183"/>
      <c r="X747" s="183"/>
      <c r="Y747" s="183"/>
      <c r="Z747" s="183"/>
      <c r="AA747" s="183"/>
      <c r="AB747" s="183"/>
      <c r="AC747" s="183"/>
      <c r="AD747" s="183"/>
      <c r="AE747" s="183"/>
      <c r="AF747" s="183"/>
      <c r="AG747" s="183"/>
      <c r="AH747" s="183" t="s">
        <v>20</v>
      </c>
      <c r="AI747" s="183"/>
      <c r="AJ747" s="183"/>
      <c r="AK747" s="183"/>
      <c r="AL747" s="183"/>
      <c r="AM747" s="183"/>
      <c r="AN747" s="183"/>
      <c r="AO747" s="183"/>
      <c r="AP747" s="183"/>
      <c r="AQ747" s="183"/>
      <c r="AR747" s="183"/>
      <c r="AS747" s="183"/>
      <c r="AT747" s="183"/>
      <c r="AU747" s="183"/>
      <c r="AV747" s="183"/>
      <c r="AW747" s="183"/>
      <c r="AX747" s="183"/>
      <c r="AY747" s="183"/>
      <c r="AZ747" s="183"/>
      <c r="BA747" s="183" t="s">
        <v>20</v>
      </c>
      <c r="BB747" s="183"/>
      <c r="BC747" s="183"/>
      <c r="BD747" s="183"/>
      <c r="BE747" s="183"/>
    </row>
    <row r="748" spans="1:57" ht="15" hidden="1" customHeight="1">
      <c r="A748" s="145" t="s">
        <v>1210</v>
      </c>
      <c r="B748" s="145" t="s">
        <v>1210</v>
      </c>
      <c r="C748" s="145"/>
      <c r="D748" s="145"/>
      <c r="E748" s="145"/>
      <c r="F748" s="146">
        <v>603</v>
      </c>
      <c r="G748" s="147" t="s">
        <v>1211</v>
      </c>
      <c r="H748" s="148">
        <v>2</v>
      </c>
      <c r="I748" s="149">
        <v>30</v>
      </c>
      <c r="J748" s="149"/>
      <c r="K748" s="149"/>
      <c r="L748" s="150">
        <v>0</v>
      </c>
      <c r="M748" s="184"/>
      <c r="N748" s="181"/>
      <c r="O748" s="181" t="s">
        <v>1602</v>
      </c>
      <c r="P748" s="151" t="s">
        <v>1599</v>
      </c>
      <c r="Q748" s="182" t="str">
        <f>MaBM</f>
        <v>KVQT</v>
      </c>
      <c r="R748" s="182" t="str">
        <f>MaKhoa</f>
        <v>KTVT</v>
      </c>
      <c r="S748" s="144" t="str">
        <f t="shared" si="11"/>
        <v>KTVT-KVQT</v>
      </c>
      <c r="T748" s="183"/>
      <c r="U748" s="183"/>
      <c r="V748" s="183"/>
      <c r="W748" s="183"/>
      <c r="X748" s="183"/>
      <c r="Y748" s="183"/>
      <c r="Z748" s="183"/>
      <c r="AA748" s="183"/>
      <c r="AB748" s="183"/>
      <c r="AC748" s="183"/>
      <c r="AD748" s="183"/>
      <c r="AE748" s="183"/>
      <c r="AF748" s="183"/>
      <c r="AG748" s="183"/>
      <c r="AH748" s="183" t="s">
        <v>21</v>
      </c>
      <c r="AI748" s="183"/>
      <c r="AJ748" s="183"/>
      <c r="AK748" s="183"/>
      <c r="AL748" s="183"/>
      <c r="AM748" s="183"/>
      <c r="AN748" s="183"/>
      <c r="AO748" s="183"/>
      <c r="AP748" s="183"/>
      <c r="AQ748" s="183"/>
      <c r="AR748" s="183"/>
      <c r="AS748" s="183"/>
      <c r="AT748" s="183"/>
      <c r="AU748" s="183"/>
      <c r="AV748" s="183"/>
      <c r="AW748" s="183"/>
      <c r="AX748" s="183"/>
      <c r="AY748" s="183"/>
      <c r="AZ748" s="183"/>
      <c r="BA748" s="183"/>
      <c r="BB748" s="183"/>
      <c r="BC748" s="183"/>
      <c r="BD748" s="183"/>
      <c r="BE748" s="183"/>
    </row>
    <row r="749" spans="1:57" ht="15" hidden="1" customHeight="1">
      <c r="A749" s="145"/>
      <c r="B749" s="145" t="s">
        <v>890</v>
      </c>
      <c r="C749" s="145"/>
      <c r="D749" s="145"/>
      <c r="E749" s="145"/>
      <c r="F749" s="146">
        <v>459</v>
      </c>
      <c r="G749" s="147" t="s">
        <v>891</v>
      </c>
      <c r="H749" s="148">
        <v>3</v>
      </c>
      <c r="I749" s="149">
        <v>45</v>
      </c>
      <c r="J749" s="149"/>
      <c r="K749" s="149"/>
      <c r="L749" s="150">
        <v>0</v>
      </c>
      <c r="M749" s="184"/>
      <c r="N749" s="181"/>
      <c r="O749" s="181" t="s">
        <v>1602</v>
      </c>
      <c r="P749" s="151" t="s">
        <v>1599</v>
      </c>
      <c r="Q749" s="182" t="str">
        <f>MaBM</f>
        <v>KVQT</v>
      </c>
      <c r="R749" s="182" t="str">
        <f>MaKhoa</f>
        <v>KTVT</v>
      </c>
      <c r="S749" s="144" t="str">
        <f t="shared" si="11"/>
        <v>KTVT-KVQT</v>
      </c>
      <c r="T749" s="183"/>
      <c r="U749" s="183"/>
      <c r="V749" s="183"/>
      <c r="W749" s="183"/>
      <c r="X749" s="183"/>
      <c r="Y749" s="183"/>
      <c r="Z749" s="183"/>
      <c r="AA749" s="183"/>
      <c r="AB749" s="183"/>
      <c r="AC749" s="183"/>
      <c r="AD749" s="183"/>
      <c r="AE749" s="183"/>
      <c r="AF749" s="183"/>
      <c r="AG749" s="183"/>
      <c r="AH749" s="183"/>
      <c r="AI749" s="183"/>
      <c r="AJ749" s="183"/>
      <c r="AK749" s="183"/>
      <c r="AL749" s="183"/>
      <c r="AM749" s="183"/>
      <c r="AN749" s="183"/>
      <c r="AO749" s="183"/>
      <c r="AP749" s="183"/>
      <c r="AQ749" s="183"/>
      <c r="AR749" s="183"/>
      <c r="AS749" s="183"/>
      <c r="AT749" s="183"/>
      <c r="AU749" s="183"/>
      <c r="AV749" s="183"/>
      <c r="AW749" s="183"/>
      <c r="AX749" s="183"/>
      <c r="AY749" s="183"/>
      <c r="AZ749" s="183"/>
      <c r="BA749" s="183"/>
      <c r="BB749" s="183"/>
      <c r="BC749" s="183"/>
      <c r="BD749" s="183"/>
      <c r="BE749" s="183"/>
    </row>
    <row r="750" spans="1:57" ht="15" hidden="1" customHeight="1">
      <c r="A750" s="145" t="s">
        <v>884</v>
      </c>
      <c r="B750" s="145"/>
      <c r="C750" s="145"/>
      <c r="D750" s="145" t="s">
        <v>885</v>
      </c>
      <c r="E750" s="145"/>
      <c r="F750" s="146">
        <v>457</v>
      </c>
      <c r="G750" s="147" t="s">
        <v>886</v>
      </c>
      <c r="H750" s="148">
        <v>3</v>
      </c>
      <c r="I750" s="149">
        <v>45</v>
      </c>
      <c r="J750" s="149"/>
      <c r="K750" s="149"/>
      <c r="L750" s="150">
        <v>0</v>
      </c>
      <c r="M750" s="184"/>
      <c r="N750" s="181"/>
      <c r="O750" s="181" t="s">
        <v>1602</v>
      </c>
      <c r="P750" s="151" t="s">
        <v>1599</v>
      </c>
      <c r="Q750" s="182" t="str">
        <f>MaBM</f>
        <v>KVQT</v>
      </c>
      <c r="R750" s="182" t="str">
        <f>MaKhoa</f>
        <v>KTVT</v>
      </c>
      <c r="S750" s="144" t="str">
        <f t="shared" si="11"/>
        <v>KTVT-KVQT</v>
      </c>
      <c r="T750" s="183"/>
      <c r="U750" s="183"/>
      <c r="V750" s="183"/>
      <c r="W750" s="183"/>
      <c r="X750" s="183"/>
      <c r="Y750" s="183"/>
      <c r="Z750" s="183"/>
      <c r="AA750" s="183"/>
      <c r="AB750" s="183"/>
      <c r="AC750" s="183"/>
      <c r="AD750" s="183"/>
      <c r="AE750" s="183"/>
      <c r="AF750" s="183"/>
      <c r="AG750" s="183"/>
      <c r="AH750" s="183" t="s">
        <v>20</v>
      </c>
      <c r="AI750" s="183"/>
      <c r="AJ750" s="183"/>
      <c r="AK750" s="183"/>
      <c r="AL750" s="183"/>
      <c r="AM750" s="183"/>
      <c r="AN750" s="183"/>
      <c r="AO750" s="183"/>
      <c r="AP750" s="183"/>
      <c r="AQ750" s="183"/>
      <c r="AR750" s="183"/>
      <c r="AS750" s="183"/>
      <c r="AT750" s="183"/>
      <c r="AU750" s="183"/>
      <c r="AV750" s="183"/>
      <c r="AW750" s="183"/>
      <c r="AX750" s="183"/>
      <c r="AY750" s="183"/>
      <c r="AZ750" s="183"/>
      <c r="BA750" s="183" t="s">
        <v>20</v>
      </c>
      <c r="BB750" s="183"/>
      <c r="BC750" s="183"/>
      <c r="BD750" s="183"/>
      <c r="BE750" s="183"/>
    </row>
    <row r="751" spans="1:57" ht="15" hidden="1" customHeight="1">
      <c r="A751" s="145" t="s">
        <v>887</v>
      </c>
      <c r="B751" s="145"/>
      <c r="C751" s="145"/>
      <c r="D751" s="145" t="s">
        <v>888</v>
      </c>
      <c r="E751" s="145"/>
      <c r="F751" s="146">
        <v>458</v>
      </c>
      <c r="G751" s="147" t="s">
        <v>889</v>
      </c>
      <c r="H751" s="148">
        <v>3</v>
      </c>
      <c r="I751" s="149">
        <v>45</v>
      </c>
      <c r="J751" s="149"/>
      <c r="K751" s="149"/>
      <c r="L751" s="150">
        <v>0</v>
      </c>
      <c r="M751" s="184" t="s">
        <v>1484</v>
      </c>
      <c r="N751" s="181">
        <v>90</v>
      </c>
      <c r="O751" s="181" t="s">
        <v>297</v>
      </c>
      <c r="P751" s="151" t="s">
        <v>1599</v>
      </c>
      <c r="Q751" s="182" t="str">
        <f>MaBM</f>
        <v>KVKX</v>
      </c>
      <c r="R751" s="182" t="str">
        <f>MaKhoa</f>
        <v>KTVT</v>
      </c>
      <c r="S751" s="144" t="str">
        <f t="shared" si="11"/>
        <v>KTVT-KVKX</v>
      </c>
      <c r="T751" s="183"/>
      <c r="U751" s="183"/>
      <c r="V751" s="183"/>
      <c r="W751" s="183"/>
      <c r="X751" s="183"/>
      <c r="Y751" s="183"/>
      <c r="Z751" s="183"/>
      <c r="AA751" s="183"/>
      <c r="AB751" s="183"/>
      <c r="AC751" s="183"/>
      <c r="AD751" s="183"/>
      <c r="AE751" s="183"/>
      <c r="AF751" s="183"/>
      <c r="AG751" s="183"/>
      <c r="AH751" s="183" t="s">
        <v>20</v>
      </c>
      <c r="AI751" s="183"/>
      <c r="AJ751" s="183"/>
      <c r="AK751" s="183"/>
      <c r="AL751" s="183"/>
      <c r="AM751" s="183"/>
      <c r="AN751" s="183"/>
      <c r="AO751" s="183"/>
      <c r="AP751" s="183"/>
      <c r="AQ751" s="183"/>
      <c r="AR751" s="183"/>
      <c r="AS751" s="183"/>
      <c r="AT751" s="183"/>
      <c r="AU751" s="183"/>
      <c r="AV751" s="183"/>
      <c r="AW751" s="183"/>
      <c r="AX751" s="183"/>
      <c r="AY751" s="183"/>
      <c r="AZ751" s="183"/>
      <c r="BA751" s="183" t="s">
        <v>20</v>
      </c>
      <c r="BB751" s="183"/>
      <c r="BC751" s="183"/>
      <c r="BD751" s="183"/>
      <c r="BE751" s="183"/>
    </row>
    <row r="752" spans="1:57" ht="15" hidden="1" customHeight="1">
      <c r="A752" s="145" t="s">
        <v>863</v>
      </c>
      <c r="B752" s="145"/>
      <c r="C752" s="145"/>
      <c r="D752" s="145" t="s">
        <v>864</v>
      </c>
      <c r="E752" s="145"/>
      <c r="F752" s="146">
        <v>450</v>
      </c>
      <c r="G752" s="147" t="s">
        <v>865</v>
      </c>
      <c r="H752" s="148">
        <v>3</v>
      </c>
      <c r="I752" s="149">
        <v>45</v>
      </c>
      <c r="J752" s="149"/>
      <c r="K752" s="149"/>
      <c r="L752" s="150">
        <v>0</v>
      </c>
      <c r="M752" s="184"/>
      <c r="N752" s="181"/>
      <c r="O752" s="181" t="s">
        <v>1602</v>
      </c>
      <c r="P752" s="151" t="s">
        <v>1599</v>
      </c>
      <c r="Q752" s="182" t="str">
        <f>MaBM</f>
        <v>KVQT</v>
      </c>
      <c r="R752" s="182" t="str">
        <f>MaKhoa</f>
        <v>KTVT</v>
      </c>
      <c r="S752" s="144" t="str">
        <f t="shared" si="11"/>
        <v>KTVT-KVQT</v>
      </c>
      <c r="T752" s="183"/>
      <c r="U752" s="183"/>
      <c r="V752" s="183"/>
      <c r="W752" s="183"/>
      <c r="X752" s="183"/>
      <c r="Y752" s="183"/>
      <c r="Z752" s="183"/>
      <c r="AA752" s="183"/>
      <c r="AB752" s="183"/>
      <c r="AC752" s="183"/>
      <c r="AD752" s="183"/>
      <c r="AE752" s="183"/>
      <c r="AF752" s="183"/>
      <c r="AG752" s="183" t="s">
        <v>20</v>
      </c>
      <c r="AH752" s="183" t="s">
        <v>20</v>
      </c>
      <c r="AI752" s="183"/>
      <c r="AJ752" s="183"/>
      <c r="AK752" s="183"/>
      <c r="AL752" s="183"/>
      <c r="AM752" s="183"/>
      <c r="AN752" s="183"/>
      <c r="AO752" s="183"/>
      <c r="AP752" s="183"/>
      <c r="AQ752" s="183"/>
      <c r="AR752" s="183"/>
      <c r="AS752" s="183"/>
      <c r="AT752" s="183"/>
      <c r="AU752" s="183"/>
      <c r="AV752" s="183"/>
      <c r="AW752" s="183"/>
      <c r="AX752" s="183"/>
      <c r="AY752" s="183"/>
      <c r="AZ752" s="183" t="s">
        <v>20</v>
      </c>
      <c r="BA752" s="183" t="s">
        <v>20</v>
      </c>
      <c r="BB752" s="183"/>
      <c r="BC752" s="183"/>
      <c r="BD752" s="183"/>
      <c r="BE752" s="183"/>
    </row>
    <row r="753" spans="1:57" ht="15" hidden="1" customHeight="1">
      <c r="A753" s="145" t="s">
        <v>1214</v>
      </c>
      <c r="B753" s="145" t="s">
        <v>1214</v>
      </c>
      <c r="C753" s="145"/>
      <c r="D753" s="145" t="s">
        <v>1215</v>
      </c>
      <c r="E753" s="145"/>
      <c r="F753" s="146">
        <v>605</v>
      </c>
      <c r="G753" s="147" t="s">
        <v>1216</v>
      </c>
      <c r="H753" s="148">
        <v>2</v>
      </c>
      <c r="I753" s="149">
        <v>30</v>
      </c>
      <c r="J753" s="149"/>
      <c r="K753" s="149"/>
      <c r="L753" s="150">
        <v>0</v>
      </c>
      <c r="M753" s="184"/>
      <c r="N753" s="181"/>
      <c r="O753" s="181" t="s">
        <v>1602</v>
      </c>
      <c r="P753" s="151" t="s">
        <v>1599</v>
      </c>
      <c r="Q753" s="182" t="str">
        <f>MaBM</f>
        <v>KVQT</v>
      </c>
      <c r="R753" s="182" t="str">
        <f>MaKhoa</f>
        <v>KTVT</v>
      </c>
      <c r="S753" s="144" t="str">
        <f t="shared" si="11"/>
        <v>KTVT-KVQT</v>
      </c>
      <c r="T753" s="183"/>
      <c r="U753" s="183"/>
      <c r="V753" s="183"/>
      <c r="W753" s="183"/>
      <c r="X753" s="183"/>
      <c r="Y753" s="183"/>
      <c r="Z753" s="183"/>
      <c r="AA753" s="183"/>
      <c r="AB753" s="183"/>
      <c r="AC753" s="183"/>
      <c r="AD753" s="183"/>
      <c r="AE753" s="183"/>
      <c r="AF753" s="183"/>
      <c r="AG753" s="183"/>
      <c r="AH753" s="183" t="s">
        <v>21</v>
      </c>
      <c r="AI753" s="183"/>
      <c r="AJ753" s="183"/>
      <c r="AK753" s="183"/>
      <c r="AL753" s="183"/>
      <c r="AM753" s="183"/>
      <c r="AN753" s="183"/>
      <c r="AO753" s="183"/>
      <c r="AP753" s="183"/>
      <c r="AQ753" s="183"/>
      <c r="AR753" s="183"/>
      <c r="AS753" s="183"/>
      <c r="AT753" s="183"/>
      <c r="AU753" s="183"/>
      <c r="AV753" s="183"/>
      <c r="AW753" s="183"/>
      <c r="AX753" s="183"/>
      <c r="AY753" s="183"/>
      <c r="AZ753" s="183"/>
      <c r="BA753" s="183" t="s">
        <v>21</v>
      </c>
      <c r="BB753" s="183"/>
      <c r="BC753" s="183"/>
      <c r="BD753" s="183"/>
      <c r="BE753" s="183"/>
    </row>
    <row r="754" spans="1:57" ht="15" hidden="1" customHeight="1">
      <c r="A754" s="145" t="s">
        <v>124</v>
      </c>
      <c r="B754" s="145" t="s">
        <v>124</v>
      </c>
      <c r="C754" s="145"/>
      <c r="D754" s="145" t="s">
        <v>125</v>
      </c>
      <c r="E754" s="145"/>
      <c r="F754" s="146">
        <v>46</v>
      </c>
      <c r="G754" s="147" t="s">
        <v>126</v>
      </c>
      <c r="H754" s="148">
        <v>2</v>
      </c>
      <c r="I754" s="149">
        <v>30</v>
      </c>
      <c r="J754" s="149"/>
      <c r="K754" s="149"/>
      <c r="L754" s="150">
        <v>0</v>
      </c>
      <c r="M754" s="184"/>
      <c r="N754" s="181"/>
      <c r="O754" s="181" t="s">
        <v>1602</v>
      </c>
      <c r="P754" s="151" t="s">
        <v>1599</v>
      </c>
      <c r="Q754" s="182" t="str">
        <f>MaBM</f>
        <v>KVQT</v>
      </c>
      <c r="R754" s="182" t="str">
        <f>MaKhoa</f>
        <v>KTVT</v>
      </c>
      <c r="S754" s="144" t="str">
        <f t="shared" si="11"/>
        <v>KTVT-KVQT</v>
      </c>
      <c r="T754" s="183"/>
      <c r="U754" s="183"/>
      <c r="V754" s="183"/>
      <c r="W754" s="183"/>
      <c r="X754" s="183"/>
      <c r="Y754" s="183"/>
      <c r="Z754" s="183"/>
      <c r="AA754" s="183"/>
      <c r="AB754" s="183"/>
      <c r="AC754" s="183"/>
      <c r="AD754" s="183"/>
      <c r="AE754" s="183"/>
      <c r="AF754" s="183"/>
      <c r="AG754" s="183" t="s">
        <v>21</v>
      </c>
      <c r="AH754" s="183" t="s">
        <v>21</v>
      </c>
      <c r="AI754" s="183"/>
      <c r="AJ754" s="183"/>
      <c r="AK754" s="183"/>
      <c r="AL754" s="183"/>
      <c r="AM754" s="183"/>
      <c r="AN754" s="183"/>
      <c r="AO754" s="183"/>
      <c r="AP754" s="183"/>
      <c r="AQ754" s="183"/>
      <c r="AR754" s="183"/>
      <c r="AS754" s="183"/>
      <c r="AT754" s="183"/>
      <c r="AU754" s="183"/>
      <c r="AV754" s="183"/>
      <c r="AW754" s="183"/>
      <c r="AX754" s="183"/>
      <c r="AY754" s="183"/>
      <c r="AZ754" s="183" t="s">
        <v>21</v>
      </c>
      <c r="BA754" s="183" t="s">
        <v>21</v>
      </c>
      <c r="BB754" s="183"/>
      <c r="BC754" s="183"/>
      <c r="BD754" s="183"/>
      <c r="BE754" s="183"/>
    </row>
    <row r="755" spans="1:57" ht="15" hidden="1" customHeight="1">
      <c r="A755" s="145" t="s">
        <v>1208</v>
      </c>
      <c r="B755" s="145" t="s">
        <v>1208</v>
      </c>
      <c r="C755" s="145"/>
      <c r="D755" s="145" t="s">
        <v>1209</v>
      </c>
      <c r="E755" s="145"/>
      <c r="F755" s="146">
        <v>602</v>
      </c>
      <c r="G755" s="147" t="s">
        <v>1755</v>
      </c>
      <c r="H755" s="148">
        <v>2</v>
      </c>
      <c r="I755" s="149">
        <v>30</v>
      </c>
      <c r="J755" s="149"/>
      <c r="K755" s="149"/>
      <c r="L755" s="150">
        <v>0</v>
      </c>
      <c r="M755" s="184"/>
      <c r="N755" s="181"/>
      <c r="O755" s="181" t="s">
        <v>1602</v>
      </c>
      <c r="P755" s="151" t="s">
        <v>1599</v>
      </c>
      <c r="Q755" s="182" t="str">
        <f>MaBM</f>
        <v>KVQT</v>
      </c>
      <c r="R755" s="182" t="str">
        <f>MaKhoa</f>
        <v>KTVT</v>
      </c>
      <c r="S755" s="144" t="str">
        <f t="shared" si="11"/>
        <v>KTVT-KVQT</v>
      </c>
      <c r="T755" s="183"/>
      <c r="U755" s="183"/>
      <c r="V755" s="183"/>
      <c r="W755" s="183"/>
      <c r="X755" s="183"/>
      <c r="Y755" s="183"/>
      <c r="Z755" s="183"/>
      <c r="AA755" s="183"/>
      <c r="AB755" s="183"/>
      <c r="AC755" s="183"/>
      <c r="AD755" s="183"/>
      <c r="AE755" s="183"/>
      <c r="AF755" s="183"/>
      <c r="AG755" s="183" t="s">
        <v>21</v>
      </c>
      <c r="AH755" s="183" t="s">
        <v>21</v>
      </c>
      <c r="AI755" s="183"/>
      <c r="AJ755" s="183"/>
      <c r="AK755" s="183"/>
      <c r="AL755" s="183"/>
      <c r="AM755" s="183"/>
      <c r="AN755" s="183"/>
      <c r="AO755" s="183"/>
      <c r="AP755" s="183"/>
      <c r="AQ755" s="183"/>
      <c r="AR755" s="183"/>
      <c r="AS755" s="183"/>
      <c r="AT755" s="183"/>
      <c r="AU755" s="183"/>
      <c r="AV755" s="183"/>
      <c r="AW755" s="183"/>
      <c r="AX755" s="183"/>
      <c r="AY755" s="183"/>
      <c r="AZ755" s="183"/>
      <c r="BA755" s="183" t="s">
        <v>21</v>
      </c>
      <c r="BB755" s="183"/>
      <c r="BC755" s="183"/>
      <c r="BD755" s="183"/>
      <c r="BE755" s="183"/>
    </row>
    <row r="756" spans="1:57" ht="15" hidden="1" customHeight="1">
      <c r="A756" s="145" t="s">
        <v>876</v>
      </c>
      <c r="B756" s="145" t="s">
        <v>867</v>
      </c>
      <c r="C756" s="145"/>
      <c r="D756" s="145" t="s">
        <v>877</v>
      </c>
      <c r="E756" s="145" t="s">
        <v>877</v>
      </c>
      <c r="F756" s="146">
        <v>454</v>
      </c>
      <c r="G756" s="147" t="s">
        <v>878</v>
      </c>
      <c r="H756" s="148">
        <v>2</v>
      </c>
      <c r="I756" s="149">
        <v>30</v>
      </c>
      <c r="J756" s="149"/>
      <c r="K756" s="149"/>
      <c r="L756" s="150">
        <v>0</v>
      </c>
      <c r="M756" s="184"/>
      <c r="N756" s="181"/>
      <c r="O756" s="181" t="s">
        <v>1602</v>
      </c>
      <c r="P756" s="151" t="s">
        <v>1599</v>
      </c>
      <c r="Q756" s="182" t="str">
        <f>MaBM</f>
        <v>KVQT</v>
      </c>
      <c r="R756" s="182" t="str">
        <f>MaKhoa</f>
        <v>KTVT</v>
      </c>
      <c r="S756" s="144" t="str">
        <f t="shared" si="11"/>
        <v>KTVT-KVQT</v>
      </c>
      <c r="T756" s="183"/>
      <c r="U756" s="183"/>
      <c r="V756" s="183"/>
      <c r="W756" s="183"/>
      <c r="X756" s="183"/>
      <c r="Y756" s="183"/>
      <c r="Z756" s="183"/>
      <c r="AA756" s="183"/>
      <c r="AB756" s="183"/>
      <c r="AC756" s="183"/>
      <c r="AD756" s="183"/>
      <c r="AE756" s="183"/>
      <c r="AF756" s="183"/>
      <c r="AG756" s="183" t="s">
        <v>20</v>
      </c>
      <c r="AH756" s="183" t="s">
        <v>20</v>
      </c>
      <c r="AI756" s="183"/>
      <c r="AJ756" s="183"/>
      <c r="AK756" s="183"/>
      <c r="AL756" s="183"/>
      <c r="AM756" s="183"/>
      <c r="AN756" s="183"/>
      <c r="AO756" s="183"/>
      <c r="AP756" s="183"/>
      <c r="AQ756" s="183"/>
      <c r="AR756" s="183"/>
      <c r="AS756" s="183"/>
      <c r="AT756" s="183"/>
      <c r="AU756" s="183"/>
      <c r="AV756" s="183"/>
      <c r="AW756" s="183"/>
      <c r="AX756" s="183"/>
      <c r="AY756" s="183"/>
      <c r="AZ756" s="183" t="s">
        <v>20</v>
      </c>
      <c r="BA756" s="183" t="s">
        <v>20</v>
      </c>
      <c r="BB756" s="183"/>
      <c r="BC756" s="183"/>
      <c r="BD756" s="183"/>
      <c r="BE756" s="183"/>
    </row>
    <row r="757" spans="1:57" ht="15" hidden="1" customHeight="1">
      <c r="A757" s="145" t="s">
        <v>1366</v>
      </c>
      <c r="B757" s="145"/>
      <c r="C757" s="145"/>
      <c r="D757" s="145" t="s">
        <v>1367</v>
      </c>
      <c r="E757" s="145"/>
      <c r="F757" s="146">
        <v>668</v>
      </c>
      <c r="G757" s="147" t="s">
        <v>1368</v>
      </c>
      <c r="H757" s="148">
        <v>4</v>
      </c>
      <c r="I757" s="149"/>
      <c r="J757" s="149"/>
      <c r="K757" s="149">
        <v>180</v>
      </c>
      <c r="L757" s="150">
        <v>0</v>
      </c>
      <c r="M757" s="180" t="s">
        <v>2</v>
      </c>
      <c r="N757" s="181"/>
      <c r="O757" s="181" t="s">
        <v>1602</v>
      </c>
      <c r="P757" s="151" t="s">
        <v>1599</v>
      </c>
      <c r="Q757" s="182" t="str">
        <f>MaBM</f>
        <v>KVQT</v>
      </c>
      <c r="R757" s="182" t="str">
        <f>MaKhoa</f>
        <v>KTVT</v>
      </c>
      <c r="S757" s="144" t="str">
        <f t="shared" si="11"/>
        <v>KTVT-KVQT</v>
      </c>
      <c r="T757" s="183"/>
      <c r="U757" s="183"/>
      <c r="V757" s="183"/>
      <c r="W757" s="183"/>
      <c r="X757" s="183"/>
      <c r="Y757" s="183"/>
      <c r="Z757" s="183"/>
      <c r="AA757" s="183"/>
      <c r="AB757" s="183"/>
      <c r="AC757" s="183"/>
      <c r="AD757" s="183"/>
      <c r="AE757" s="183"/>
      <c r="AF757" s="183"/>
      <c r="AG757" s="183"/>
      <c r="AH757" s="183" t="s">
        <v>20</v>
      </c>
      <c r="AI757" s="183"/>
      <c r="AJ757" s="183"/>
      <c r="AK757" s="183"/>
      <c r="AL757" s="183"/>
      <c r="AM757" s="183"/>
      <c r="AN757" s="183"/>
      <c r="AO757" s="183"/>
      <c r="AP757" s="183"/>
      <c r="AQ757" s="183"/>
      <c r="AR757" s="183"/>
      <c r="AS757" s="183"/>
      <c r="AT757" s="183"/>
      <c r="AU757" s="183"/>
      <c r="AV757" s="183"/>
      <c r="AW757" s="183"/>
      <c r="AX757" s="183"/>
      <c r="AY757" s="183"/>
      <c r="AZ757" s="183"/>
      <c r="BA757" s="183" t="s">
        <v>20</v>
      </c>
      <c r="BB757" s="183"/>
      <c r="BC757" s="183"/>
      <c r="BD757" s="183"/>
      <c r="BE757" s="183"/>
    </row>
    <row r="758" spans="1:57" ht="15" hidden="1" customHeight="1">
      <c r="A758" s="145" t="s">
        <v>1369</v>
      </c>
      <c r="B758" s="145"/>
      <c r="C758" s="145"/>
      <c r="D758" s="145" t="s">
        <v>1370</v>
      </c>
      <c r="E758" s="145"/>
      <c r="F758" s="146">
        <v>669</v>
      </c>
      <c r="G758" s="147" t="s">
        <v>1371</v>
      </c>
      <c r="H758" s="148">
        <v>4</v>
      </c>
      <c r="I758" s="149"/>
      <c r="J758" s="149"/>
      <c r="K758" s="149">
        <v>180</v>
      </c>
      <c r="L758" s="150">
        <v>0</v>
      </c>
      <c r="M758" s="180" t="s">
        <v>2</v>
      </c>
      <c r="N758" s="181"/>
      <c r="O758" s="181" t="s">
        <v>1602</v>
      </c>
      <c r="P758" s="151" t="s">
        <v>1599</v>
      </c>
      <c r="Q758" s="182" t="str">
        <f>MaBM</f>
        <v>KVQT</v>
      </c>
      <c r="R758" s="182" t="str">
        <f>MaKhoa</f>
        <v>KTVT</v>
      </c>
      <c r="S758" s="144" t="str">
        <f t="shared" si="11"/>
        <v>KTVT-KVQT</v>
      </c>
      <c r="T758" s="183"/>
      <c r="U758" s="183"/>
      <c r="V758" s="183"/>
      <c r="W758" s="183"/>
      <c r="X758" s="183"/>
      <c r="Y758" s="183"/>
      <c r="Z758" s="183"/>
      <c r="AA758" s="183"/>
      <c r="AB758" s="183"/>
      <c r="AC758" s="183"/>
      <c r="AD758" s="183"/>
      <c r="AE758" s="183"/>
      <c r="AF758" s="183"/>
      <c r="AG758" s="183"/>
      <c r="AH758" s="183" t="s">
        <v>20</v>
      </c>
      <c r="AI758" s="183"/>
      <c r="AJ758" s="183"/>
      <c r="AK758" s="183"/>
      <c r="AL758" s="183"/>
      <c r="AM758" s="183"/>
      <c r="AN758" s="183"/>
      <c r="AO758" s="183"/>
      <c r="AP758" s="183"/>
      <c r="AQ758" s="183"/>
      <c r="AR758" s="183"/>
      <c r="AS758" s="183"/>
      <c r="AT758" s="183"/>
      <c r="AU758" s="183"/>
      <c r="AV758" s="183"/>
      <c r="AW758" s="183"/>
      <c r="AX758" s="183"/>
      <c r="AY758" s="183"/>
      <c r="AZ758" s="183"/>
      <c r="BA758" s="183" t="s">
        <v>20</v>
      </c>
      <c r="BB758" s="183"/>
      <c r="BC758" s="183"/>
      <c r="BD758" s="183"/>
      <c r="BE758" s="183"/>
    </row>
    <row r="759" spans="1:57" ht="15" hidden="1" customHeight="1">
      <c r="A759" s="145" t="s">
        <v>1431</v>
      </c>
      <c r="B759" s="145" t="s">
        <v>1431</v>
      </c>
      <c r="C759" s="145"/>
      <c r="D759" s="145" t="s">
        <v>1432</v>
      </c>
      <c r="E759" s="145" t="s">
        <v>1432</v>
      </c>
      <c r="F759" s="146">
        <v>701</v>
      </c>
      <c r="G759" s="147" t="s">
        <v>1415</v>
      </c>
      <c r="H759" s="148">
        <v>4</v>
      </c>
      <c r="I759" s="149"/>
      <c r="J759" s="149"/>
      <c r="K759" s="149">
        <v>180</v>
      </c>
      <c r="L759" s="150">
        <v>0</v>
      </c>
      <c r="M759" s="180" t="s">
        <v>1511</v>
      </c>
      <c r="N759" s="181"/>
      <c r="O759" s="181" t="s">
        <v>1602</v>
      </c>
      <c r="P759" s="151" t="s">
        <v>1599</v>
      </c>
      <c r="Q759" s="182" t="str">
        <f>MaBM</f>
        <v>KVQT</v>
      </c>
      <c r="R759" s="182" t="str">
        <f>MaKhoa</f>
        <v>KTVT</v>
      </c>
      <c r="S759" s="144" t="str">
        <f t="shared" si="11"/>
        <v>KTVT-KVQT</v>
      </c>
      <c r="T759" s="183"/>
      <c r="U759" s="183"/>
      <c r="V759" s="183"/>
      <c r="W759" s="183"/>
      <c r="X759" s="183"/>
      <c r="Y759" s="183"/>
      <c r="Z759" s="183"/>
      <c r="AA759" s="183"/>
      <c r="AB759" s="183"/>
      <c r="AC759" s="183"/>
      <c r="AD759" s="183"/>
      <c r="AE759" s="183"/>
      <c r="AF759" s="183"/>
      <c r="AG759" s="183"/>
      <c r="AH759" s="183" t="s">
        <v>20</v>
      </c>
      <c r="AI759" s="183"/>
      <c r="AJ759" s="183"/>
      <c r="AK759" s="183"/>
      <c r="AL759" s="183"/>
      <c r="AM759" s="183"/>
      <c r="AN759" s="183"/>
      <c r="AO759" s="183"/>
      <c r="AP759" s="183"/>
      <c r="AQ759" s="183"/>
      <c r="AR759" s="183"/>
      <c r="AS759" s="183"/>
      <c r="AT759" s="183"/>
      <c r="AU759" s="183"/>
      <c r="AV759" s="183"/>
      <c r="AW759" s="183"/>
      <c r="AX759" s="183"/>
      <c r="AY759" s="183"/>
      <c r="AZ759" s="183"/>
      <c r="BA759" s="183" t="s">
        <v>20</v>
      </c>
      <c r="BB759" s="183"/>
      <c r="BC759" s="183"/>
      <c r="BD759" s="183"/>
      <c r="BE759" s="183"/>
    </row>
    <row r="760" spans="1:57" ht="15" hidden="1" customHeight="1">
      <c r="A760" s="145" t="s">
        <v>487</v>
      </c>
      <c r="B760" s="145" t="s">
        <v>487</v>
      </c>
      <c r="C760" s="145"/>
      <c r="D760" s="145" t="s">
        <v>488</v>
      </c>
      <c r="E760" s="145"/>
      <c r="F760" s="146">
        <v>228</v>
      </c>
      <c r="G760" s="147" t="s">
        <v>489</v>
      </c>
      <c r="H760" s="148">
        <v>2</v>
      </c>
      <c r="I760" s="149">
        <v>30</v>
      </c>
      <c r="J760" s="149"/>
      <c r="K760" s="149"/>
      <c r="L760" s="150">
        <v>0</v>
      </c>
      <c r="M760" s="184" t="s">
        <v>1484</v>
      </c>
      <c r="N760" s="181"/>
      <c r="O760" s="181" t="s">
        <v>1602</v>
      </c>
      <c r="P760" s="151" t="s">
        <v>1599</v>
      </c>
      <c r="Q760" s="182" t="str">
        <f>MaBM</f>
        <v>KVQT</v>
      </c>
      <c r="R760" s="182" t="str">
        <f>MaKhoa</f>
        <v>KTVT</v>
      </c>
      <c r="S760" s="144" t="str">
        <f t="shared" si="11"/>
        <v>KTVT-KVQT</v>
      </c>
      <c r="T760" s="183"/>
      <c r="U760" s="183"/>
      <c r="V760" s="183"/>
      <c r="W760" s="183"/>
      <c r="X760" s="183"/>
      <c r="Y760" s="183"/>
      <c r="Z760" s="183"/>
      <c r="AA760" s="183"/>
      <c r="AB760" s="183"/>
      <c r="AC760" s="183"/>
      <c r="AD760" s="183"/>
      <c r="AE760" s="183"/>
      <c r="AF760" s="183"/>
      <c r="AG760" s="183" t="s">
        <v>21</v>
      </c>
      <c r="AH760" s="183" t="s">
        <v>21</v>
      </c>
      <c r="AI760" s="183"/>
      <c r="AJ760" s="183"/>
      <c r="AK760" s="183"/>
      <c r="AL760" s="183" t="s">
        <v>20</v>
      </c>
      <c r="AM760" s="183"/>
      <c r="AN760" s="183"/>
      <c r="AO760" s="183"/>
      <c r="AP760" s="183"/>
      <c r="AQ760" s="183"/>
      <c r="AR760" s="183"/>
      <c r="AS760" s="183"/>
      <c r="AT760" s="183"/>
      <c r="AU760" s="183"/>
      <c r="AV760" s="183"/>
      <c r="AW760" s="183"/>
      <c r="AX760" s="183"/>
      <c r="AY760" s="183"/>
      <c r="AZ760" s="183" t="s">
        <v>21</v>
      </c>
      <c r="BA760" s="183" t="s">
        <v>21</v>
      </c>
      <c r="BB760" s="183"/>
      <c r="BC760" s="183"/>
      <c r="BD760" s="183"/>
      <c r="BE760" s="183"/>
    </row>
    <row r="761" spans="1:57" ht="15" hidden="1" customHeight="1">
      <c r="A761" s="145" t="s">
        <v>484</v>
      </c>
      <c r="B761" s="145" t="s">
        <v>484</v>
      </c>
      <c r="C761" s="145" t="s">
        <v>484</v>
      </c>
      <c r="D761" s="145" t="s">
        <v>485</v>
      </c>
      <c r="E761" s="145" t="s">
        <v>485</v>
      </c>
      <c r="F761" s="146">
        <v>227</v>
      </c>
      <c r="G761" s="147" t="s">
        <v>486</v>
      </c>
      <c r="H761" s="148">
        <v>2</v>
      </c>
      <c r="I761" s="149">
        <v>30</v>
      </c>
      <c r="J761" s="149"/>
      <c r="K761" s="149"/>
      <c r="L761" s="150">
        <v>0</v>
      </c>
      <c r="M761" s="184"/>
      <c r="N761" s="181"/>
      <c r="O761" s="181" t="s">
        <v>1602</v>
      </c>
      <c r="P761" s="151" t="s">
        <v>1599</v>
      </c>
      <c r="Q761" s="182" t="str">
        <f>MaBM</f>
        <v>KVQT</v>
      </c>
      <c r="R761" s="182" t="str">
        <f>MaKhoa</f>
        <v>KTVT</v>
      </c>
      <c r="S761" s="144" t="str">
        <f t="shared" si="11"/>
        <v>KTVT-KVQT</v>
      </c>
      <c r="T761" s="183"/>
      <c r="U761" s="183"/>
      <c r="V761" s="183"/>
      <c r="W761" s="183"/>
      <c r="X761" s="183"/>
      <c r="Y761" s="183"/>
      <c r="Z761" s="183"/>
      <c r="AA761" s="183"/>
      <c r="AB761" s="183"/>
      <c r="AC761" s="183"/>
      <c r="AD761" s="183"/>
      <c r="AE761" s="183"/>
      <c r="AF761" s="183"/>
      <c r="AG761" s="183" t="s">
        <v>21</v>
      </c>
      <c r="AH761" s="183" t="s">
        <v>20</v>
      </c>
      <c r="AI761" s="183"/>
      <c r="AJ761" s="183"/>
      <c r="AK761" s="183"/>
      <c r="AL761" s="183"/>
      <c r="AM761" s="183"/>
      <c r="AN761" s="183"/>
      <c r="AO761" s="183"/>
      <c r="AP761" s="183"/>
      <c r="AQ761" s="183"/>
      <c r="AR761" s="183"/>
      <c r="AS761" s="183"/>
      <c r="AT761" s="183"/>
      <c r="AU761" s="183"/>
      <c r="AV761" s="183"/>
      <c r="AW761" s="183"/>
      <c r="AX761" s="183"/>
      <c r="AY761" s="183"/>
      <c r="AZ761" s="183" t="s">
        <v>21</v>
      </c>
      <c r="BA761" s="183"/>
      <c r="BB761" s="183"/>
      <c r="BC761" s="183"/>
      <c r="BD761" s="183"/>
      <c r="BE761" s="183"/>
    </row>
    <row r="762" spans="1:57" ht="15" hidden="1" customHeight="1">
      <c r="A762" s="145" t="s">
        <v>505</v>
      </c>
      <c r="B762" s="145" t="s">
        <v>505</v>
      </c>
      <c r="C762" s="145" t="s">
        <v>505</v>
      </c>
      <c r="D762" s="145" t="s">
        <v>506</v>
      </c>
      <c r="E762" s="145" t="s">
        <v>506</v>
      </c>
      <c r="F762" s="146">
        <v>235</v>
      </c>
      <c r="G762" s="147" t="s">
        <v>1679</v>
      </c>
      <c r="H762" s="148">
        <v>2</v>
      </c>
      <c r="I762" s="149">
        <v>30</v>
      </c>
      <c r="J762" s="149"/>
      <c r="K762" s="149"/>
      <c r="L762" s="150">
        <v>0</v>
      </c>
      <c r="M762" s="184" t="s">
        <v>1484</v>
      </c>
      <c r="N762" s="181">
        <v>75</v>
      </c>
      <c r="O762" s="181" t="s">
        <v>1603</v>
      </c>
      <c r="P762" s="151" t="s">
        <v>1599</v>
      </c>
      <c r="Q762" s="182" t="str">
        <f>MaBM</f>
        <v>KVSB</v>
      </c>
      <c r="R762" s="182" t="str">
        <f>MaKhoa</f>
        <v>KTVT</v>
      </c>
      <c r="S762" s="144" t="str">
        <f t="shared" si="11"/>
        <v>KTVT-KVSB</v>
      </c>
      <c r="T762" s="183"/>
      <c r="U762" s="183"/>
      <c r="V762" s="183"/>
      <c r="W762" s="183"/>
      <c r="X762" s="183"/>
      <c r="Y762" s="183"/>
      <c r="Z762" s="183"/>
      <c r="AA762" s="183"/>
      <c r="AB762" s="183"/>
      <c r="AC762" s="183"/>
      <c r="AD762" s="183"/>
      <c r="AE762" s="183"/>
      <c r="AF762" s="183"/>
      <c r="AG762" s="183"/>
      <c r="AH762" s="183"/>
      <c r="AI762" s="183"/>
      <c r="AJ762" s="183" t="s">
        <v>21</v>
      </c>
      <c r="AK762" s="183" t="s">
        <v>21</v>
      </c>
      <c r="AL762" s="183" t="s">
        <v>20</v>
      </c>
      <c r="AM762" s="183"/>
      <c r="AN762" s="183"/>
      <c r="AO762" s="183"/>
      <c r="AP762" s="183"/>
      <c r="AQ762" s="183"/>
      <c r="AR762" s="183"/>
      <c r="AS762" s="183"/>
      <c r="AT762" s="183"/>
      <c r="AU762" s="183"/>
      <c r="AV762" s="183"/>
      <c r="AW762" s="183"/>
      <c r="AX762" s="183"/>
      <c r="AY762" s="183"/>
      <c r="AZ762" s="183"/>
      <c r="BA762" s="183"/>
      <c r="BB762" s="183"/>
      <c r="BC762" s="183" t="s">
        <v>21</v>
      </c>
      <c r="BD762" s="183" t="s">
        <v>21</v>
      </c>
      <c r="BE762" s="183"/>
    </row>
    <row r="763" spans="1:57" ht="15" hidden="1" customHeight="1">
      <c r="A763" s="145" t="s">
        <v>313</v>
      </c>
      <c r="B763" s="145"/>
      <c r="C763" s="145"/>
      <c r="D763" s="145" t="s">
        <v>314</v>
      </c>
      <c r="E763" s="145"/>
      <c r="F763" s="146">
        <v>142</v>
      </c>
      <c r="G763" s="147" t="s">
        <v>315</v>
      </c>
      <c r="H763" s="148">
        <v>3</v>
      </c>
      <c r="I763" s="149">
        <v>45</v>
      </c>
      <c r="J763" s="149"/>
      <c r="K763" s="149"/>
      <c r="L763" s="150">
        <v>0</v>
      </c>
      <c r="M763" s="184" t="s">
        <v>1484</v>
      </c>
      <c r="N763" s="181">
        <v>90</v>
      </c>
      <c r="O763" s="181" t="s">
        <v>1603</v>
      </c>
      <c r="P763" s="151" t="s">
        <v>1599</v>
      </c>
      <c r="Q763" s="182" t="str">
        <f>MaBM</f>
        <v>KVSB</v>
      </c>
      <c r="R763" s="182" t="str">
        <f>MaKhoa</f>
        <v>KTVT</v>
      </c>
      <c r="S763" s="144" t="str">
        <f t="shared" si="11"/>
        <v>KTVT-KVSB</v>
      </c>
      <c r="T763" s="183"/>
      <c r="U763" s="183"/>
      <c r="V763" s="183"/>
      <c r="W763" s="183"/>
      <c r="X763" s="183"/>
      <c r="Y763" s="183"/>
      <c r="Z763" s="183"/>
      <c r="AA763" s="183"/>
      <c r="AB763" s="183"/>
      <c r="AC763" s="183"/>
      <c r="AD763" s="183"/>
      <c r="AE763" s="183"/>
      <c r="AF763" s="183"/>
      <c r="AG763" s="183"/>
      <c r="AH763" s="183"/>
      <c r="AI763" s="183"/>
      <c r="AJ763" s="183"/>
      <c r="AK763" s="183" t="s">
        <v>20</v>
      </c>
      <c r="AL763" s="183"/>
      <c r="AM763" s="183"/>
      <c r="AN763" s="183"/>
      <c r="AO763" s="183"/>
      <c r="AP763" s="183"/>
      <c r="AQ763" s="183"/>
      <c r="AR763" s="183"/>
      <c r="AS763" s="183"/>
      <c r="AT763" s="183"/>
      <c r="AU763" s="183"/>
      <c r="AV763" s="183"/>
      <c r="AW763" s="183"/>
      <c r="AX763" s="183"/>
      <c r="AY763" s="183"/>
      <c r="AZ763" s="183"/>
      <c r="BA763" s="183"/>
      <c r="BB763" s="183"/>
      <c r="BC763" s="183"/>
      <c r="BD763" s="183" t="s">
        <v>20</v>
      </c>
      <c r="BE763" s="183"/>
    </row>
    <row r="764" spans="1:57" ht="15" hidden="1" customHeight="1">
      <c r="A764" s="145" t="s">
        <v>2019</v>
      </c>
      <c r="B764" s="145"/>
      <c r="C764" s="145"/>
      <c r="D764" s="145"/>
      <c r="E764" s="145"/>
      <c r="F764" s="146">
        <v>906</v>
      </c>
      <c r="G764" s="147" t="s">
        <v>2020</v>
      </c>
      <c r="H764" s="148">
        <v>3</v>
      </c>
      <c r="I764" s="149">
        <v>45</v>
      </c>
      <c r="J764" s="149"/>
      <c r="K764" s="149"/>
      <c r="L764" s="150">
        <v>0</v>
      </c>
      <c r="M764" s="184" t="s">
        <v>1484</v>
      </c>
      <c r="N764" s="181">
        <v>90</v>
      </c>
      <c r="O764" s="181" t="s">
        <v>1603</v>
      </c>
      <c r="P764" s="151" t="s">
        <v>1599</v>
      </c>
      <c r="Q764" s="182" t="str">
        <f>MaBM</f>
        <v>KVSB</v>
      </c>
      <c r="R764" s="182" t="str">
        <f>MaKhoa</f>
        <v>KTVT</v>
      </c>
      <c r="S764" s="144" t="str">
        <f t="shared" si="11"/>
        <v>KTVT-KVSB</v>
      </c>
      <c r="T764" s="183"/>
      <c r="U764" s="183"/>
      <c r="V764" s="183"/>
      <c r="W764" s="183"/>
      <c r="X764" s="183"/>
      <c r="Y764" s="183"/>
      <c r="Z764" s="183"/>
      <c r="AA764" s="183"/>
      <c r="AB764" s="183"/>
      <c r="AC764" s="183"/>
      <c r="AD764" s="183"/>
      <c r="AE764" s="183"/>
      <c r="AF764" s="183"/>
      <c r="AG764" s="183"/>
      <c r="AH764" s="183"/>
      <c r="AI764" s="183"/>
      <c r="AJ764" s="183"/>
      <c r="AK764" s="183"/>
      <c r="AL764" s="183" t="s">
        <v>20</v>
      </c>
      <c r="AM764" s="183"/>
      <c r="AN764" s="183"/>
      <c r="AO764" s="183"/>
      <c r="AP764" s="183"/>
      <c r="AQ764" s="183"/>
      <c r="AR764" s="183"/>
      <c r="AS764" s="183"/>
      <c r="AT764" s="183"/>
      <c r="AU764" s="183"/>
      <c r="AV764" s="183"/>
      <c r="AW764" s="183"/>
      <c r="AX764" s="183"/>
      <c r="AY764" s="183"/>
      <c r="AZ764" s="183"/>
      <c r="BA764" s="183"/>
      <c r="BB764" s="183"/>
      <c r="BC764" s="183"/>
      <c r="BD764" s="183"/>
      <c r="BE764" s="183"/>
    </row>
    <row r="765" spans="1:57" ht="15" hidden="1" customHeight="1">
      <c r="A765" s="145" t="s">
        <v>2021</v>
      </c>
      <c r="B765" s="145"/>
      <c r="C765" s="145"/>
      <c r="D765" s="145"/>
      <c r="E765" s="145"/>
      <c r="F765" s="146">
        <v>907</v>
      </c>
      <c r="G765" s="147" t="s">
        <v>2022</v>
      </c>
      <c r="H765" s="148">
        <v>3</v>
      </c>
      <c r="I765" s="149">
        <v>45</v>
      </c>
      <c r="J765" s="149"/>
      <c r="K765" s="149"/>
      <c r="L765" s="150">
        <v>0</v>
      </c>
      <c r="M765" s="184" t="s">
        <v>1484</v>
      </c>
      <c r="N765" s="181">
        <v>90</v>
      </c>
      <c r="O765" s="181" t="s">
        <v>1603</v>
      </c>
      <c r="P765" s="151" t="s">
        <v>1599</v>
      </c>
      <c r="Q765" s="182" t="str">
        <f>MaBM</f>
        <v>KVSB</v>
      </c>
      <c r="R765" s="182" t="str">
        <f>MaKhoa</f>
        <v>KTVT</v>
      </c>
      <c r="S765" s="144" t="str">
        <f t="shared" si="11"/>
        <v>KTVT-KVSB</v>
      </c>
      <c r="T765" s="183"/>
      <c r="U765" s="183"/>
      <c r="V765" s="183"/>
      <c r="W765" s="183"/>
      <c r="X765" s="183"/>
      <c r="Y765" s="183"/>
      <c r="Z765" s="183"/>
      <c r="AA765" s="183"/>
      <c r="AB765" s="183"/>
      <c r="AC765" s="183"/>
      <c r="AD765" s="183"/>
      <c r="AE765" s="183"/>
      <c r="AF765" s="183"/>
      <c r="AG765" s="183"/>
      <c r="AH765" s="183"/>
      <c r="AI765" s="183"/>
      <c r="AJ765" s="183"/>
      <c r="AK765" s="183"/>
      <c r="AL765" s="183" t="s">
        <v>20</v>
      </c>
      <c r="AM765" s="183"/>
      <c r="AN765" s="183"/>
      <c r="AO765" s="183"/>
      <c r="AP765" s="183"/>
      <c r="AQ765" s="183"/>
      <c r="AR765" s="183"/>
      <c r="AS765" s="183"/>
      <c r="AT765" s="183"/>
      <c r="AU765" s="183"/>
      <c r="AV765" s="183"/>
      <c r="AW765" s="183"/>
      <c r="AX765" s="183"/>
      <c r="AY765" s="183"/>
      <c r="AZ765" s="183"/>
      <c r="BA765" s="183"/>
      <c r="BB765" s="183"/>
      <c r="BC765" s="183"/>
      <c r="BD765" s="183"/>
      <c r="BE765" s="183"/>
    </row>
    <row r="766" spans="1:57" ht="15" hidden="1" customHeight="1">
      <c r="A766" s="145" t="s">
        <v>2051</v>
      </c>
      <c r="B766" s="145"/>
      <c r="C766" s="145"/>
      <c r="D766" s="145"/>
      <c r="E766" s="145"/>
      <c r="F766" s="146">
        <v>923</v>
      </c>
      <c r="G766" s="147" t="s">
        <v>300</v>
      </c>
      <c r="H766" s="148">
        <v>2</v>
      </c>
      <c r="I766" s="149">
        <v>30</v>
      </c>
      <c r="J766" s="149"/>
      <c r="K766" s="149"/>
      <c r="L766" s="150">
        <v>0</v>
      </c>
      <c r="M766" s="184" t="s">
        <v>1484</v>
      </c>
      <c r="N766" s="181">
        <v>75</v>
      </c>
      <c r="O766" s="181" t="s">
        <v>1603</v>
      </c>
      <c r="P766" s="151" t="s">
        <v>1599</v>
      </c>
      <c r="Q766" s="182" t="str">
        <f>MaBM</f>
        <v>KVSB</v>
      </c>
      <c r="R766" s="182" t="str">
        <f>MaKhoa</f>
        <v>KTVT</v>
      </c>
      <c r="S766" s="144" t="str">
        <f t="shared" si="11"/>
        <v>KTVT-KVSB</v>
      </c>
      <c r="T766" s="183"/>
      <c r="U766" s="183"/>
      <c r="V766" s="183"/>
      <c r="W766" s="183"/>
      <c r="X766" s="183"/>
      <c r="Y766" s="183"/>
      <c r="Z766" s="183"/>
      <c r="AA766" s="183"/>
      <c r="AB766" s="183"/>
      <c r="AC766" s="183"/>
      <c r="AD766" s="183"/>
      <c r="AE766" s="183"/>
      <c r="AF766" s="183"/>
      <c r="AG766" s="183"/>
      <c r="AH766" s="183"/>
      <c r="AI766" s="183"/>
      <c r="AJ766" s="183"/>
      <c r="AK766" s="183"/>
      <c r="AL766" s="183" t="s">
        <v>21</v>
      </c>
      <c r="AM766" s="183"/>
      <c r="AN766" s="183"/>
      <c r="AO766" s="183"/>
      <c r="AP766" s="183"/>
      <c r="AQ766" s="183"/>
      <c r="AR766" s="183"/>
      <c r="AS766" s="183"/>
      <c r="AT766" s="183"/>
      <c r="AU766" s="183"/>
      <c r="AV766" s="183"/>
      <c r="AW766" s="183"/>
      <c r="AX766" s="183"/>
      <c r="AY766" s="183"/>
      <c r="AZ766" s="183"/>
      <c r="BA766" s="183"/>
      <c r="BB766" s="183"/>
      <c r="BC766" s="183"/>
      <c r="BD766" s="183"/>
      <c r="BE766" s="183"/>
    </row>
    <row r="767" spans="1:57" ht="15" hidden="1" customHeight="1">
      <c r="A767" s="145" t="s">
        <v>1862</v>
      </c>
      <c r="B767" s="145" t="s">
        <v>1862</v>
      </c>
      <c r="C767" s="145" t="s">
        <v>1862</v>
      </c>
      <c r="D767" s="145"/>
      <c r="E767" s="145"/>
      <c r="F767" s="146">
        <v>813</v>
      </c>
      <c r="G767" s="147" t="s">
        <v>1863</v>
      </c>
      <c r="H767" s="148">
        <v>2</v>
      </c>
      <c r="I767" s="149">
        <v>30</v>
      </c>
      <c r="J767" s="149"/>
      <c r="K767" s="149"/>
      <c r="L767" s="150">
        <v>0</v>
      </c>
      <c r="M767" s="184" t="s">
        <v>1484</v>
      </c>
      <c r="N767" s="181">
        <v>75</v>
      </c>
      <c r="O767" s="181" t="s">
        <v>1603</v>
      </c>
      <c r="P767" s="151" t="s">
        <v>1599</v>
      </c>
      <c r="Q767" s="182" t="str">
        <f>MaBM</f>
        <v>KVSB</v>
      </c>
      <c r="R767" s="182" t="str">
        <f>MaKhoa</f>
        <v>KTVT</v>
      </c>
      <c r="S767" s="144" t="str">
        <f t="shared" si="11"/>
        <v>KTVT-KVSB</v>
      </c>
      <c r="T767" s="183"/>
      <c r="U767" s="183"/>
      <c r="V767" s="183"/>
      <c r="W767" s="183"/>
      <c r="X767" s="183"/>
      <c r="Y767" s="183"/>
      <c r="Z767" s="183"/>
      <c r="AA767" s="183"/>
      <c r="AB767" s="183"/>
      <c r="AC767" s="183"/>
      <c r="AD767" s="183"/>
      <c r="AE767" s="183"/>
      <c r="AF767" s="183"/>
      <c r="AG767" s="183"/>
      <c r="AH767" s="183"/>
      <c r="AI767" s="183"/>
      <c r="AJ767" s="183"/>
      <c r="AK767" s="183" t="s">
        <v>21</v>
      </c>
      <c r="AL767" s="183"/>
      <c r="AM767" s="183"/>
      <c r="AN767" s="183"/>
      <c r="AO767" s="183"/>
      <c r="AP767" s="183"/>
      <c r="AQ767" s="183"/>
      <c r="AR767" s="183"/>
      <c r="AS767" s="183"/>
      <c r="AT767" s="183"/>
      <c r="AU767" s="183"/>
      <c r="AV767" s="183"/>
      <c r="AW767" s="183"/>
      <c r="AX767" s="183"/>
      <c r="AY767" s="183"/>
      <c r="AZ767" s="183"/>
      <c r="BA767" s="183"/>
      <c r="BB767" s="183"/>
      <c r="BC767" s="183"/>
      <c r="BD767" s="183"/>
      <c r="BE767" s="183"/>
    </row>
    <row r="768" spans="1:57" ht="15" hidden="1" customHeight="1">
      <c r="A768" s="145" t="s">
        <v>1230</v>
      </c>
      <c r="B768" s="145" t="s">
        <v>1230</v>
      </c>
      <c r="C768" s="145"/>
      <c r="D768" s="145" t="s">
        <v>1757</v>
      </c>
      <c r="E768" s="145"/>
      <c r="F768" s="146">
        <v>612</v>
      </c>
      <c r="G768" s="147" t="s">
        <v>1758</v>
      </c>
      <c r="H768" s="148">
        <v>2</v>
      </c>
      <c r="I768" s="149">
        <v>30</v>
      </c>
      <c r="J768" s="149"/>
      <c r="K768" s="149"/>
      <c r="L768" s="150">
        <v>0</v>
      </c>
      <c r="M768" s="184" t="s">
        <v>1484</v>
      </c>
      <c r="N768" s="181">
        <v>75</v>
      </c>
      <c r="O768" s="181" t="s">
        <v>1603</v>
      </c>
      <c r="P768" s="151" t="s">
        <v>1599</v>
      </c>
      <c r="Q768" s="182" t="str">
        <f>MaBM</f>
        <v>KVSB</v>
      </c>
      <c r="R768" s="182" t="str">
        <f>MaKhoa</f>
        <v>KTVT</v>
      </c>
      <c r="S768" s="144" t="str">
        <f t="shared" si="11"/>
        <v>KTVT-KVSB</v>
      </c>
      <c r="T768" s="183"/>
      <c r="U768" s="183"/>
      <c r="V768" s="183"/>
      <c r="W768" s="183"/>
      <c r="X768" s="183"/>
      <c r="Y768" s="183"/>
      <c r="Z768" s="183"/>
      <c r="AA768" s="183"/>
      <c r="AB768" s="183"/>
      <c r="AC768" s="183"/>
      <c r="AD768" s="183"/>
      <c r="AE768" s="183"/>
      <c r="AF768" s="183"/>
      <c r="AG768" s="183"/>
      <c r="AH768" s="183"/>
      <c r="AI768" s="183"/>
      <c r="AJ768" s="183" t="s">
        <v>21</v>
      </c>
      <c r="AK768" s="183"/>
      <c r="AL768" s="183"/>
      <c r="AM768" s="183"/>
      <c r="AN768" s="183"/>
      <c r="AO768" s="183"/>
      <c r="AP768" s="183"/>
      <c r="AQ768" s="183"/>
      <c r="AR768" s="183"/>
      <c r="AS768" s="183"/>
      <c r="AT768" s="183"/>
      <c r="AU768" s="183"/>
      <c r="AV768" s="183"/>
      <c r="AW768" s="183"/>
      <c r="AX768" s="183"/>
      <c r="AY768" s="183"/>
      <c r="AZ768" s="183"/>
      <c r="BA768" s="183"/>
      <c r="BB768" s="183"/>
      <c r="BC768" s="183" t="s">
        <v>21</v>
      </c>
      <c r="BD768" s="183"/>
      <c r="BE768" s="183"/>
    </row>
    <row r="769" spans="1:57" ht="15" hidden="1" customHeight="1">
      <c r="A769" s="145" t="s">
        <v>130</v>
      </c>
      <c r="B769" s="145" t="s">
        <v>130</v>
      </c>
      <c r="C769" s="145"/>
      <c r="D769" s="145" t="s">
        <v>131</v>
      </c>
      <c r="E769" s="145"/>
      <c r="F769" s="146">
        <v>48</v>
      </c>
      <c r="G769" s="147" t="s">
        <v>132</v>
      </c>
      <c r="H769" s="148">
        <v>2</v>
      </c>
      <c r="I769" s="149">
        <v>30</v>
      </c>
      <c r="J769" s="149"/>
      <c r="K769" s="149"/>
      <c r="L769" s="150">
        <v>0</v>
      </c>
      <c r="M769" s="184" t="s">
        <v>1484</v>
      </c>
      <c r="N769" s="181">
        <v>75</v>
      </c>
      <c r="O769" s="181" t="s">
        <v>1603</v>
      </c>
      <c r="P769" s="151" t="s">
        <v>1599</v>
      </c>
      <c r="Q769" s="182" t="str">
        <f>MaBM</f>
        <v>KVSB</v>
      </c>
      <c r="R769" s="182" t="str">
        <f>MaKhoa</f>
        <v>KTVT</v>
      </c>
      <c r="S769" s="144" t="str">
        <f t="shared" si="11"/>
        <v>KTVT-KVSB</v>
      </c>
      <c r="T769" s="183"/>
      <c r="U769" s="183"/>
      <c r="V769" s="183"/>
      <c r="W769" s="183"/>
      <c r="X769" s="183"/>
      <c r="Y769" s="183"/>
      <c r="Z769" s="183"/>
      <c r="AA769" s="183"/>
      <c r="AB769" s="183"/>
      <c r="AC769" s="183"/>
      <c r="AD769" s="183"/>
      <c r="AE769" s="183"/>
      <c r="AF769" s="183"/>
      <c r="AG769" s="183"/>
      <c r="AH769" s="183" t="s">
        <v>21</v>
      </c>
      <c r="AI769" s="183"/>
      <c r="AJ769" s="183"/>
      <c r="AK769" s="183"/>
      <c r="AL769" s="183"/>
      <c r="AM769" s="183"/>
      <c r="AN769" s="183"/>
      <c r="AO769" s="183"/>
      <c r="AP769" s="183"/>
      <c r="AQ769" s="183"/>
      <c r="AR769" s="183"/>
      <c r="AS769" s="183"/>
      <c r="AT769" s="183"/>
      <c r="AU769" s="183"/>
      <c r="AV769" s="183"/>
      <c r="AW769" s="183"/>
      <c r="AX769" s="183"/>
      <c r="AY769" s="183"/>
      <c r="AZ769" s="183"/>
      <c r="BA769" s="183" t="s">
        <v>21</v>
      </c>
      <c r="BB769" s="183"/>
      <c r="BC769" s="183"/>
      <c r="BD769" s="183"/>
      <c r="BE769" s="183"/>
    </row>
    <row r="770" spans="1:57" ht="15" hidden="1" customHeight="1">
      <c r="A770" s="145" t="s">
        <v>1643</v>
      </c>
      <c r="B770" s="145"/>
      <c r="C770" s="145"/>
      <c r="D770" s="145" t="s">
        <v>1644</v>
      </c>
      <c r="E770" s="145"/>
      <c r="F770" s="146">
        <v>153</v>
      </c>
      <c r="G770" s="147" t="s">
        <v>340</v>
      </c>
      <c r="H770" s="148">
        <v>2</v>
      </c>
      <c r="I770" s="149">
        <v>30</v>
      </c>
      <c r="J770" s="149"/>
      <c r="K770" s="149"/>
      <c r="L770" s="150">
        <v>0</v>
      </c>
      <c r="M770" s="184" t="s">
        <v>1484</v>
      </c>
      <c r="N770" s="181">
        <v>75</v>
      </c>
      <c r="O770" s="181" t="s">
        <v>1603</v>
      </c>
      <c r="P770" s="151" t="s">
        <v>1599</v>
      </c>
      <c r="Q770" s="182" t="str">
        <f>MaBM</f>
        <v>KVSB</v>
      </c>
      <c r="R770" s="182" t="str">
        <f>MaKhoa</f>
        <v>KTVT</v>
      </c>
      <c r="S770" s="144" t="str">
        <f t="shared" si="11"/>
        <v>KTVT-KVSB</v>
      </c>
      <c r="T770" s="183"/>
      <c r="U770" s="183"/>
      <c r="V770" s="183"/>
      <c r="W770" s="183"/>
      <c r="X770" s="183"/>
      <c r="Y770" s="183"/>
      <c r="Z770" s="183"/>
      <c r="AA770" s="183"/>
      <c r="AB770" s="183"/>
      <c r="AC770" s="183"/>
      <c r="AD770" s="183"/>
      <c r="AE770" s="183"/>
      <c r="AF770" s="183"/>
      <c r="AG770" s="183"/>
      <c r="AH770" s="183"/>
      <c r="AI770" s="183"/>
      <c r="AJ770" s="183" t="s">
        <v>20</v>
      </c>
      <c r="AK770" s="183"/>
      <c r="AL770" s="183" t="s">
        <v>20</v>
      </c>
      <c r="AM770" s="183"/>
      <c r="AN770" s="183"/>
      <c r="AO770" s="183"/>
      <c r="AP770" s="183"/>
      <c r="AQ770" s="183"/>
      <c r="AR770" s="183"/>
      <c r="AS770" s="183"/>
      <c r="AT770" s="183"/>
      <c r="AU770" s="183"/>
      <c r="AV770" s="183"/>
      <c r="AW770" s="183"/>
      <c r="AX770" s="183"/>
      <c r="AY770" s="183"/>
      <c r="AZ770" s="183"/>
      <c r="BA770" s="183"/>
      <c r="BB770" s="183"/>
      <c r="BC770" s="183" t="s">
        <v>20</v>
      </c>
      <c r="BD770" s="183"/>
      <c r="BE770" s="183"/>
    </row>
    <row r="771" spans="1:57" ht="15" hidden="1" customHeight="1">
      <c r="A771" s="145" t="s">
        <v>973</v>
      </c>
      <c r="B771" s="145" t="s">
        <v>973</v>
      </c>
      <c r="C771" s="145" t="s">
        <v>973</v>
      </c>
      <c r="D771" s="145"/>
      <c r="E771" s="145"/>
      <c r="F771" s="146">
        <v>496</v>
      </c>
      <c r="G771" s="147" t="s">
        <v>1735</v>
      </c>
      <c r="H771" s="148">
        <v>2</v>
      </c>
      <c r="I771" s="149">
        <v>30</v>
      </c>
      <c r="J771" s="149"/>
      <c r="K771" s="149"/>
      <c r="L771" s="150">
        <v>0</v>
      </c>
      <c r="M771" s="184" t="s">
        <v>1484</v>
      </c>
      <c r="N771" s="181">
        <v>75</v>
      </c>
      <c r="O771" s="181" t="s">
        <v>1603</v>
      </c>
      <c r="P771" s="151" t="s">
        <v>1599</v>
      </c>
      <c r="Q771" s="182" t="str">
        <f>MaBM</f>
        <v>KVSB</v>
      </c>
      <c r="R771" s="182" t="str">
        <f>MaKhoa</f>
        <v>KTVT</v>
      </c>
      <c r="S771" s="144" t="str">
        <f t="shared" si="11"/>
        <v>KTVT-KVSB</v>
      </c>
      <c r="T771" s="183"/>
      <c r="U771" s="183"/>
      <c r="V771" s="183"/>
      <c r="W771" s="183"/>
      <c r="X771" s="183"/>
      <c r="Y771" s="183"/>
      <c r="Z771" s="183"/>
      <c r="AA771" s="183"/>
      <c r="AB771" s="183"/>
      <c r="AC771" s="183"/>
      <c r="AD771" s="183"/>
      <c r="AE771" s="183"/>
      <c r="AF771" s="183"/>
      <c r="AG771" s="183"/>
      <c r="AH771" s="183"/>
      <c r="AI771" s="183"/>
      <c r="AJ771" s="183"/>
      <c r="AK771" s="183" t="s">
        <v>21</v>
      </c>
      <c r="AL771" s="183"/>
      <c r="AM771" s="183"/>
      <c r="AN771" s="183"/>
      <c r="AO771" s="183"/>
      <c r="AP771" s="183"/>
      <c r="AQ771" s="183"/>
      <c r="AR771" s="183"/>
      <c r="AS771" s="183"/>
      <c r="AT771" s="183"/>
      <c r="AU771" s="183"/>
      <c r="AV771" s="183"/>
      <c r="AW771" s="183"/>
      <c r="AX771" s="183"/>
      <c r="AY771" s="183"/>
      <c r="AZ771" s="183"/>
      <c r="BA771" s="183"/>
      <c r="BB771" s="183"/>
      <c r="BC771" s="183"/>
      <c r="BD771" s="183"/>
      <c r="BE771" s="183"/>
    </row>
    <row r="772" spans="1:57" ht="15" hidden="1" customHeight="1">
      <c r="A772" s="145" t="s">
        <v>974</v>
      </c>
      <c r="B772" s="145"/>
      <c r="C772" s="145"/>
      <c r="D772" s="145" t="s">
        <v>975</v>
      </c>
      <c r="E772" s="145"/>
      <c r="F772" s="146">
        <v>497</v>
      </c>
      <c r="G772" s="147" t="s">
        <v>1736</v>
      </c>
      <c r="H772" s="148">
        <v>2</v>
      </c>
      <c r="I772" s="149">
        <v>30</v>
      </c>
      <c r="J772" s="149"/>
      <c r="K772" s="149"/>
      <c r="L772" s="150">
        <v>0</v>
      </c>
      <c r="M772" s="184" t="s">
        <v>1484</v>
      </c>
      <c r="N772" s="181">
        <v>75</v>
      </c>
      <c r="O772" s="181" t="s">
        <v>1603</v>
      </c>
      <c r="P772" s="151" t="s">
        <v>1599</v>
      </c>
      <c r="Q772" s="182" t="str">
        <f>MaBM</f>
        <v>KVSB</v>
      </c>
      <c r="R772" s="182" t="str">
        <f>MaKhoa</f>
        <v>KTVT</v>
      </c>
      <c r="S772" s="144" t="str">
        <f t="shared" si="11"/>
        <v>KTVT-KVSB</v>
      </c>
      <c r="T772" s="183"/>
      <c r="U772" s="183"/>
      <c r="V772" s="183"/>
      <c r="W772" s="183"/>
      <c r="X772" s="183"/>
      <c r="Y772" s="183"/>
      <c r="Z772" s="183"/>
      <c r="AA772" s="183"/>
      <c r="AB772" s="183"/>
      <c r="AC772" s="183"/>
      <c r="AD772" s="183"/>
      <c r="AE772" s="183"/>
      <c r="AF772" s="183"/>
      <c r="AG772" s="183"/>
      <c r="AH772" s="183"/>
      <c r="AI772" s="183"/>
      <c r="AJ772" s="183" t="s">
        <v>20</v>
      </c>
      <c r="AK772" s="183"/>
      <c r="AL772" s="183"/>
      <c r="AM772" s="183"/>
      <c r="AN772" s="183"/>
      <c r="AO772" s="183"/>
      <c r="AP772" s="183"/>
      <c r="AQ772" s="183"/>
      <c r="AR772" s="183"/>
      <c r="AS772" s="183"/>
      <c r="AT772" s="183"/>
      <c r="AU772" s="183"/>
      <c r="AV772" s="183"/>
      <c r="AW772" s="183"/>
      <c r="AX772" s="183"/>
      <c r="AY772" s="183"/>
      <c r="AZ772" s="183"/>
      <c r="BA772" s="183"/>
      <c r="BB772" s="183"/>
      <c r="BC772" s="183" t="s">
        <v>20</v>
      </c>
      <c r="BD772" s="183"/>
      <c r="BE772" s="183"/>
    </row>
    <row r="773" spans="1:57" ht="15" hidden="1" customHeight="1">
      <c r="A773" s="145" t="s">
        <v>2015</v>
      </c>
      <c r="B773" s="145"/>
      <c r="C773" s="145"/>
      <c r="D773" s="145"/>
      <c r="E773" s="145"/>
      <c r="F773" s="146">
        <v>904</v>
      </c>
      <c r="G773" s="147" t="s">
        <v>2016</v>
      </c>
      <c r="H773" s="148">
        <v>2</v>
      </c>
      <c r="I773" s="149">
        <v>30</v>
      </c>
      <c r="J773" s="149"/>
      <c r="K773" s="149"/>
      <c r="L773" s="150">
        <v>0</v>
      </c>
      <c r="M773" s="184" t="s">
        <v>1484</v>
      </c>
      <c r="N773" s="181">
        <v>75</v>
      </c>
      <c r="O773" s="181" t="s">
        <v>1603</v>
      </c>
      <c r="P773" s="151" t="s">
        <v>1599</v>
      </c>
      <c r="Q773" s="182" t="str">
        <f>MaBM</f>
        <v>KVSB</v>
      </c>
      <c r="R773" s="182" t="str">
        <f>MaKhoa</f>
        <v>KTVT</v>
      </c>
      <c r="S773" s="144" t="str">
        <f t="shared" si="11"/>
        <v>KTVT-KVSB</v>
      </c>
      <c r="T773" s="183"/>
      <c r="U773" s="183"/>
      <c r="V773" s="183"/>
      <c r="W773" s="183"/>
      <c r="X773" s="183"/>
      <c r="Y773" s="183"/>
      <c r="Z773" s="183"/>
      <c r="AA773" s="183"/>
      <c r="AB773" s="183"/>
      <c r="AC773" s="183"/>
      <c r="AD773" s="183"/>
      <c r="AE773" s="183"/>
      <c r="AF773" s="183"/>
      <c r="AG773" s="183"/>
      <c r="AH773" s="183"/>
      <c r="AI773" s="183"/>
      <c r="AJ773" s="183"/>
      <c r="AK773" s="183"/>
      <c r="AL773" s="183" t="s">
        <v>20</v>
      </c>
      <c r="AM773" s="183"/>
      <c r="AN773" s="183"/>
      <c r="AO773" s="183"/>
      <c r="AP773" s="183"/>
      <c r="AQ773" s="183"/>
      <c r="AR773" s="183"/>
      <c r="AS773" s="183"/>
      <c r="AT773" s="183"/>
      <c r="AU773" s="183"/>
      <c r="AV773" s="183"/>
      <c r="AW773" s="183"/>
      <c r="AX773" s="183"/>
      <c r="AY773" s="183"/>
      <c r="AZ773" s="183"/>
      <c r="BA773" s="183"/>
      <c r="BB773" s="183"/>
      <c r="BC773" s="183"/>
      <c r="BD773" s="183"/>
      <c r="BE773" s="183"/>
    </row>
    <row r="774" spans="1:57" ht="15" hidden="1" customHeight="1">
      <c r="A774" s="145" t="s">
        <v>1674</v>
      </c>
      <c r="B774" s="145"/>
      <c r="C774" s="145"/>
      <c r="D774" s="145"/>
      <c r="E774" s="145"/>
      <c r="F774" s="146">
        <v>212</v>
      </c>
      <c r="G774" s="147" t="s">
        <v>1675</v>
      </c>
      <c r="H774" s="148">
        <v>3</v>
      </c>
      <c r="I774" s="149">
        <v>45</v>
      </c>
      <c r="J774" s="149"/>
      <c r="K774" s="149"/>
      <c r="L774" s="150">
        <v>0</v>
      </c>
      <c r="M774" s="184" t="s">
        <v>1484</v>
      </c>
      <c r="N774" s="181">
        <v>90</v>
      </c>
      <c r="O774" s="181" t="s">
        <v>1603</v>
      </c>
      <c r="P774" s="151" t="s">
        <v>1599</v>
      </c>
      <c r="Q774" s="182" t="str">
        <f>MaBM</f>
        <v>KVSB</v>
      </c>
      <c r="R774" s="182" t="str">
        <f>MaKhoa</f>
        <v>KTVT</v>
      </c>
      <c r="S774" s="144" t="str">
        <f t="shared" si="11"/>
        <v>KTVT-KVSB</v>
      </c>
      <c r="T774" s="183"/>
      <c r="U774" s="183"/>
      <c r="V774" s="183"/>
      <c r="W774" s="183"/>
      <c r="X774" s="183"/>
      <c r="Y774" s="183"/>
      <c r="Z774" s="183"/>
      <c r="AA774" s="183"/>
      <c r="AB774" s="183"/>
      <c r="AC774" s="183"/>
      <c r="AD774" s="183"/>
      <c r="AE774" s="183"/>
      <c r="AF774" s="183"/>
      <c r="AG774" s="183"/>
      <c r="AH774" s="183"/>
      <c r="AI774" s="183"/>
      <c r="AJ774" s="183"/>
      <c r="AK774" s="183"/>
      <c r="AL774" s="183" t="s">
        <v>20</v>
      </c>
      <c r="AM774" s="183"/>
      <c r="AN774" s="183"/>
      <c r="AO774" s="183"/>
      <c r="AP774" s="183"/>
      <c r="AQ774" s="183"/>
      <c r="AR774" s="183"/>
      <c r="AS774" s="183"/>
      <c r="AT774" s="183"/>
      <c r="AU774" s="183"/>
      <c r="AV774" s="183"/>
      <c r="AW774" s="183"/>
      <c r="AX774" s="183"/>
      <c r="AY774" s="183"/>
      <c r="AZ774" s="183"/>
      <c r="BA774" s="183"/>
      <c r="BB774" s="183"/>
      <c r="BC774" s="183"/>
      <c r="BD774" s="183"/>
      <c r="BE774" s="183"/>
    </row>
    <row r="775" spans="1:57" ht="15" hidden="1" customHeight="1">
      <c r="A775" s="145" t="s">
        <v>328</v>
      </c>
      <c r="B775" s="145"/>
      <c r="C775" s="145" t="s">
        <v>328</v>
      </c>
      <c r="D775" s="145" t="s">
        <v>329</v>
      </c>
      <c r="E775" s="145" t="s">
        <v>329</v>
      </c>
      <c r="F775" s="146">
        <v>147</v>
      </c>
      <c r="G775" s="147" t="s">
        <v>330</v>
      </c>
      <c r="H775" s="148">
        <v>3</v>
      </c>
      <c r="I775" s="149">
        <v>45</v>
      </c>
      <c r="J775" s="149"/>
      <c r="K775" s="149"/>
      <c r="L775" s="150">
        <v>0</v>
      </c>
      <c r="M775" s="184" t="s">
        <v>1484</v>
      </c>
      <c r="N775" s="181">
        <v>90</v>
      </c>
      <c r="O775" s="181" t="s">
        <v>1603</v>
      </c>
      <c r="P775" s="151" t="s">
        <v>1599</v>
      </c>
      <c r="Q775" s="182" t="str">
        <f>MaBM</f>
        <v>KVSB</v>
      </c>
      <c r="R775" s="182" t="str">
        <f>MaKhoa</f>
        <v>KTVT</v>
      </c>
      <c r="S775" s="144" t="str">
        <f t="shared" ref="S775:S838" si="12">+R775&amp;"-"&amp;Q775</f>
        <v>KTVT-KVSB</v>
      </c>
      <c r="T775" s="183"/>
      <c r="U775" s="183"/>
      <c r="V775" s="183"/>
      <c r="W775" s="183"/>
      <c r="X775" s="183"/>
      <c r="Y775" s="183"/>
      <c r="Z775" s="183"/>
      <c r="AA775" s="183"/>
      <c r="AB775" s="183"/>
      <c r="AC775" s="183"/>
      <c r="AD775" s="183"/>
      <c r="AE775" s="183"/>
      <c r="AF775" s="183"/>
      <c r="AG775" s="183"/>
      <c r="AH775" s="183"/>
      <c r="AI775" s="183"/>
      <c r="AJ775" s="183"/>
      <c r="AK775" s="183" t="s">
        <v>20</v>
      </c>
      <c r="AL775" s="183"/>
      <c r="AM775" s="183"/>
      <c r="AN775" s="183"/>
      <c r="AO775" s="183"/>
      <c r="AP775" s="183"/>
      <c r="AQ775" s="183"/>
      <c r="AR775" s="183"/>
      <c r="AS775" s="183"/>
      <c r="AT775" s="183"/>
      <c r="AU775" s="183"/>
      <c r="AV775" s="183"/>
      <c r="AW775" s="183"/>
      <c r="AX775" s="183"/>
      <c r="AY775" s="183"/>
      <c r="AZ775" s="183"/>
      <c r="BA775" s="183"/>
      <c r="BB775" s="183"/>
      <c r="BC775" s="183"/>
      <c r="BD775" s="183" t="s">
        <v>20</v>
      </c>
      <c r="BE775" s="183"/>
    </row>
    <row r="776" spans="1:57" ht="15" hidden="1" customHeight="1">
      <c r="A776" s="145" t="s">
        <v>343</v>
      </c>
      <c r="B776" s="145"/>
      <c r="C776" s="145"/>
      <c r="D776" s="145" t="s">
        <v>344</v>
      </c>
      <c r="E776" s="145"/>
      <c r="F776" s="146">
        <v>155</v>
      </c>
      <c r="G776" s="147" t="s">
        <v>345</v>
      </c>
      <c r="H776" s="148">
        <v>3</v>
      </c>
      <c r="I776" s="149">
        <v>45</v>
      </c>
      <c r="J776" s="149"/>
      <c r="K776" s="149"/>
      <c r="L776" s="150">
        <v>0</v>
      </c>
      <c r="M776" s="184" t="s">
        <v>1484</v>
      </c>
      <c r="N776" s="181">
        <v>90</v>
      </c>
      <c r="O776" s="181" t="s">
        <v>1603</v>
      </c>
      <c r="P776" s="151" t="s">
        <v>1599</v>
      </c>
      <c r="Q776" s="182" t="str">
        <f>MaBM</f>
        <v>KVSB</v>
      </c>
      <c r="R776" s="182" t="str">
        <f>MaKhoa</f>
        <v>KTVT</v>
      </c>
      <c r="S776" s="144" t="str">
        <f t="shared" si="12"/>
        <v>KTVT-KVSB</v>
      </c>
      <c r="T776" s="183"/>
      <c r="U776" s="183"/>
      <c r="V776" s="183"/>
      <c r="W776" s="183"/>
      <c r="X776" s="183"/>
      <c r="Y776" s="183"/>
      <c r="Z776" s="183"/>
      <c r="AA776" s="183"/>
      <c r="AB776" s="183"/>
      <c r="AC776" s="183"/>
      <c r="AD776" s="183"/>
      <c r="AE776" s="183"/>
      <c r="AF776" s="183"/>
      <c r="AG776" s="183"/>
      <c r="AH776" s="183"/>
      <c r="AI776" s="183"/>
      <c r="AJ776" s="183" t="s">
        <v>20</v>
      </c>
      <c r="AK776" s="183"/>
      <c r="AL776" s="183"/>
      <c r="AM776" s="183"/>
      <c r="AN776" s="183"/>
      <c r="AO776" s="183"/>
      <c r="AP776" s="183"/>
      <c r="AQ776" s="183"/>
      <c r="AR776" s="183"/>
      <c r="AS776" s="183"/>
      <c r="AT776" s="183"/>
      <c r="AU776" s="183"/>
      <c r="AV776" s="183"/>
      <c r="AW776" s="183"/>
      <c r="AX776" s="183"/>
      <c r="AY776" s="183"/>
      <c r="AZ776" s="183"/>
      <c r="BA776" s="183"/>
      <c r="BB776" s="183"/>
      <c r="BC776" s="183" t="s">
        <v>20</v>
      </c>
      <c r="BD776" s="183"/>
      <c r="BE776" s="183"/>
    </row>
    <row r="777" spans="1:57" ht="15" hidden="1" customHeight="1">
      <c r="A777" s="145" t="s">
        <v>2053</v>
      </c>
      <c r="B777" s="145"/>
      <c r="C777" s="145"/>
      <c r="D777" s="145"/>
      <c r="E777" s="145"/>
      <c r="F777" s="146">
        <v>925</v>
      </c>
      <c r="G777" s="147" t="s">
        <v>2054</v>
      </c>
      <c r="H777" s="148">
        <v>1</v>
      </c>
      <c r="I777" s="149"/>
      <c r="J777" s="149"/>
      <c r="K777" s="149">
        <v>45</v>
      </c>
      <c r="L777" s="150">
        <v>0</v>
      </c>
      <c r="M777" s="180" t="s">
        <v>1511</v>
      </c>
      <c r="N777" s="181"/>
      <c r="O777" s="181" t="s">
        <v>1603</v>
      </c>
      <c r="P777" s="151" t="s">
        <v>1599</v>
      </c>
      <c r="Q777" s="182" t="str">
        <f>MaBM</f>
        <v>KVSB</v>
      </c>
      <c r="R777" s="182" t="str">
        <f>MaKhoa</f>
        <v>KTVT</v>
      </c>
      <c r="S777" s="144" t="str">
        <f t="shared" si="12"/>
        <v>KTVT-KVSB</v>
      </c>
      <c r="T777" s="183"/>
      <c r="U777" s="183"/>
      <c r="V777" s="183"/>
      <c r="W777" s="183"/>
      <c r="X777" s="183"/>
      <c r="Y777" s="183"/>
      <c r="Z777" s="183"/>
      <c r="AA777" s="183"/>
      <c r="AB777" s="183"/>
      <c r="AC777" s="183"/>
      <c r="AD777" s="183"/>
      <c r="AE777" s="183"/>
      <c r="AF777" s="183"/>
      <c r="AG777" s="183"/>
      <c r="AH777" s="183"/>
      <c r="AI777" s="183"/>
      <c r="AJ777" s="183"/>
      <c r="AK777" s="183"/>
      <c r="AL777" s="183" t="s">
        <v>20</v>
      </c>
      <c r="AM777" s="183"/>
      <c r="AN777" s="183"/>
      <c r="AO777" s="183"/>
      <c r="AP777" s="183"/>
      <c r="AQ777" s="183"/>
      <c r="AR777" s="183"/>
      <c r="AS777" s="183"/>
      <c r="AT777" s="183"/>
      <c r="AU777" s="183"/>
      <c r="AV777" s="183"/>
      <c r="AW777" s="183"/>
      <c r="AX777" s="183"/>
      <c r="AY777" s="183"/>
      <c r="AZ777" s="183"/>
      <c r="BA777" s="183"/>
      <c r="BB777" s="183"/>
      <c r="BC777" s="183"/>
      <c r="BD777" s="183"/>
      <c r="BE777" s="183"/>
    </row>
    <row r="778" spans="1:57" ht="15" hidden="1" customHeight="1">
      <c r="A778" s="145" t="s">
        <v>2027</v>
      </c>
      <c r="B778" s="145"/>
      <c r="C778" s="145"/>
      <c r="D778" s="145"/>
      <c r="E778" s="145"/>
      <c r="F778" s="146">
        <v>910</v>
      </c>
      <c r="G778" s="147" t="s">
        <v>2028</v>
      </c>
      <c r="H778" s="148">
        <v>1</v>
      </c>
      <c r="I778" s="149"/>
      <c r="J778" s="149"/>
      <c r="K778" s="149">
        <v>45</v>
      </c>
      <c r="L778" s="150">
        <v>0</v>
      </c>
      <c r="M778" s="180" t="s">
        <v>1511</v>
      </c>
      <c r="N778" s="181"/>
      <c r="O778" s="181" t="s">
        <v>1603</v>
      </c>
      <c r="P778" s="151" t="s">
        <v>1599</v>
      </c>
      <c r="Q778" s="182" t="str">
        <f>MaBM</f>
        <v>KVSB</v>
      </c>
      <c r="R778" s="182" t="str">
        <f>MaKhoa</f>
        <v>KTVT</v>
      </c>
      <c r="S778" s="144" t="str">
        <f t="shared" si="12"/>
        <v>KTVT-KVSB</v>
      </c>
      <c r="T778" s="183"/>
      <c r="U778" s="183"/>
      <c r="V778" s="183"/>
      <c r="W778" s="183"/>
      <c r="X778" s="183"/>
      <c r="Y778" s="183"/>
      <c r="Z778" s="183"/>
      <c r="AA778" s="183"/>
      <c r="AB778" s="183"/>
      <c r="AC778" s="183"/>
      <c r="AD778" s="183"/>
      <c r="AE778" s="183"/>
      <c r="AF778" s="183"/>
      <c r="AG778" s="183"/>
      <c r="AH778" s="183"/>
      <c r="AI778" s="183"/>
      <c r="AJ778" s="183"/>
      <c r="AK778" s="183"/>
      <c r="AL778" s="183" t="s">
        <v>20</v>
      </c>
      <c r="AM778" s="183"/>
      <c r="AN778" s="183"/>
      <c r="AO778" s="183"/>
      <c r="AP778" s="183"/>
      <c r="AQ778" s="183"/>
      <c r="AR778" s="183"/>
      <c r="AS778" s="183"/>
      <c r="AT778" s="183"/>
      <c r="AU778" s="183"/>
      <c r="AV778" s="183"/>
      <c r="AW778" s="183"/>
      <c r="AX778" s="183"/>
      <c r="AY778" s="183"/>
      <c r="AZ778" s="183"/>
      <c r="BA778" s="183"/>
      <c r="BB778" s="183"/>
      <c r="BC778" s="183"/>
      <c r="BD778" s="183"/>
      <c r="BE778" s="183"/>
    </row>
    <row r="779" spans="1:57" ht="15" hidden="1" customHeight="1">
      <c r="A779" s="145" t="s">
        <v>1818</v>
      </c>
      <c r="B779" s="145" t="s">
        <v>1818</v>
      </c>
      <c r="C779" s="145" t="s">
        <v>1818</v>
      </c>
      <c r="D779" s="145" t="s">
        <v>1819</v>
      </c>
      <c r="E779" s="145" t="s">
        <v>1819</v>
      </c>
      <c r="F779" s="146">
        <v>755</v>
      </c>
      <c r="G779" s="147" t="s">
        <v>1820</v>
      </c>
      <c r="H779" s="148">
        <v>1</v>
      </c>
      <c r="I779" s="149"/>
      <c r="J779" s="149"/>
      <c r="K779" s="149">
        <v>45</v>
      </c>
      <c r="L779" s="150">
        <v>0</v>
      </c>
      <c r="M779" s="180" t="s">
        <v>1511</v>
      </c>
      <c r="N779" s="181"/>
      <c r="O779" s="181" t="s">
        <v>1603</v>
      </c>
      <c r="P779" s="151" t="s">
        <v>1599</v>
      </c>
      <c r="Q779" s="182" t="str">
        <f>MaBM</f>
        <v>KVSB</v>
      </c>
      <c r="R779" s="182" t="str">
        <f>MaKhoa</f>
        <v>KTVT</v>
      </c>
      <c r="S779" s="144" t="str">
        <f t="shared" si="12"/>
        <v>KTVT-KVSB</v>
      </c>
      <c r="T779" s="183"/>
      <c r="U779" s="183"/>
      <c r="V779" s="183"/>
      <c r="W779" s="183"/>
      <c r="X779" s="183"/>
      <c r="Y779" s="183"/>
      <c r="Z779" s="183"/>
      <c r="AA779" s="183"/>
      <c r="AB779" s="183"/>
      <c r="AC779" s="183"/>
      <c r="AD779" s="183"/>
      <c r="AE779" s="183"/>
      <c r="AF779" s="183"/>
      <c r="AG779" s="183"/>
      <c r="AH779" s="183"/>
      <c r="AI779" s="183"/>
      <c r="AJ779" s="183"/>
      <c r="AK779" s="183" t="s">
        <v>20</v>
      </c>
      <c r="AL779" s="183"/>
      <c r="AM779" s="183"/>
      <c r="AN779" s="183"/>
      <c r="AO779" s="183"/>
      <c r="AP779" s="183"/>
      <c r="AQ779" s="183"/>
      <c r="AR779" s="183"/>
      <c r="AS779" s="183"/>
      <c r="AT779" s="183"/>
      <c r="AU779" s="183"/>
      <c r="AV779" s="183"/>
      <c r="AW779" s="183"/>
      <c r="AX779" s="183"/>
      <c r="AY779" s="183"/>
      <c r="AZ779" s="183"/>
      <c r="BA779" s="183"/>
      <c r="BB779" s="183"/>
      <c r="BC779" s="183"/>
      <c r="BD779" s="183" t="s">
        <v>20</v>
      </c>
      <c r="BE779" s="183"/>
    </row>
    <row r="780" spans="1:57" ht="15" hidden="1" customHeight="1">
      <c r="A780" s="145" t="s">
        <v>1821</v>
      </c>
      <c r="B780" s="145" t="s">
        <v>1821</v>
      </c>
      <c r="C780" s="145" t="s">
        <v>1821</v>
      </c>
      <c r="D780" s="145"/>
      <c r="E780" s="145"/>
      <c r="F780" s="146">
        <v>785</v>
      </c>
      <c r="G780" s="147" t="s">
        <v>1822</v>
      </c>
      <c r="H780" s="148">
        <v>2</v>
      </c>
      <c r="I780" s="149"/>
      <c r="J780" s="149"/>
      <c r="K780" s="149">
        <v>90</v>
      </c>
      <c r="L780" s="150">
        <v>0</v>
      </c>
      <c r="M780" s="180" t="s">
        <v>1511</v>
      </c>
      <c r="N780" s="181"/>
      <c r="O780" s="181" t="s">
        <v>1603</v>
      </c>
      <c r="P780" s="151" t="s">
        <v>1599</v>
      </c>
      <c r="Q780" s="182" t="str">
        <f>MaBM</f>
        <v>KVSB</v>
      </c>
      <c r="R780" s="182" t="str">
        <f>MaKhoa</f>
        <v>KTVT</v>
      </c>
      <c r="S780" s="144" t="str">
        <f t="shared" si="12"/>
        <v>KTVT-KVSB</v>
      </c>
      <c r="T780" s="183"/>
      <c r="U780" s="183"/>
      <c r="V780" s="183"/>
      <c r="W780" s="183"/>
      <c r="X780" s="183"/>
      <c r="Y780" s="183"/>
      <c r="Z780" s="183"/>
      <c r="AA780" s="183"/>
      <c r="AB780" s="183"/>
      <c r="AC780" s="183"/>
      <c r="AD780" s="183"/>
      <c r="AE780" s="183"/>
      <c r="AF780" s="183"/>
      <c r="AG780" s="183"/>
      <c r="AH780" s="183"/>
      <c r="AI780" s="183"/>
      <c r="AJ780" s="183"/>
      <c r="AK780" s="183" t="s">
        <v>20</v>
      </c>
      <c r="AL780" s="183"/>
      <c r="AM780" s="183"/>
      <c r="AN780" s="183"/>
      <c r="AO780" s="183"/>
      <c r="AP780" s="183"/>
      <c r="AQ780" s="183"/>
      <c r="AR780" s="183"/>
      <c r="AS780" s="183"/>
      <c r="AT780" s="183"/>
      <c r="AU780" s="183"/>
      <c r="AV780" s="183"/>
      <c r="AW780" s="183"/>
      <c r="AX780" s="183"/>
      <c r="AY780" s="183"/>
      <c r="AZ780" s="183"/>
      <c r="BA780" s="183"/>
      <c r="BB780" s="183"/>
      <c r="BC780" s="183"/>
      <c r="BD780" s="183"/>
      <c r="BE780" s="183"/>
    </row>
    <row r="781" spans="1:57" ht="15" hidden="1" customHeight="1">
      <c r="A781" s="145"/>
      <c r="B781" s="145"/>
      <c r="C781" s="145"/>
      <c r="D781" s="145" t="s">
        <v>1864</v>
      </c>
      <c r="E781" s="145" t="s">
        <v>1864</v>
      </c>
      <c r="F781" s="146">
        <v>814</v>
      </c>
      <c r="G781" s="147" t="s">
        <v>1822</v>
      </c>
      <c r="H781" s="148">
        <v>1</v>
      </c>
      <c r="I781" s="149"/>
      <c r="J781" s="149"/>
      <c r="K781" s="149">
        <v>45</v>
      </c>
      <c r="L781" s="150">
        <v>0</v>
      </c>
      <c r="M781" s="180" t="s">
        <v>1511</v>
      </c>
      <c r="N781" s="181"/>
      <c r="O781" s="181" t="s">
        <v>1603</v>
      </c>
      <c r="P781" s="151" t="s">
        <v>1599</v>
      </c>
      <c r="Q781" s="182" t="str">
        <f>MaBM</f>
        <v>KVSB</v>
      </c>
      <c r="R781" s="182" t="str">
        <f>MaKhoa</f>
        <v>KTVT</v>
      </c>
      <c r="S781" s="144" t="str">
        <f t="shared" si="12"/>
        <v>KTVT-KVSB</v>
      </c>
      <c r="T781" s="183"/>
      <c r="U781" s="183"/>
      <c r="V781" s="183"/>
      <c r="W781" s="183"/>
      <c r="X781" s="183"/>
      <c r="Y781" s="183"/>
      <c r="Z781" s="183"/>
      <c r="AA781" s="183"/>
      <c r="AB781" s="183"/>
      <c r="AC781" s="183"/>
      <c r="AD781" s="183"/>
      <c r="AE781" s="183"/>
      <c r="AF781" s="183"/>
      <c r="AG781" s="183"/>
      <c r="AH781" s="183"/>
      <c r="AI781" s="183"/>
      <c r="AJ781" s="183"/>
      <c r="AK781" s="183"/>
      <c r="AL781" s="183"/>
      <c r="AM781" s="183"/>
      <c r="AN781" s="183"/>
      <c r="AO781" s="183"/>
      <c r="AP781" s="183"/>
      <c r="AQ781" s="183"/>
      <c r="AR781" s="183"/>
      <c r="AS781" s="183"/>
      <c r="AT781" s="183"/>
      <c r="AU781" s="183"/>
      <c r="AV781" s="183"/>
      <c r="AW781" s="183"/>
      <c r="AX781" s="183"/>
      <c r="AY781" s="183"/>
      <c r="AZ781" s="183"/>
      <c r="BA781" s="183"/>
      <c r="BB781" s="183"/>
      <c r="BC781" s="183"/>
      <c r="BD781" s="183" t="s">
        <v>20</v>
      </c>
      <c r="BE781" s="183"/>
    </row>
    <row r="782" spans="1:57" ht="15" hidden="1" customHeight="1">
      <c r="A782" s="145" t="s">
        <v>1009</v>
      </c>
      <c r="B782" s="145" t="s">
        <v>1009</v>
      </c>
      <c r="C782" s="145"/>
      <c r="D782" s="145"/>
      <c r="E782" s="145"/>
      <c r="F782" s="146">
        <v>509</v>
      </c>
      <c r="G782" s="147" t="s">
        <v>1737</v>
      </c>
      <c r="H782" s="148">
        <v>2</v>
      </c>
      <c r="I782" s="149"/>
      <c r="J782" s="149"/>
      <c r="K782" s="149">
        <v>90</v>
      </c>
      <c r="L782" s="150">
        <v>0</v>
      </c>
      <c r="M782" s="180" t="s">
        <v>1511</v>
      </c>
      <c r="N782" s="181"/>
      <c r="O782" s="181" t="s">
        <v>1603</v>
      </c>
      <c r="P782" s="151" t="s">
        <v>1599</v>
      </c>
      <c r="Q782" s="182" t="str">
        <f>MaBM</f>
        <v>KVSB</v>
      </c>
      <c r="R782" s="182" t="str">
        <f>MaKhoa</f>
        <v>KTVT</v>
      </c>
      <c r="S782" s="144" t="str">
        <f t="shared" si="12"/>
        <v>KTVT-KVSB</v>
      </c>
      <c r="T782" s="183"/>
      <c r="U782" s="183"/>
      <c r="V782" s="183"/>
      <c r="W782" s="183"/>
      <c r="X782" s="183"/>
      <c r="Y782" s="183"/>
      <c r="Z782" s="183"/>
      <c r="AA782" s="183"/>
      <c r="AB782" s="183"/>
      <c r="AC782" s="183"/>
      <c r="AD782" s="183"/>
      <c r="AE782" s="183"/>
      <c r="AF782" s="183"/>
      <c r="AG782" s="183"/>
      <c r="AH782" s="183"/>
      <c r="AI782" s="183"/>
      <c r="AJ782" s="183" t="s">
        <v>20</v>
      </c>
      <c r="AK782" s="183"/>
      <c r="AL782" s="183"/>
      <c r="AM782" s="183"/>
      <c r="AN782" s="183"/>
      <c r="AO782" s="183"/>
      <c r="AP782" s="183"/>
      <c r="AQ782" s="183"/>
      <c r="AR782" s="183"/>
      <c r="AS782" s="183"/>
      <c r="AT782" s="183"/>
      <c r="AU782" s="183"/>
      <c r="AV782" s="183"/>
      <c r="AW782" s="183"/>
      <c r="AX782" s="183"/>
      <c r="AY782" s="183"/>
      <c r="AZ782" s="183"/>
      <c r="BA782" s="183"/>
      <c r="BB782" s="183"/>
      <c r="BC782" s="183"/>
      <c r="BD782" s="183"/>
      <c r="BE782" s="183"/>
    </row>
    <row r="783" spans="1:57" ht="15" hidden="1" customHeight="1">
      <c r="A783" s="145" t="s">
        <v>983</v>
      </c>
      <c r="B783" s="145" t="s">
        <v>983</v>
      </c>
      <c r="C783" s="145"/>
      <c r="D783" s="145"/>
      <c r="E783" s="145"/>
      <c r="F783" s="146">
        <v>500</v>
      </c>
      <c r="G783" s="147" t="s">
        <v>984</v>
      </c>
      <c r="H783" s="148">
        <v>2</v>
      </c>
      <c r="I783" s="149"/>
      <c r="J783" s="149"/>
      <c r="K783" s="149">
        <v>90</v>
      </c>
      <c r="L783" s="150">
        <v>0</v>
      </c>
      <c r="M783" s="180" t="s">
        <v>1511</v>
      </c>
      <c r="N783" s="181"/>
      <c r="O783" s="181" t="s">
        <v>1603</v>
      </c>
      <c r="P783" s="151" t="s">
        <v>1599</v>
      </c>
      <c r="Q783" s="182" t="str">
        <f>MaBM</f>
        <v>KVSB</v>
      </c>
      <c r="R783" s="182" t="str">
        <f>MaKhoa</f>
        <v>KTVT</v>
      </c>
      <c r="S783" s="144" t="str">
        <f t="shared" si="12"/>
        <v>KTVT-KVSB</v>
      </c>
      <c r="T783" s="183"/>
      <c r="U783" s="183"/>
      <c r="V783" s="183"/>
      <c r="W783" s="183"/>
      <c r="X783" s="183"/>
      <c r="Y783" s="183"/>
      <c r="Z783" s="183"/>
      <c r="AA783" s="183"/>
      <c r="AB783" s="183"/>
      <c r="AC783" s="183"/>
      <c r="AD783" s="183"/>
      <c r="AE783" s="183"/>
      <c r="AF783" s="183"/>
      <c r="AG783" s="183"/>
      <c r="AH783" s="183"/>
      <c r="AI783" s="183"/>
      <c r="AJ783" s="183" t="s">
        <v>20</v>
      </c>
      <c r="AK783" s="183"/>
      <c r="AL783" s="183"/>
      <c r="AM783" s="183"/>
      <c r="AN783" s="183"/>
      <c r="AO783" s="183"/>
      <c r="AP783" s="183"/>
      <c r="AQ783" s="183"/>
      <c r="AR783" s="183"/>
      <c r="AS783" s="183"/>
      <c r="AT783" s="183"/>
      <c r="AU783" s="183"/>
      <c r="AV783" s="183"/>
      <c r="AW783" s="183"/>
      <c r="AX783" s="183"/>
      <c r="AY783" s="183"/>
      <c r="AZ783" s="183"/>
      <c r="BA783" s="183"/>
      <c r="BB783" s="183"/>
      <c r="BC783" s="183"/>
      <c r="BD783" s="183"/>
      <c r="BE783" s="183"/>
    </row>
    <row r="784" spans="1:57" ht="15" hidden="1" customHeight="1">
      <c r="A784" s="145"/>
      <c r="B784" s="145"/>
      <c r="C784" s="145"/>
      <c r="D784" s="145" t="s">
        <v>1858</v>
      </c>
      <c r="E784" s="145"/>
      <c r="F784" s="146">
        <v>808</v>
      </c>
      <c r="G784" s="147" t="s">
        <v>984</v>
      </c>
      <c r="H784" s="148">
        <v>1</v>
      </c>
      <c r="I784" s="149"/>
      <c r="J784" s="149"/>
      <c r="K784" s="149">
        <v>45</v>
      </c>
      <c r="L784" s="150">
        <v>0</v>
      </c>
      <c r="M784" s="180" t="s">
        <v>1511</v>
      </c>
      <c r="N784" s="181"/>
      <c r="O784" s="181" t="s">
        <v>1603</v>
      </c>
      <c r="P784" s="151" t="s">
        <v>1599</v>
      </c>
      <c r="Q784" s="182" t="str">
        <f>MaBM</f>
        <v>KVSB</v>
      </c>
      <c r="R784" s="182" t="str">
        <f>MaKhoa</f>
        <v>KTVT</v>
      </c>
      <c r="S784" s="144" t="str">
        <f t="shared" si="12"/>
        <v>KTVT-KVSB</v>
      </c>
      <c r="T784" s="183"/>
      <c r="U784" s="183"/>
      <c r="V784" s="183"/>
      <c r="W784" s="183"/>
      <c r="X784" s="183"/>
      <c r="Y784" s="183"/>
      <c r="Z784" s="183"/>
      <c r="AA784" s="183"/>
      <c r="AB784" s="183"/>
      <c r="AC784" s="183"/>
      <c r="AD784" s="183"/>
      <c r="AE784" s="183"/>
      <c r="AF784" s="183"/>
      <c r="AG784" s="183"/>
      <c r="AH784" s="183"/>
      <c r="AI784" s="183"/>
      <c r="AJ784" s="183"/>
      <c r="AK784" s="183"/>
      <c r="AL784" s="183"/>
      <c r="AM784" s="183"/>
      <c r="AN784" s="183"/>
      <c r="AO784" s="183"/>
      <c r="AP784" s="183"/>
      <c r="AQ784" s="183"/>
      <c r="AR784" s="183"/>
      <c r="AS784" s="183"/>
      <c r="AT784" s="183"/>
      <c r="AU784" s="183"/>
      <c r="AV784" s="183"/>
      <c r="AW784" s="183"/>
      <c r="AX784" s="183"/>
      <c r="AY784" s="183"/>
      <c r="AZ784" s="183"/>
      <c r="BA784" s="183"/>
      <c r="BB784" s="183"/>
      <c r="BC784" s="183" t="s">
        <v>20</v>
      </c>
      <c r="BD784" s="183"/>
      <c r="BE784" s="183"/>
    </row>
    <row r="785" spans="1:57" ht="15" hidden="1" customHeight="1">
      <c r="A785" s="145" t="s">
        <v>965</v>
      </c>
      <c r="B785" s="145" t="s">
        <v>965</v>
      </c>
      <c r="C785" s="145" t="s">
        <v>965</v>
      </c>
      <c r="D785" s="145" t="s">
        <v>1732</v>
      </c>
      <c r="E785" s="145" t="s">
        <v>1732</v>
      </c>
      <c r="F785" s="146">
        <v>492</v>
      </c>
      <c r="G785" s="147" t="s">
        <v>966</v>
      </c>
      <c r="H785" s="148">
        <v>1</v>
      </c>
      <c r="I785" s="149"/>
      <c r="J785" s="149"/>
      <c r="K785" s="149">
        <v>45</v>
      </c>
      <c r="L785" s="150">
        <v>0</v>
      </c>
      <c r="M785" s="180" t="s">
        <v>1511</v>
      </c>
      <c r="N785" s="181"/>
      <c r="O785" s="181" t="s">
        <v>1603</v>
      </c>
      <c r="P785" s="151" t="s">
        <v>1599</v>
      </c>
      <c r="Q785" s="182" t="str">
        <f>MaBM</f>
        <v>KVSB</v>
      </c>
      <c r="R785" s="182" t="str">
        <f>MaKhoa</f>
        <v>KTVT</v>
      </c>
      <c r="S785" s="144" t="str">
        <f t="shared" si="12"/>
        <v>KTVT-KVSB</v>
      </c>
      <c r="T785" s="183"/>
      <c r="U785" s="183"/>
      <c r="V785" s="183"/>
      <c r="W785" s="183"/>
      <c r="X785" s="183"/>
      <c r="Y785" s="183"/>
      <c r="Z785" s="183"/>
      <c r="AA785" s="183"/>
      <c r="AB785" s="183"/>
      <c r="AC785" s="183"/>
      <c r="AD785" s="183"/>
      <c r="AE785" s="183"/>
      <c r="AF785" s="183"/>
      <c r="AG785" s="183"/>
      <c r="AH785" s="183"/>
      <c r="AI785" s="183"/>
      <c r="AJ785" s="183"/>
      <c r="AK785" s="183" t="s">
        <v>20</v>
      </c>
      <c r="AL785" s="183"/>
      <c r="AM785" s="183"/>
      <c r="AN785" s="183"/>
      <c r="AO785" s="183"/>
      <c r="AP785" s="183"/>
      <c r="AQ785" s="183"/>
      <c r="AR785" s="183"/>
      <c r="AS785" s="183"/>
      <c r="AT785" s="183"/>
      <c r="AU785" s="183"/>
      <c r="AV785" s="183"/>
      <c r="AW785" s="183"/>
      <c r="AX785" s="183"/>
      <c r="AY785" s="183"/>
      <c r="AZ785" s="183"/>
      <c r="BA785" s="183"/>
      <c r="BB785" s="183"/>
      <c r="BC785" s="183"/>
      <c r="BD785" s="183" t="s">
        <v>20</v>
      </c>
      <c r="BE785" s="183"/>
    </row>
    <row r="786" spans="1:57" ht="15" hidden="1" customHeight="1">
      <c r="A786" s="145" t="s">
        <v>989</v>
      </c>
      <c r="B786" s="145" t="s">
        <v>989</v>
      </c>
      <c r="C786" s="145"/>
      <c r="D786" s="145"/>
      <c r="E786" s="145"/>
      <c r="F786" s="146">
        <v>502</v>
      </c>
      <c r="G786" s="147" t="s">
        <v>990</v>
      </c>
      <c r="H786" s="148">
        <v>2</v>
      </c>
      <c r="I786" s="149"/>
      <c r="J786" s="149"/>
      <c r="K786" s="149">
        <v>90</v>
      </c>
      <c r="L786" s="150">
        <v>0</v>
      </c>
      <c r="M786" s="180" t="s">
        <v>1511</v>
      </c>
      <c r="N786" s="181"/>
      <c r="O786" s="181" t="s">
        <v>1603</v>
      </c>
      <c r="P786" s="151" t="s">
        <v>1599</v>
      </c>
      <c r="Q786" s="182" t="str">
        <f>MaBM</f>
        <v>KVSB</v>
      </c>
      <c r="R786" s="182" t="str">
        <f>MaKhoa</f>
        <v>KTVT</v>
      </c>
      <c r="S786" s="144" t="str">
        <f t="shared" si="12"/>
        <v>KTVT-KVSB</v>
      </c>
      <c r="T786" s="183"/>
      <c r="U786" s="183"/>
      <c r="V786" s="183"/>
      <c r="W786" s="183"/>
      <c r="X786" s="183"/>
      <c r="Y786" s="183"/>
      <c r="Z786" s="183"/>
      <c r="AA786" s="183"/>
      <c r="AB786" s="183"/>
      <c r="AC786" s="183"/>
      <c r="AD786" s="183"/>
      <c r="AE786" s="183"/>
      <c r="AF786" s="183"/>
      <c r="AG786" s="183"/>
      <c r="AH786" s="183"/>
      <c r="AI786" s="183"/>
      <c r="AJ786" s="183" t="s">
        <v>20</v>
      </c>
      <c r="AK786" s="183"/>
      <c r="AL786" s="183"/>
      <c r="AM786" s="183"/>
      <c r="AN786" s="183"/>
      <c r="AO786" s="183"/>
      <c r="AP786" s="183"/>
      <c r="AQ786" s="183"/>
      <c r="AR786" s="183"/>
      <c r="AS786" s="183"/>
      <c r="AT786" s="183"/>
      <c r="AU786" s="183"/>
      <c r="AV786" s="183"/>
      <c r="AW786" s="183"/>
      <c r="AX786" s="183"/>
      <c r="AY786" s="183"/>
      <c r="AZ786" s="183"/>
      <c r="BA786" s="183"/>
      <c r="BB786" s="183"/>
      <c r="BC786" s="183"/>
      <c r="BD786" s="183"/>
      <c r="BE786" s="183"/>
    </row>
    <row r="787" spans="1:57" ht="15" hidden="1" customHeight="1">
      <c r="A787" s="145"/>
      <c r="B787" s="145"/>
      <c r="C787" s="145"/>
      <c r="D787" s="145" t="s">
        <v>1859</v>
      </c>
      <c r="E787" s="145"/>
      <c r="F787" s="146">
        <v>809</v>
      </c>
      <c r="G787" s="147" t="s">
        <v>990</v>
      </c>
      <c r="H787" s="148">
        <v>1</v>
      </c>
      <c r="I787" s="149"/>
      <c r="J787" s="149"/>
      <c r="K787" s="149">
        <v>45</v>
      </c>
      <c r="L787" s="150">
        <v>0</v>
      </c>
      <c r="M787" s="180" t="s">
        <v>1511</v>
      </c>
      <c r="N787" s="181"/>
      <c r="O787" s="181" t="s">
        <v>1603</v>
      </c>
      <c r="P787" s="151" t="s">
        <v>1599</v>
      </c>
      <c r="Q787" s="182" t="str">
        <f>MaBM</f>
        <v>KVSB</v>
      </c>
      <c r="R787" s="182" t="str">
        <f>MaKhoa</f>
        <v>KTVT</v>
      </c>
      <c r="S787" s="144" t="str">
        <f t="shared" si="12"/>
        <v>KTVT-KVSB</v>
      </c>
      <c r="T787" s="183"/>
      <c r="U787" s="183"/>
      <c r="V787" s="183"/>
      <c r="W787" s="183"/>
      <c r="X787" s="183"/>
      <c r="Y787" s="183"/>
      <c r="Z787" s="183"/>
      <c r="AA787" s="183"/>
      <c r="AB787" s="183"/>
      <c r="AC787" s="183"/>
      <c r="AD787" s="183"/>
      <c r="AE787" s="183"/>
      <c r="AF787" s="183"/>
      <c r="AG787" s="183"/>
      <c r="AH787" s="183"/>
      <c r="AI787" s="183"/>
      <c r="AJ787" s="183"/>
      <c r="AK787" s="183"/>
      <c r="AL787" s="183"/>
      <c r="AM787" s="183"/>
      <c r="AN787" s="183"/>
      <c r="AO787" s="183"/>
      <c r="AP787" s="183"/>
      <c r="AQ787" s="183"/>
      <c r="AR787" s="183"/>
      <c r="AS787" s="183"/>
      <c r="AT787" s="183"/>
      <c r="AU787" s="183"/>
      <c r="AV787" s="183"/>
      <c r="AW787" s="183"/>
      <c r="AX787" s="183"/>
      <c r="AY787" s="183"/>
      <c r="AZ787" s="183"/>
      <c r="BA787" s="183"/>
      <c r="BB787" s="183"/>
      <c r="BC787" s="183" t="s">
        <v>20</v>
      </c>
      <c r="BD787" s="183"/>
      <c r="BE787" s="183"/>
    </row>
    <row r="788" spans="1:57" ht="15" hidden="1" customHeight="1">
      <c r="A788" s="145" t="s">
        <v>1469</v>
      </c>
      <c r="B788" s="145" t="s">
        <v>1469</v>
      </c>
      <c r="C788" s="145" t="s">
        <v>1469</v>
      </c>
      <c r="D788" s="145"/>
      <c r="E788" s="145"/>
      <c r="F788" s="146">
        <v>732</v>
      </c>
      <c r="G788" s="147" t="s">
        <v>1444</v>
      </c>
      <c r="H788" s="148">
        <v>8</v>
      </c>
      <c r="I788" s="149"/>
      <c r="J788" s="149"/>
      <c r="K788" s="149">
        <v>480</v>
      </c>
      <c r="L788" s="150">
        <v>0</v>
      </c>
      <c r="M788" s="180" t="s">
        <v>1511</v>
      </c>
      <c r="N788" s="181"/>
      <c r="O788" s="181" t="s">
        <v>1603</v>
      </c>
      <c r="P788" s="151" t="s">
        <v>1599</v>
      </c>
      <c r="Q788" s="182" t="str">
        <f>MaBM</f>
        <v>KVSB</v>
      </c>
      <c r="R788" s="182" t="str">
        <f>MaKhoa</f>
        <v>KTVT</v>
      </c>
      <c r="S788" s="144" t="str">
        <f t="shared" si="12"/>
        <v>KTVT-KVSB</v>
      </c>
      <c r="T788" s="183"/>
      <c r="U788" s="183"/>
      <c r="V788" s="183"/>
      <c r="W788" s="183"/>
      <c r="X788" s="183"/>
      <c r="Y788" s="183"/>
      <c r="Z788" s="183"/>
      <c r="AA788" s="183"/>
      <c r="AB788" s="183"/>
      <c r="AC788" s="183"/>
      <c r="AD788" s="183"/>
      <c r="AE788" s="183"/>
      <c r="AF788" s="183"/>
      <c r="AG788" s="183"/>
      <c r="AH788" s="183"/>
      <c r="AI788" s="183"/>
      <c r="AJ788" s="183"/>
      <c r="AK788" s="183" t="s">
        <v>20</v>
      </c>
      <c r="AL788" s="183"/>
      <c r="AM788" s="183"/>
      <c r="AN788" s="183"/>
      <c r="AO788" s="183"/>
      <c r="AP788" s="183"/>
      <c r="AQ788" s="183"/>
      <c r="AR788" s="183"/>
      <c r="AS788" s="183"/>
      <c r="AT788" s="183"/>
      <c r="AU788" s="183"/>
      <c r="AV788" s="183"/>
      <c r="AW788" s="183"/>
      <c r="AX788" s="183"/>
      <c r="AY788" s="183"/>
      <c r="AZ788" s="183"/>
      <c r="BA788" s="183"/>
      <c r="BB788" s="183"/>
      <c r="BC788" s="183"/>
      <c r="BD788" s="183"/>
      <c r="BE788" s="183"/>
    </row>
    <row r="789" spans="1:57" ht="15" hidden="1" customHeight="1">
      <c r="A789" s="145"/>
      <c r="B789" s="145"/>
      <c r="C789" s="145"/>
      <c r="D789" s="145" t="s">
        <v>1470</v>
      </c>
      <c r="E789" s="145" t="s">
        <v>1470</v>
      </c>
      <c r="F789" s="146">
        <v>733</v>
      </c>
      <c r="G789" s="147" t="s">
        <v>1444</v>
      </c>
      <c r="H789" s="148">
        <v>4</v>
      </c>
      <c r="I789" s="149"/>
      <c r="J789" s="149"/>
      <c r="K789" s="149">
        <v>240</v>
      </c>
      <c r="L789" s="150">
        <v>0</v>
      </c>
      <c r="M789" s="180" t="s">
        <v>1511</v>
      </c>
      <c r="N789" s="181"/>
      <c r="O789" s="181" t="s">
        <v>1603</v>
      </c>
      <c r="P789" s="151" t="s">
        <v>1599</v>
      </c>
      <c r="Q789" s="182" t="str">
        <f>MaBM</f>
        <v>KVSB</v>
      </c>
      <c r="R789" s="182" t="str">
        <f>MaKhoa</f>
        <v>KTVT</v>
      </c>
      <c r="S789" s="144" t="str">
        <f t="shared" si="12"/>
        <v>KTVT-KVSB</v>
      </c>
      <c r="T789" s="183"/>
      <c r="U789" s="183"/>
      <c r="V789" s="183"/>
      <c r="W789" s="183"/>
      <c r="X789" s="183"/>
      <c r="Y789" s="183"/>
      <c r="Z789" s="183"/>
      <c r="AA789" s="183"/>
      <c r="AB789" s="183"/>
      <c r="AC789" s="183"/>
      <c r="AD789" s="183"/>
      <c r="AE789" s="183"/>
      <c r="AF789" s="183"/>
      <c r="AG789" s="183"/>
      <c r="AH789" s="183"/>
      <c r="AI789" s="183"/>
      <c r="AJ789" s="183"/>
      <c r="AK789" s="183"/>
      <c r="AL789" s="183"/>
      <c r="AM789" s="183"/>
      <c r="AN789" s="183"/>
      <c r="AO789" s="183"/>
      <c r="AP789" s="183"/>
      <c r="AQ789" s="183"/>
      <c r="AR789" s="183"/>
      <c r="AS789" s="183"/>
      <c r="AT789" s="183"/>
      <c r="AU789" s="183"/>
      <c r="AV789" s="183"/>
      <c r="AW789" s="183"/>
      <c r="AX789" s="183"/>
      <c r="AY789" s="183"/>
      <c r="AZ789" s="183"/>
      <c r="BA789" s="183"/>
      <c r="BB789" s="183"/>
      <c r="BC789" s="183"/>
      <c r="BD789" s="183" t="s">
        <v>20</v>
      </c>
      <c r="BE789" s="183"/>
    </row>
    <row r="790" spans="1:57" ht="15" hidden="1" customHeight="1">
      <c r="A790" s="145" t="s">
        <v>1471</v>
      </c>
      <c r="B790" s="145" t="s">
        <v>1471</v>
      </c>
      <c r="C790" s="145"/>
      <c r="D790" s="145"/>
      <c r="E790" s="145"/>
      <c r="F790" s="146">
        <v>734</v>
      </c>
      <c r="G790" s="147" t="s">
        <v>1444</v>
      </c>
      <c r="H790" s="148">
        <v>8</v>
      </c>
      <c r="I790" s="149"/>
      <c r="J790" s="149"/>
      <c r="K790" s="149">
        <v>480</v>
      </c>
      <c r="L790" s="150">
        <v>0</v>
      </c>
      <c r="M790" s="180" t="s">
        <v>1511</v>
      </c>
      <c r="N790" s="181"/>
      <c r="O790" s="181" t="s">
        <v>1603</v>
      </c>
      <c r="P790" s="151" t="s">
        <v>1599</v>
      </c>
      <c r="Q790" s="182" t="str">
        <f>MaBM</f>
        <v>KVSB</v>
      </c>
      <c r="R790" s="182" t="str">
        <f>MaKhoa</f>
        <v>KTVT</v>
      </c>
      <c r="S790" s="144" t="str">
        <f t="shared" si="12"/>
        <v>KTVT-KVSB</v>
      </c>
      <c r="T790" s="183"/>
      <c r="U790" s="183"/>
      <c r="V790" s="183"/>
      <c r="W790" s="183"/>
      <c r="X790" s="183"/>
      <c r="Y790" s="183"/>
      <c r="Z790" s="183"/>
      <c r="AA790" s="183"/>
      <c r="AB790" s="183"/>
      <c r="AC790" s="183"/>
      <c r="AD790" s="183"/>
      <c r="AE790" s="183"/>
      <c r="AF790" s="183"/>
      <c r="AG790" s="183"/>
      <c r="AH790" s="183"/>
      <c r="AI790" s="183"/>
      <c r="AJ790" s="183" t="s">
        <v>20</v>
      </c>
      <c r="AK790" s="183"/>
      <c r="AL790" s="183"/>
      <c r="AM790" s="183"/>
      <c r="AN790" s="183"/>
      <c r="AO790" s="183"/>
      <c r="AP790" s="183"/>
      <c r="AQ790" s="183"/>
      <c r="AR790" s="183"/>
      <c r="AS790" s="183"/>
      <c r="AT790" s="183"/>
      <c r="AU790" s="183"/>
      <c r="AV790" s="183"/>
      <c r="AW790" s="183"/>
      <c r="AX790" s="183"/>
      <c r="AY790" s="183"/>
      <c r="AZ790" s="183"/>
      <c r="BA790" s="183"/>
      <c r="BB790" s="183"/>
      <c r="BC790" s="183"/>
      <c r="BD790" s="183"/>
      <c r="BE790" s="183"/>
    </row>
    <row r="791" spans="1:57" ht="15" hidden="1" customHeight="1">
      <c r="A791" s="145"/>
      <c r="B791" s="145"/>
      <c r="C791" s="145"/>
      <c r="D791" s="145" t="s">
        <v>1472</v>
      </c>
      <c r="E791" s="145"/>
      <c r="F791" s="146">
        <v>735</v>
      </c>
      <c r="G791" s="147" t="s">
        <v>1444</v>
      </c>
      <c r="H791" s="148">
        <v>4</v>
      </c>
      <c r="I791" s="149"/>
      <c r="J791" s="149"/>
      <c r="K791" s="149">
        <v>240</v>
      </c>
      <c r="L791" s="150">
        <v>0</v>
      </c>
      <c r="M791" s="180" t="s">
        <v>1511</v>
      </c>
      <c r="N791" s="181"/>
      <c r="O791" s="181" t="s">
        <v>1603</v>
      </c>
      <c r="P791" s="151" t="s">
        <v>1599</v>
      </c>
      <c r="Q791" s="182" t="str">
        <f>MaBM</f>
        <v>KVSB</v>
      </c>
      <c r="R791" s="182" t="str">
        <f>MaKhoa</f>
        <v>KTVT</v>
      </c>
      <c r="S791" s="144" t="str">
        <f t="shared" si="12"/>
        <v>KTVT-KVSB</v>
      </c>
      <c r="T791" s="183"/>
      <c r="U791" s="183"/>
      <c r="V791" s="183"/>
      <c r="W791" s="183"/>
      <c r="X791" s="183"/>
      <c r="Y791" s="183"/>
      <c r="Z791" s="183"/>
      <c r="AA791" s="183"/>
      <c r="AB791" s="183"/>
      <c r="AC791" s="183"/>
      <c r="AD791" s="183"/>
      <c r="AE791" s="183"/>
      <c r="AF791" s="183"/>
      <c r="AG791" s="183"/>
      <c r="AH791" s="183"/>
      <c r="AI791" s="183"/>
      <c r="AJ791" s="183"/>
      <c r="AK791" s="183"/>
      <c r="AL791" s="183"/>
      <c r="AM791" s="183"/>
      <c r="AN791" s="183"/>
      <c r="AO791" s="183"/>
      <c r="AP791" s="183"/>
      <c r="AQ791" s="183"/>
      <c r="AR791" s="183"/>
      <c r="AS791" s="183"/>
      <c r="AT791" s="183"/>
      <c r="AU791" s="183"/>
      <c r="AV791" s="183"/>
      <c r="AW791" s="183"/>
      <c r="AX791" s="183"/>
      <c r="AY791" s="183"/>
      <c r="AZ791" s="183"/>
      <c r="BA791" s="183"/>
      <c r="BB791" s="183"/>
      <c r="BC791" s="183" t="s">
        <v>20</v>
      </c>
      <c r="BD791" s="183"/>
      <c r="BE791" s="183"/>
    </row>
    <row r="792" spans="1:57" ht="15" hidden="1" customHeight="1">
      <c r="A792" s="145" t="s">
        <v>2052</v>
      </c>
      <c r="B792" s="145"/>
      <c r="C792" s="145"/>
      <c r="D792" s="145"/>
      <c r="E792" s="145"/>
      <c r="F792" s="146">
        <v>924</v>
      </c>
      <c r="G792" s="147" t="s">
        <v>1444</v>
      </c>
      <c r="H792" s="148">
        <v>8</v>
      </c>
      <c r="I792" s="149"/>
      <c r="J792" s="149"/>
      <c r="K792" s="149">
        <v>480</v>
      </c>
      <c r="L792" s="150">
        <v>0</v>
      </c>
      <c r="M792" s="180" t="s">
        <v>1511</v>
      </c>
      <c r="N792" s="181"/>
      <c r="O792" s="181" t="s">
        <v>1603</v>
      </c>
      <c r="P792" s="151" t="s">
        <v>1599</v>
      </c>
      <c r="Q792" s="182" t="str">
        <f>MaBM</f>
        <v>KVSB</v>
      </c>
      <c r="R792" s="182" t="str">
        <f>MaKhoa</f>
        <v>KTVT</v>
      </c>
      <c r="S792" s="144" t="str">
        <f t="shared" si="12"/>
        <v>KTVT-KVSB</v>
      </c>
      <c r="T792" s="183"/>
      <c r="U792" s="183"/>
      <c r="V792" s="183"/>
      <c r="W792" s="183"/>
      <c r="X792" s="183"/>
      <c r="Y792" s="183"/>
      <c r="Z792" s="183"/>
      <c r="AA792" s="183"/>
      <c r="AB792" s="183"/>
      <c r="AC792" s="183"/>
      <c r="AD792" s="183"/>
      <c r="AE792" s="183"/>
      <c r="AF792" s="183"/>
      <c r="AG792" s="183"/>
      <c r="AH792" s="183"/>
      <c r="AI792" s="183"/>
      <c r="AJ792" s="183"/>
      <c r="AK792" s="183"/>
      <c r="AL792" s="183" t="s">
        <v>20</v>
      </c>
      <c r="AM792" s="183"/>
      <c r="AN792" s="183"/>
      <c r="AO792" s="183"/>
      <c r="AP792" s="183"/>
      <c r="AQ792" s="183"/>
      <c r="AR792" s="183"/>
      <c r="AS792" s="183"/>
      <c r="AT792" s="183"/>
      <c r="AU792" s="183"/>
      <c r="AV792" s="183"/>
      <c r="AW792" s="183"/>
      <c r="AX792" s="183"/>
      <c r="AY792" s="183"/>
      <c r="AZ792" s="183"/>
      <c r="BA792" s="183"/>
      <c r="BB792" s="183"/>
      <c r="BC792" s="183"/>
      <c r="BD792" s="183"/>
      <c r="BE792" s="183"/>
    </row>
    <row r="793" spans="1:57" ht="15" hidden="1" customHeight="1">
      <c r="A793" s="145" t="s">
        <v>968</v>
      </c>
      <c r="B793" s="145" t="s">
        <v>968</v>
      </c>
      <c r="C793" s="145" t="s">
        <v>968</v>
      </c>
      <c r="D793" s="145"/>
      <c r="E793" s="145"/>
      <c r="F793" s="146">
        <v>494</v>
      </c>
      <c r="G793" s="147" t="s">
        <v>969</v>
      </c>
      <c r="H793" s="148">
        <v>2</v>
      </c>
      <c r="I793" s="149">
        <v>30</v>
      </c>
      <c r="J793" s="149"/>
      <c r="K793" s="149"/>
      <c r="L793" s="150">
        <v>0</v>
      </c>
      <c r="M793" s="184" t="s">
        <v>1484</v>
      </c>
      <c r="N793" s="270">
        <v>75</v>
      </c>
      <c r="O793" s="181" t="s">
        <v>1603</v>
      </c>
      <c r="P793" s="151" t="s">
        <v>1599</v>
      </c>
      <c r="Q793" s="182" t="str">
        <f>MaBM</f>
        <v>KVSB</v>
      </c>
      <c r="R793" s="182" t="str">
        <f>MaKhoa</f>
        <v>KTVT</v>
      </c>
      <c r="S793" s="144" t="str">
        <f t="shared" si="12"/>
        <v>KTVT-KVSB</v>
      </c>
      <c r="T793" s="183"/>
      <c r="U793" s="183"/>
      <c r="V793" s="183"/>
      <c r="W793" s="183"/>
      <c r="X793" s="183"/>
      <c r="Y793" s="183"/>
      <c r="Z793" s="183"/>
      <c r="AA793" s="183"/>
      <c r="AB793" s="183"/>
      <c r="AC793" s="183"/>
      <c r="AD793" s="183"/>
      <c r="AE793" s="183"/>
      <c r="AF793" s="183"/>
      <c r="AG793" s="183"/>
      <c r="AH793" s="183"/>
      <c r="AI793" s="183"/>
      <c r="AJ793" s="183"/>
      <c r="AK793" s="183" t="s">
        <v>20</v>
      </c>
      <c r="AL793" s="183"/>
      <c r="AM793" s="183"/>
      <c r="AN793" s="183"/>
      <c r="AO793" s="183"/>
      <c r="AP793" s="183"/>
      <c r="AQ793" s="183"/>
      <c r="AR793" s="183"/>
      <c r="AS793" s="183"/>
      <c r="AT793" s="183"/>
      <c r="AU793" s="183"/>
      <c r="AV793" s="183"/>
      <c r="AW793" s="183"/>
      <c r="AX793" s="183"/>
      <c r="AY793" s="183"/>
      <c r="AZ793" s="183"/>
      <c r="BA793" s="183"/>
      <c r="BB793" s="183"/>
      <c r="BC793" s="183"/>
      <c r="BD793" s="183"/>
      <c r="BE793" s="183"/>
    </row>
    <row r="794" spans="1:57" ht="15" hidden="1" customHeight="1">
      <c r="A794" s="145" t="s">
        <v>2036</v>
      </c>
      <c r="B794" s="145"/>
      <c r="C794" s="145"/>
      <c r="D794" s="145"/>
      <c r="E794" s="145"/>
      <c r="F794" s="146">
        <v>915</v>
      </c>
      <c r="G794" s="147" t="s">
        <v>2037</v>
      </c>
      <c r="H794" s="148">
        <v>3</v>
      </c>
      <c r="I794" s="149">
        <v>45</v>
      </c>
      <c r="J794" s="149"/>
      <c r="K794" s="149"/>
      <c r="L794" s="150">
        <v>0</v>
      </c>
      <c r="M794" s="184" t="s">
        <v>1484</v>
      </c>
      <c r="N794" s="190">
        <f t="shared" ref="N794:N853" si="13">IF(AND(M794="", H794=2),75,90)</f>
        <v>90</v>
      </c>
      <c r="O794" s="181" t="s">
        <v>1603</v>
      </c>
      <c r="P794" s="151" t="s">
        <v>1599</v>
      </c>
      <c r="Q794" s="182" t="str">
        <f>MaBM</f>
        <v>KVSB</v>
      </c>
      <c r="R794" s="182" t="str">
        <f>MaKhoa</f>
        <v>KTVT</v>
      </c>
      <c r="S794" s="144" t="str">
        <f t="shared" si="12"/>
        <v>KTVT-KVSB</v>
      </c>
      <c r="T794" s="183"/>
      <c r="U794" s="183"/>
      <c r="V794" s="183"/>
      <c r="W794" s="183"/>
      <c r="X794" s="183"/>
      <c r="Y794" s="183"/>
      <c r="Z794" s="183"/>
      <c r="AA794" s="183"/>
      <c r="AB794" s="183"/>
      <c r="AC794" s="183"/>
      <c r="AD794" s="183"/>
      <c r="AE794" s="183"/>
      <c r="AF794" s="183"/>
      <c r="AG794" s="183"/>
      <c r="AH794" s="183"/>
      <c r="AI794" s="183"/>
      <c r="AJ794" s="183"/>
      <c r="AK794" s="183"/>
      <c r="AL794" s="183" t="s">
        <v>20</v>
      </c>
      <c r="AM794" s="183"/>
      <c r="AN794" s="183"/>
      <c r="AO794" s="183"/>
      <c r="AP794" s="183"/>
      <c r="AQ794" s="183"/>
      <c r="AR794" s="183"/>
      <c r="AS794" s="183"/>
      <c r="AT794" s="183"/>
      <c r="AU794" s="183"/>
      <c r="AV794" s="183"/>
      <c r="AW794" s="183"/>
      <c r="AX794" s="183"/>
      <c r="AY794" s="183"/>
      <c r="AZ794" s="183"/>
      <c r="BA794" s="183"/>
      <c r="BB794" s="183"/>
      <c r="BC794" s="183"/>
      <c r="BD794" s="183"/>
      <c r="BE794" s="183"/>
    </row>
    <row r="795" spans="1:57" ht="15" hidden="1" customHeight="1">
      <c r="A795" s="145" t="s">
        <v>1231</v>
      </c>
      <c r="B795" s="145" t="s">
        <v>1231</v>
      </c>
      <c r="C795" s="145"/>
      <c r="D795" s="145" t="s">
        <v>1232</v>
      </c>
      <c r="E795" s="145"/>
      <c r="F795" s="146">
        <v>613</v>
      </c>
      <c r="G795" s="147" t="s">
        <v>1233</v>
      </c>
      <c r="H795" s="148">
        <v>2</v>
      </c>
      <c r="I795" s="149">
        <v>30</v>
      </c>
      <c r="J795" s="149"/>
      <c r="K795" s="149"/>
      <c r="L795" s="150">
        <v>0</v>
      </c>
      <c r="M795" s="184" t="s">
        <v>1484</v>
      </c>
      <c r="N795" s="270">
        <v>75</v>
      </c>
      <c r="O795" s="181" t="s">
        <v>1603</v>
      </c>
      <c r="P795" s="151" t="s">
        <v>1599</v>
      </c>
      <c r="Q795" s="182" t="str">
        <f>MaBM</f>
        <v>KVSB</v>
      </c>
      <c r="R795" s="182" t="str">
        <f>MaKhoa</f>
        <v>KTVT</v>
      </c>
      <c r="S795" s="144" t="str">
        <f t="shared" si="12"/>
        <v>KTVT-KVSB</v>
      </c>
      <c r="T795" s="183"/>
      <c r="U795" s="183"/>
      <c r="V795" s="183"/>
      <c r="W795" s="183"/>
      <c r="X795" s="183"/>
      <c r="Y795" s="183"/>
      <c r="Z795" s="183"/>
      <c r="AA795" s="183"/>
      <c r="AB795" s="183"/>
      <c r="AC795" s="183"/>
      <c r="AD795" s="183"/>
      <c r="AE795" s="183"/>
      <c r="AF795" s="183"/>
      <c r="AG795" s="183"/>
      <c r="AH795" s="183"/>
      <c r="AI795" s="183"/>
      <c r="AJ795" s="183" t="s">
        <v>21</v>
      </c>
      <c r="AK795" s="183"/>
      <c r="AL795" s="183"/>
      <c r="AM795" s="183"/>
      <c r="AN795" s="183"/>
      <c r="AO795" s="183"/>
      <c r="AP795" s="183"/>
      <c r="AQ795" s="183"/>
      <c r="AR795" s="183"/>
      <c r="AS795" s="183"/>
      <c r="AT795" s="183"/>
      <c r="AU795" s="183"/>
      <c r="AV795" s="183"/>
      <c r="AW795" s="183"/>
      <c r="AX795" s="183"/>
      <c r="AY795" s="183"/>
      <c r="AZ795" s="183"/>
      <c r="BA795" s="183"/>
      <c r="BB795" s="183"/>
      <c r="BC795" s="183" t="s">
        <v>21</v>
      </c>
      <c r="BD795" s="183"/>
      <c r="BE795" s="183"/>
    </row>
    <row r="796" spans="1:57" ht="15" hidden="1" customHeight="1">
      <c r="A796" s="145" t="s">
        <v>2013</v>
      </c>
      <c r="B796" s="145"/>
      <c r="C796" s="145"/>
      <c r="D796" s="145"/>
      <c r="E796" s="145"/>
      <c r="F796" s="146">
        <v>903</v>
      </c>
      <c r="G796" s="147" t="s">
        <v>2014</v>
      </c>
      <c r="H796" s="148">
        <v>3</v>
      </c>
      <c r="I796" s="149">
        <v>45</v>
      </c>
      <c r="J796" s="149"/>
      <c r="K796" s="149"/>
      <c r="L796" s="150">
        <v>0</v>
      </c>
      <c r="M796" s="184" t="s">
        <v>1484</v>
      </c>
      <c r="N796" s="190">
        <f t="shared" si="13"/>
        <v>90</v>
      </c>
      <c r="O796" s="181" t="s">
        <v>1603</v>
      </c>
      <c r="P796" s="151" t="s">
        <v>1599</v>
      </c>
      <c r="Q796" s="182" t="str">
        <f>MaBM</f>
        <v>KVSB</v>
      </c>
      <c r="R796" s="182" t="str">
        <f>MaKhoa</f>
        <v>KTVT</v>
      </c>
      <c r="S796" s="144" t="str">
        <f t="shared" si="12"/>
        <v>KTVT-KVSB</v>
      </c>
      <c r="T796" s="183"/>
      <c r="U796" s="183"/>
      <c r="V796" s="183"/>
      <c r="W796" s="183"/>
      <c r="X796" s="183"/>
      <c r="Y796" s="183"/>
      <c r="Z796" s="183"/>
      <c r="AA796" s="183"/>
      <c r="AB796" s="183"/>
      <c r="AC796" s="183"/>
      <c r="AD796" s="183"/>
      <c r="AE796" s="183"/>
      <c r="AF796" s="183"/>
      <c r="AG796" s="183"/>
      <c r="AH796" s="183"/>
      <c r="AI796" s="183"/>
      <c r="AJ796" s="183"/>
      <c r="AK796" s="183"/>
      <c r="AL796" s="183" t="s">
        <v>20</v>
      </c>
      <c r="AM796" s="183"/>
      <c r="AN796" s="183"/>
      <c r="AO796" s="183"/>
      <c r="AP796" s="183"/>
      <c r="AQ796" s="183"/>
      <c r="AR796" s="183"/>
      <c r="AS796" s="183"/>
      <c r="AT796" s="183"/>
      <c r="AU796" s="183"/>
      <c r="AV796" s="183"/>
      <c r="AW796" s="183"/>
      <c r="AX796" s="183"/>
      <c r="AY796" s="183"/>
      <c r="AZ796" s="183"/>
      <c r="BA796" s="183"/>
      <c r="BB796" s="183"/>
      <c r="BC796" s="183"/>
      <c r="BD796" s="183"/>
      <c r="BE796" s="183"/>
    </row>
    <row r="797" spans="1:57" ht="15" hidden="1" customHeight="1">
      <c r="A797" s="145" t="s">
        <v>2010</v>
      </c>
      <c r="B797" s="145"/>
      <c r="C797" s="145"/>
      <c r="D797" s="145"/>
      <c r="E797" s="145"/>
      <c r="F797" s="146">
        <v>901</v>
      </c>
      <c r="G797" s="147" t="s">
        <v>2011</v>
      </c>
      <c r="H797" s="148">
        <v>2</v>
      </c>
      <c r="I797" s="149">
        <v>30</v>
      </c>
      <c r="J797" s="149"/>
      <c r="K797" s="149"/>
      <c r="L797" s="150">
        <v>0</v>
      </c>
      <c r="M797" s="184" t="s">
        <v>1484</v>
      </c>
      <c r="N797" s="270">
        <v>75</v>
      </c>
      <c r="O797" s="181" t="s">
        <v>1603</v>
      </c>
      <c r="P797" s="151" t="s">
        <v>1599</v>
      </c>
      <c r="Q797" s="182" t="str">
        <f>MaBM</f>
        <v>KVSB</v>
      </c>
      <c r="R797" s="182" t="str">
        <f>MaKhoa</f>
        <v>KTVT</v>
      </c>
      <c r="S797" s="144" t="str">
        <f t="shared" si="12"/>
        <v>KTVT-KVSB</v>
      </c>
      <c r="T797" s="183"/>
      <c r="U797" s="183"/>
      <c r="V797" s="183"/>
      <c r="W797" s="183"/>
      <c r="X797" s="183"/>
      <c r="Y797" s="183"/>
      <c r="Z797" s="183"/>
      <c r="AA797" s="183"/>
      <c r="AB797" s="183"/>
      <c r="AC797" s="183"/>
      <c r="AD797" s="183"/>
      <c r="AE797" s="183"/>
      <c r="AF797" s="183"/>
      <c r="AG797" s="183"/>
      <c r="AH797" s="183"/>
      <c r="AI797" s="183"/>
      <c r="AJ797" s="183"/>
      <c r="AK797" s="183"/>
      <c r="AL797" s="183" t="s">
        <v>21</v>
      </c>
      <c r="AM797" s="183"/>
      <c r="AN797" s="183"/>
      <c r="AO797" s="183"/>
      <c r="AP797" s="183"/>
      <c r="AQ797" s="183"/>
      <c r="AR797" s="183"/>
      <c r="AS797" s="183"/>
      <c r="AT797" s="183"/>
      <c r="AU797" s="183"/>
      <c r="AV797" s="183"/>
      <c r="AW797" s="183"/>
      <c r="AX797" s="183"/>
      <c r="AY797" s="183"/>
      <c r="AZ797" s="183"/>
      <c r="BA797" s="183"/>
      <c r="BB797" s="183"/>
      <c r="BC797" s="183"/>
      <c r="BD797" s="183"/>
      <c r="BE797" s="183"/>
    </row>
    <row r="798" spans="1:57" ht="15" hidden="1" customHeight="1">
      <c r="A798" s="145" t="s">
        <v>341</v>
      </c>
      <c r="B798" s="145"/>
      <c r="C798" s="145"/>
      <c r="D798" s="145" t="s">
        <v>342</v>
      </c>
      <c r="E798" s="145"/>
      <c r="F798" s="146">
        <v>154</v>
      </c>
      <c r="G798" s="147" t="s">
        <v>1645</v>
      </c>
      <c r="H798" s="148">
        <v>2</v>
      </c>
      <c r="I798" s="149">
        <v>30</v>
      </c>
      <c r="J798" s="149"/>
      <c r="K798" s="149"/>
      <c r="L798" s="150">
        <v>0</v>
      </c>
      <c r="M798" s="184" t="s">
        <v>1484</v>
      </c>
      <c r="N798" s="270">
        <v>75</v>
      </c>
      <c r="O798" s="181" t="s">
        <v>1603</v>
      </c>
      <c r="P798" s="151" t="s">
        <v>1599</v>
      </c>
      <c r="Q798" s="182" t="str">
        <f>MaBM</f>
        <v>KVSB</v>
      </c>
      <c r="R798" s="182" t="str">
        <f>MaKhoa</f>
        <v>KTVT</v>
      </c>
      <c r="S798" s="144" t="str">
        <f t="shared" si="12"/>
        <v>KTVT-KVSB</v>
      </c>
      <c r="T798" s="183"/>
      <c r="U798" s="183"/>
      <c r="V798" s="183"/>
      <c r="W798" s="183"/>
      <c r="X798" s="183"/>
      <c r="Y798" s="183"/>
      <c r="Z798" s="183"/>
      <c r="AA798" s="183"/>
      <c r="AB798" s="183"/>
      <c r="AC798" s="183"/>
      <c r="AD798" s="183"/>
      <c r="AE798" s="183"/>
      <c r="AF798" s="183"/>
      <c r="AG798" s="183"/>
      <c r="AH798" s="183"/>
      <c r="AI798" s="183"/>
      <c r="AJ798" s="183" t="s">
        <v>20</v>
      </c>
      <c r="AK798" s="183"/>
      <c r="AL798" s="183"/>
      <c r="AM798" s="183"/>
      <c r="AN798" s="183"/>
      <c r="AO798" s="183"/>
      <c r="AP798" s="183"/>
      <c r="AQ798" s="183"/>
      <c r="AR798" s="183"/>
      <c r="AS798" s="183"/>
      <c r="AT798" s="183"/>
      <c r="AU798" s="183"/>
      <c r="AV798" s="183"/>
      <c r="AW798" s="183"/>
      <c r="AX798" s="183"/>
      <c r="AY798" s="183"/>
      <c r="AZ798" s="183"/>
      <c r="BA798" s="183"/>
      <c r="BB798" s="183"/>
      <c r="BC798" s="183" t="s">
        <v>20</v>
      </c>
      <c r="BD798" s="183"/>
      <c r="BE798" s="183"/>
    </row>
    <row r="799" spans="1:57" ht="15" hidden="1" customHeight="1">
      <c r="A799" s="145" t="s">
        <v>1641</v>
      </c>
      <c r="B799" s="145"/>
      <c r="C799" s="145"/>
      <c r="D799" s="145" t="s">
        <v>1642</v>
      </c>
      <c r="E799" s="145"/>
      <c r="F799" s="146">
        <v>152</v>
      </c>
      <c r="G799" s="147" t="s">
        <v>339</v>
      </c>
      <c r="H799" s="148">
        <v>2</v>
      </c>
      <c r="I799" s="149">
        <v>30</v>
      </c>
      <c r="J799" s="149"/>
      <c r="K799" s="149"/>
      <c r="L799" s="150">
        <v>0</v>
      </c>
      <c r="M799" s="184" t="s">
        <v>1484</v>
      </c>
      <c r="N799" s="270">
        <v>75</v>
      </c>
      <c r="O799" s="181" t="s">
        <v>1603</v>
      </c>
      <c r="P799" s="151" t="s">
        <v>1599</v>
      </c>
      <c r="Q799" s="182" t="str">
        <f>MaBM</f>
        <v>KVSB</v>
      </c>
      <c r="R799" s="182" t="str">
        <f>MaKhoa</f>
        <v>KTVT</v>
      </c>
      <c r="S799" s="144" t="str">
        <f t="shared" si="12"/>
        <v>KTVT-KVSB</v>
      </c>
      <c r="T799" s="183"/>
      <c r="U799" s="183"/>
      <c r="V799" s="183"/>
      <c r="W799" s="183"/>
      <c r="X799" s="183"/>
      <c r="Y799" s="183"/>
      <c r="Z799" s="183"/>
      <c r="AA799" s="183"/>
      <c r="AB799" s="183"/>
      <c r="AC799" s="183"/>
      <c r="AD799" s="183"/>
      <c r="AE799" s="183"/>
      <c r="AF799" s="183"/>
      <c r="AG799" s="183"/>
      <c r="AH799" s="183"/>
      <c r="AI799" s="183"/>
      <c r="AJ799" s="183" t="s">
        <v>20</v>
      </c>
      <c r="AK799" s="183"/>
      <c r="AL799" s="183" t="s">
        <v>20</v>
      </c>
      <c r="AM799" s="183"/>
      <c r="AN799" s="183"/>
      <c r="AO799" s="183"/>
      <c r="AP799" s="183"/>
      <c r="AQ799" s="183"/>
      <c r="AR799" s="183"/>
      <c r="AS799" s="183"/>
      <c r="AT799" s="183"/>
      <c r="AU799" s="183"/>
      <c r="AV799" s="183"/>
      <c r="AW799" s="183"/>
      <c r="AX799" s="183"/>
      <c r="AY799" s="183"/>
      <c r="AZ799" s="183"/>
      <c r="BA799" s="183"/>
      <c r="BB799" s="183"/>
      <c r="BC799" s="183" t="s">
        <v>20</v>
      </c>
      <c r="BD799" s="183"/>
      <c r="BE799" s="183"/>
    </row>
    <row r="800" spans="1:57" ht="15" hidden="1" customHeight="1">
      <c r="A800" s="145" t="s">
        <v>2042</v>
      </c>
      <c r="B800" s="145"/>
      <c r="C800" s="145"/>
      <c r="D800" s="145"/>
      <c r="E800" s="145"/>
      <c r="F800" s="146">
        <v>918</v>
      </c>
      <c r="G800" s="147" t="s">
        <v>2043</v>
      </c>
      <c r="H800" s="148">
        <v>3</v>
      </c>
      <c r="I800" s="149">
        <v>45</v>
      </c>
      <c r="J800" s="149"/>
      <c r="K800" s="149"/>
      <c r="L800" s="150">
        <v>0</v>
      </c>
      <c r="M800" s="184" t="s">
        <v>1484</v>
      </c>
      <c r="N800" s="190">
        <f t="shared" si="13"/>
        <v>90</v>
      </c>
      <c r="O800" s="181" t="s">
        <v>1603</v>
      </c>
      <c r="P800" s="151" t="s">
        <v>1599</v>
      </c>
      <c r="Q800" s="182" t="str">
        <f>MaBM</f>
        <v>KVSB</v>
      </c>
      <c r="R800" s="182" t="str">
        <f>MaKhoa</f>
        <v>KTVT</v>
      </c>
      <c r="S800" s="144" t="str">
        <f t="shared" si="12"/>
        <v>KTVT-KVSB</v>
      </c>
      <c r="T800" s="183"/>
      <c r="U800" s="183"/>
      <c r="V800" s="183"/>
      <c r="W800" s="183"/>
      <c r="X800" s="183"/>
      <c r="Y800" s="183"/>
      <c r="Z800" s="183"/>
      <c r="AA800" s="183"/>
      <c r="AB800" s="183"/>
      <c r="AC800" s="183"/>
      <c r="AD800" s="183"/>
      <c r="AE800" s="183"/>
      <c r="AF800" s="183"/>
      <c r="AG800" s="183"/>
      <c r="AH800" s="183"/>
      <c r="AI800" s="183"/>
      <c r="AJ800" s="183"/>
      <c r="AK800" s="183"/>
      <c r="AL800" s="183" t="s">
        <v>20</v>
      </c>
      <c r="AM800" s="183"/>
      <c r="AN800" s="183"/>
      <c r="AO800" s="183"/>
      <c r="AP800" s="183"/>
      <c r="AQ800" s="183"/>
      <c r="AR800" s="183"/>
      <c r="AS800" s="183"/>
      <c r="AT800" s="183"/>
      <c r="AU800" s="183"/>
      <c r="AV800" s="183"/>
      <c r="AW800" s="183"/>
      <c r="AX800" s="183"/>
      <c r="AY800" s="183"/>
      <c r="AZ800" s="183"/>
      <c r="BA800" s="183"/>
      <c r="BB800" s="183"/>
      <c r="BC800" s="183"/>
      <c r="BD800" s="183"/>
      <c r="BE800" s="183"/>
    </row>
    <row r="801" spans="1:57" ht="15" hidden="1" customHeight="1">
      <c r="A801" s="145" t="s">
        <v>967</v>
      </c>
      <c r="B801" s="145" t="s">
        <v>967</v>
      </c>
      <c r="C801" s="145" t="s">
        <v>967</v>
      </c>
      <c r="D801" s="145"/>
      <c r="E801" s="145"/>
      <c r="F801" s="146">
        <v>493</v>
      </c>
      <c r="G801" s="147" t="s">
        <v>1733</v>
      </c>
      <c r="H801" s="148">
        <v>2</v>
      </c>
      <c r="I801" s="149">
        <v>30</v>
      </c>
      <c r="J801" s="149"/>
      <c r="K801" s="149"/>
      <c r="L801" s="150">
        <v>0</v>
      </c>
      <c r="M801" s="184" t="s">
        <v>1484</v>
      </c>
      <c r="N801" s="270">
        <v>75</v>
      </c>
      <c r="O801" s="181" t="s">
        <v>1603</v>
      </c>
      <c r="P801" s="151" t="s">
        <v>1599</v>
      </c>
      <c r="Q801" s="182" t="str">
        <f>MaBM</f>
        <v>KVSB</v>
      </c>
      <c r="R801" s="182" t="str">
        <f>MaKhoa</f>
        <v>KTVT</v>
      </c>
      <c r="S801" s="144" t="str">
        <f t="shared" si="12"/>
        <v>KTVT-KVSB</v>
      </c>
      <c r="T801" s="183"/>
      <c r="U801" s="183"/>
      <c r="V801" s="183"/>
      <c r="W801" s="183"/>
      <c r="X801" s="183"/>
      <c r="Y801" s="183"/>
      <c r="Z801" s="183"/>
      <c r="AA801" s="183"/>
      <c r="AB801" s="183"/>
      <c r="AC801" s="183"/>
      <c r="AD801" s="183"/>
      <c r="AE801" s="183"/>
      <c r="AF801" s="183"/>
      <c r="AG801" s="183"/>
      <c r="AH801" s="183"/>
      <c r="AI801" s="183"/>
      <c r="AJ801" s="183"/>
      <c r="AK801" s="183" t="s">
        <v>20</v>
      </c>
      <c r="AL801" s="183"/>
      <c r="AM801" s="183"/>
      <c r="AN801" s="183"/>
      <c r="AO801" s="183"/>
      <c r="AP801" s="183"/>
      <c r="AQ801" s="183"/>
      <c r="AR801" s="183"/>
      <c r="AS801" s="183"/>
      <c r="AT801" s="183"/>
      <c r="AU801" s="183"/>
      <c r="AV801" s="183"/>
      <c r="AW801" s="183"/>
      <c r="AX801" s="183"/>
      <c r="AY801" s="183"/>
      <c r="AZ801" s="183"/>
      <c r="BA801" s="183"/>
      <c r="BB801" s="183"/>
      <c r="BC801" s="183"/>
      <c r="BD801" s="183"/>
      <c r="BE801" s="183"/>
    </row>
    <row r="802" spans="1:57" ht="15" hidden="1" customHeight="1">
      <c r="A802" s="145" t="s">
        <v>1224</v>
      </c>
      <c r="B802" s="145" t="s">
        <v>1224</v>
      </c>
      <c r="C802" s="145" t="s">
        <v>1224</v>
      </c>
      <c r="D802" s="145" t="s">
        <v>1225</v>
      </c>
      <c r="E802" s="145"/>
      <c r="F802" s="146">
        <v>610</v>
      </c>
      <c r="G802" s="147" t="s">
        <v>1226</v>
      </c>
      <c r="H802" s="148">
        <v>2</v>
      </c>
      <c r="I802" s="149">
        <v>15</v>
      </c>
      <c r="J802" s="149">
        <v>30</v>
      </c>
      <c r="K802" s="149"/>
      <c r="L802" s="150">
        <v>0</v>
      </c>
      <c r="M802" s="184" t="s">
        <v>1484</v>
      </c>
      <c r="N802" s="270">
        <v>75</v>
      </c>
      <c r="O802" s="181" t="s">
        <v>1603</v>
      </c>
      <c r="P802" s="151" t="s">
        <v>1599</v>
      </c>
      <c r="Q802" s="182" t="str">
        <f>MaBM</f>
        <v>KVSB</v>
      </c>
      <c r="R802" s="182" t="str">
        <f>MaKhoa</f>
        <v>KTVT</v>
      </c>
      <c r="S802" s="144" t="str">
        <f t="shared" si="12"/>
        <v>KTVT-KVSB</v>
      </c>
      <c r="T802" s="183"/>
      <c r="U802" s="183"/>
      <c r="V802" s="183"/>
      <c r="W802" s="183"/>
      <c r="X802" s="183"/>
      <c r="Y802" s="183"/>
      <c r="Z802" s="183"/>
      <c r="AA802" s="183"/>
      <c r="AB802" s="183"/>
      <c r="AC802" s="183"/>
      <c r="AD802" s="183"/>
      <c r="AE802" s="183"/>
      <c r="AF802" s="183"/>
      <c r="AG802" s="183"/>
      <c r="AH802" s="183"/>
      <c r="AI802" s="183"/>
      <c r="AJ802" s="183"/>
      <c r="AK802" s="183" t="s">
        <v>21</v>
      </c>
      <c r="AL802" s="183"/>
      <c r="AM802" s="183"/>
      <c r="AN802" s="183"/>
      <c r="AO802" s="183"/>
      <c r="AP802" s="183"/>
      <c r="AQ802" s="183"/>
      <c r="AR802" s="183"/>
      <c r="AS802" s="183"/>
      <c r="AT802" s="183"/>
      <c r="AU802" s="183"/>
      <c r="AV802" s="183"/>
      <c r="AW802" s="183"/>
      <c r="AX802" s="183"/>
      <c r="AY802" s="183"/>
      <c r="AZ802" s="183"/>
      <c r="BA802" s="183"/>
      <c r="BB802" s="183"/>
      <c r="BC802" s="183"/>
      <c r="BD802" s="183" t="s">
        <v>21</v>
      </c>
      <c r="BE802" s="183"/>
    </row>
    <row r="803" spans="1:57" ht="15" hidden="1" customHeight="1">
      <c r="A803" s="145" t="s">
        <v>493</v>
      </c>
      <c r="B803" s="145" t="s">
        <v>493</v>
      </c>
      <c r="C803" s="145"/>
      <c r="D803" s="145" t="s">
        <v>494</v>
      </c>
      <c r="E803" s="145"/>
      <c r="F803" s="146">
        <v>230</v>
      </c>
      <c r="G803" s="147" t="s">
        <v>495</v>
      </c>
      <c r="H803" s="148">
        <v>2</v>
      </c>
      <c r="I803" s="149">
        <v>30</v>
      </c>
      <c r="J803" s="149"/>
      <c r="K803" s="149"/>
      <c r="L803" s="150">
        <v>0</v>
      </c>
      <c r="M803" s="184" t="s">
        <v>1484</v>
      </c>
      <c r="N803" s="270">
        <v>75</v>
      </c>
      <c r="O803" s="181" t="s">
        <v>1603</v>
      </c>
      <c r="P803" s="151" t="s">
        <v>1599</v>
      </c>
      <c r="Q803" s="182" t="str">
        <f>MaBM</f>
        <v>KVSB</v>
      </c>
      <c r="R803" s="182" t="str">
        <f>MaKhoa</f>
        <v>KTVT</v>
      </c>
      <c r="S803" s="144" t="str">
        <f t="shared" si="12"/>
        <v>KTVT-KVSB</v>
      </c>
      <c r="T803" s="183"/>
      <c r="U803" s="183"/>
      <c r="V803" s="183"/>
      <c r="W803" s="183"/>
      <c r="X803" s="183"/>
      <c r="Y803" s="183"/>
      <c r="Z803" s="183"/>
      <c r="AA803" s="183"/>
      <c r="AB803" s="183"/>
      <c r="AC803" s="183"/>
      <c r="AD803" s="183"/>
      <c r="AE803" s="183"/>
      <c r="AF803" s="183"/>
      <c r="AG803" s="183" t="s">
        <v>21</v>
      </c>
      <c r="AH803" s="183" t="s">
        <v>21</v>
      </c>
      <c r="AI803" s="183"/>
      <c r="AJ803" s="183"/>
      <c r="AK803" s="183"/>
      <c r="AL803" s="183"/>
      <c r="AM803" s="183"/>
      <c r="AN803" s="183"/>
      <c r="AO803" s="183"/>
      <c r="AP803" s="183"/>
      <c r="AQ803" s="183"/>
      <c r="AR803" s="183"/>
      <c r="AS803" s="183"/>
      <c r="AT803" s="183"/>
      <c r="AU803" s="183"/>
      <c r="AV803" s="183"/>
      <c r="AW803" s="183"/>
      <c r="AX803" s="183"/>
      <c r="AY803" s="183"/>
      <c r="AZ803" s="183"/>
      <c r="BA803" s="183" t="s">
        <v>21</v>
      </c>
      <c r="BB803" s="183"/>
      <c r="BC803" s="183"/>
      <c r="BD803" s="183"/>
      <c r="BE803" s="183"/>
    </row>
    <row r="804" spans="1:57" ht="15" hidden="1" customHeight="1">
      <c r="A804" s="145" t="s">
        <v>1690</v>
      </c>
      <c r="B804" s="145"/>
      <c r="C804" s="145"/>
      <c r="D804" s="145"/>
      <c r="E804" s="145"/>
      <c r="F804" s="146">
        <v>250</v>
      </c>
      <c r="G804" s="147" t="s">
        <v>495</v>
      </c>
      <c r="H804" s="148">
        <v>4</v>
      </c>
      <c r="I804" s="149">
        <v>60</v>
      </c>
      <c r="J804" s="149"/>
      <c r="K804" s="149"/>
      <c r="L804" s="150">
        <v>0</v>
      </c>
      <c r="M804" s="184" t="s">
        <v>1484</v>
      </c>
      <c r="N804" s="190">
        <f t="shared" si="13"/>
        <v>90</v>
      </c>
      <c r="O804" s="181" t="s">
        <v>1603</v>
      </c>
      <c r="P804" s="151" t="s">
        <v>1599</v>
      </c>
      <c r="Q804" s="182" t="str">
        <f>MaBM</f>
        <v>KVSB</v>
      </c>
      <c r="R804" s="182" t="str">
        <f>MaKhoa</f>
        <v>KTVT</v>
      </c>
      <c r="S804" s="144" t="str">
        <f t="shared" si="12"/>
        <v>KTVT-KVSB</v>
      </c>
      <c r="T804" s="183"/>
      <c r="U804" s="183"/>
      <c r="V804" s="183"/>
      <c r="W804" s="183"/>
      <c r="X804" s="183"/>
      <c r="Y804" s="183"/>
      <c r="Z804" s="183"/>
      <c r="AA804" s="183"/>
      <c r="AB804" s="183"/>
      <c r="AC804" s="183"/>
      <c r="AD804" s="183"/>
      <c r="AE804" s="183"/>
      <c r="AF804" s="183"/>
      <c r="AG804" s="183"/>
      <c r="AH804" s="183"/>
      <c r="AI804" s="183"/>
      <c r="AJ804" s="183"/>
      <c r="AK804" s="183"/>
      <c r="AL804" s="183" t="s">
        <v>20</v>
      </c>
      <c r="AM804" s="183"/>
      <c r="AN804" s="183"/>
      <c r="AO804" s="183"/>
      <c r="AP804" s="183"/>
      <c r="AQ804" s="183"/>
      <c r="AR804" s="183"/>
      <c r="AS804" s="183"/>
      <c r="AT804" s="183"/>
      <c r="AU804" s="183"/>
      <c r="AV804" s="183"/>
      <c r="AW804" s="183"/>
      <c r="AX804" s="183"/>
      <c r="AY804" s="183"/>
      <c r="AZ804" s="183"/>
      <c r="BA804" s="183"/>
      <c r="BB804" s="183"/>
      <c r="BC804" s="183"/>
      <c r="BD804" s="183"/>
      <c r="BE804" s="183"/>
    </row>
    <row r="805" spans="1:57" ht="15" hidden="1" customHeight="1">
      <c r="A805" s="145" t="s">
        <v>334</v>
      </c>
      <c r="B805" s="145"/>
      <c r="C805" s="145"/>
      <c r="D805" s="145" t="s">
        <v>335</v>
      </c>
      <c r="E805" s="145"/>
      <c r="F805" s="146">
        <v>150</v>
      </c>
      <c r="G805" s="147" t="s">
        <v>336</v>
      </c>
      <c r="H805" s="148">
        <v>4</v>
      </c>
      <c r="I805" s="149">
        <v>60</v>
      </c>
      <c r="J805" s="149"/>
      <c r="K805" s="149"/>
      <c r="L805" s="150">
        <v>0</v>
      </c>
      <c r="M805" s="184" t="s">
        <v>1484</v>
      </c>
      <c r="N805" s="190">
        <f t="shared" si="13"/>
        <v>90</v>
      </c>
      <c r="O805" s="181" t="s">
        <v>1603</v>
      </c>
      <c r="P805" s="151" t="s">
        <v>1599</v>
      </c>
      <c r="Q805" s="182" t="str">
        <f>MaBM</f>
        <v>KVSB</v>
      </c>
      <c r="R805" s="182" t="str">
        <f>MaKhoa</f>
        <v>KTVT</v>
      </c>
      <c r="S805" s="144" t="str">
        <f t="shared" si="12"/>
        <v>KTVT-KVSB</v>
      </c>
      <c r="T805" s="183"/>
      <c r="U805" s="183"/>
      <c r="V805" s="183"/>
      <c r="W805" s="183"/>
      <c r="X805" s="183"/>
      <c r="Y805" s="183"/>
      <c r="Z805" s="183"/>
      <c r="AA805" s="183"/>
      <c r="AB805" s="183"/>
      <c r="AC805" s="183"/>
      <c r="AD805" s="183"/>
      <c r="AE805" s="183"/>
      <c r="AF805" s="183"/>
      <c r="AG805" s="183"/>
      <c r="AH805" s="183"/>
      <c r="AI805" s="183"/>
      <c r="AJ805" s="183"/>
      <c r="AK805" s="183" t="s">
        <v>20</v>
      </c>
      <c r="AL805" s="183"/>
      <c r="AM805" s="183"/>
      <c r="AN805" s="183"/>
      <c r="AO805" s="183"/>
      <c r="AP805" s="183"/>
      <c r="AQ805" s="183"/>
      <c r="AR805" s="183"/>
      <c r="AS805" s="183"/>
      <c r="AT805" s="183"/>
      <c r="AU805" s="183"/>
      <c r="AV805" s="183"/>
      <c r="AW805" s="183"/>
      <c r="AX805" s="183"/>
      <c r="AY805" s="183"/>
      <c r="AZ805" s="183"/>
      <c r="BA805" s="183"/>
      <c r="BB805" s="183"/>
      <c r="BC805" s="183"/>
      <c r="BD805" s="183" t="s">
        <v>20</v>
      </c>
      <c r="BE805" s="183"/>
    </row>
    <row r="806" spans="1:57" ht="15" hidden="1" customHeight="1">
      <c r="A806" s="145"/>
      <c r="B806" s="145" t="s">
        <v>337</v>
      </c>
      <c r="C806" s="145" t="s">
        <v>1640</v>
      </c>
      <c r="D806" s="145"/>
      <c r="E806" s="145" t="s">
        <v>338</v>
      </c>
      <c r="F806" s="146">
        <v>151</v>
      </c>
      <c r="G806" s="147" t="s">
        <v>336</v>
      </c>
      <c r="H806" s="148">
        <v>2</v>
      </c>
      <c r="I806" s="149">
        <v>30</v>
      </c>
      <c r="J806" s="149"/>
      <c r="K806" s="149"/>
      <c r="L806" s="150">
        <v>0</v>
      </c>
      <c r="M806" s="184" t="s">
        <v>1484</v>
      </c>
      <c r="N806" s="270">
        <v>75</v>
      </c>
      <c r="O806" s="181" t="s">
        <v>1603</v>
      </c>
      <c r="P806" s="151" t="s">
        <v>1599</v>
      </c>
      <c r="Q806" s="182" t="str">
        <f>MaBM</f>
        <v>KVSB</v>
      </c>
      <c r="R806" s="182" t="str">
        <f>MaKhoa</f>
        <v>KTVT</v>
      </c>
      <c r="S806" s="144" t="str">
        <f t="shared" si="12"/>
        <v>KTVT-KVSB</v>
      </c>
      <c r="T806" s="183"/>
      <c r="U806" s="183"/>
      <c r="V806" s="183"/>
      <c r="W806" s="183"/>
      <c r="X806" s="183"/>
      <c r="Y806" s="183"/>
      <c r="Z806" s="183"/>
      <c r="AA806" s="183"/>
      <c r="AB806" s="183"/>
      <c r="AC806" s="183"/>
      <c r="AD806" s="183"/>
      <c r="AE806" s="183"/>
      <c r="AF806" s="183"/>
      <c r="AG806" s="183"/>
      <c r="AH806" s="183"/>
      <c r="AI806" s="183"/>
      <c r="AJ806" s="183"/>
      <c r="AK806" s="183"/>
      <c r="AL806" s="183"/>
      <c r="AM806" s="183"/>
      <c r="AN806" s="183"/>
      <c r="AO806" s="183"/>
      <c r="AP806" s="183"/>
      <c r="AQ806" s="183"/>
      <c r="AR806" s="183"/>
      <c r="AS806" s="183"/>
      <c r="AT806" s="183"/>
      <c r="AU806" s="183"/>
      <c r="AV806" s="183"/>
      <c r="AW806" s="183"/>
      <c r="AX806" s="183"/>
      <c r="AY806" s="183"/>
      <c r="AZ806" s="183"/>
      <c r="BA806" s="183"/>
      <c r="BB806" s="183"/>
      <c r="BC806" s="183"/>
      <c r="BD806" s="183"/>
      <c r="BE806" s="183"/>
    </row>
    <row r="807" spans="1:57" ht="15" hidden="1" customHeight="1">
      <c r="A807" s="145" t="s">
        <v>2319</v>
      </c>
      <c r="B807" s="145"/>
      <c r="C807" s="145"/>
      <c r="D807" s="145" t="s">
        <v>346</v>
      </c>
      <c r="E807" s="145"/>
      <c r="F807" s="146">
        <v>156</v>
      </c>
      <c r="G807" s="147" t="s">
        <v>347</v>
      </c>
      <c r="H807" s="148">
        <v>4</v>
      </c>
      <c r="I807" s="149">
        <v>60</v>
      </c>
      <c r="J807" s="149"/>
      <c r="K807" s="149"/>
      <c r="L807" s="150">
        <v>0</v>
      </c>
      <c r="M807" s="184" t="s">
        <v>1484</v>
      </c>
      <c r="N807" s="190">
        <f t="shared" si="13"/>
        <v>90</v>
      </c>
      <c r="O807" s="181" t="s">
        <v>1603</v>
      </c>
      <c r="P807" s="151" t="s">
        <v>1599</v>
      </c>
      <c r="Q807" s="182" t="str">
        <f>MaBM</f>
        <v>KVSB</v>
      </c>
      <c r="R807" s="182" t="str">
        <f>MaKhoa</f>
        <v>KTVT</v>
      </c>
      <c r="S807" s="144" t="str">
        <f t="shared" si="12"/>
        <v>KTVT-KVSB</v>
      </c>
      <c r="T807" s="183"/>
      <c r="U807" s="183"/>
      <c r="V807" s="183"/>
      <c r="W807" s="183"/>
      <c r="X807" s="183"/>
      <c r="Y807" s="183"/>
      <c r="Z807" s="183"/>
      <c r="AA807" s="183"/>
      <c r="AB807" s="183"/>
      <c r="AC807" s="183"/>
      <c r="AD807" s="183"/>
      <c r="AE807" s="183"/>
      <c r="AF807" s="183"/>
      <c r="AG807" s="183"/>
      <c r="AH807" s="183"/>
      <c r="AI807" s="183"/>
      <c r="AJ807" s="183" t="s">
        <v>20</v>
      </c>
      <c r="AK807" s="183"/>
      <c r="AL807" s="183"/>
      <c r="AM807" s="183"/>
      <c r="AN807" s="183"/>
      <c r="AO807" s="183"/>
      <c r="AP807" s="183"/>
      <c r="AQ807" s="183"/>
      <c r="AR807" s="183"/>
      <c r="AS807" s="183"/>
      <c r="AT807" s="183"/>
      <c r="AU807" s="183"/>
      <c r="AV807" s="183"/>
      <c r="AW807" s="183"/>
      <c r="AX807" s="183"/>
      <c r="AY807" s="183"/>
      <c r="AZ807" s="183"/>
      <c r="BA807" s="183"/>
      <c r="BB807" s="183"/>
      <c r="BC807" s="183" t="s">
        <v>20</v>
      </c>
      <c r="BD807" s="183"/>
      <c r="BE807" s="183"/>
    </row>
    <row r="808" spans="1:57" ht="15" hidden="1" customHeight="1">
      <c r="A808" s="145" t="s">
        <v>950</v>
      </c>
      <c r="B808" s="145" t="s">
        <v>950</v>
      </c>
      <c r="C808" s="145" t="s">
        <v>950</v>
      </c>
      <c r="D808" s="145" t="s">
        <v>951</v>
      </c>
      <c r="E808" s="145" t="s">
        <v>951</v>
      </c>
      <c r="F808" s="146">
        <v>486</v>
      </c>
      <c r="G808" s="147" t="s">
        <v>952</v>
      </c>
      <c r="H808" s="148">
        <v>3</v>
      </c>
      <c r="I808" s="149">
        <v>45</v>
      </c>
      <c r="J808" s="149"/>
      <c r="K808" s="149"/>
      <c r="L808" s="150">
        <v>0</v>
      </c>
      <c r="M808" s="184" t="s">
        <v>1484</v>
      </c>
      <c r="N808" s="190">
        <f t="shared" si="13"/>
        <v>90</v>
      </c>
      <c r="O808" s="181" t="s">
        <v>1603</v>
      </c>
      <c r="P808" s="151" t="s">
        <v>1599</v>
      </c>
      <c r="Q808" s="182" t="str">
        <f>MaBM</f>
        <v>KVSB</v>
      </c>
      <c r="R808" s="182" t="str">
        <f>MaKhoa</f>
        <v>KTVT</v>
      </c>
      <c r="S808" s="144" t="str">
        <f t="shared" si="12"/>
        <v>KTVT-KVSB</v>
      </c>
      <c r="T808" s="183"/>
      <c r="U808" s="183"/>
      <c r="V808" s="183"/>
      <c r="W808" s="183"/>
      <c r="X808" s="183"/>
      <c r="Y808" s="183"/>
      <c r="Z808" s="183"/>
      <c r="AA808" s="183"/>
      <c r="AB808" s="183"/>
      <c r="AC808" s="183"/>
      <c r="AD808" s="183"/>
      <c r="AE808" s="183"/>
      <c r="AF808" s="183"/>
      <c r="AG808" s="183"/>
      <c r="AH808" s="183"/>
      <c r="AI808" s="183"/>
      <c r="AJ808" s="183" t="s">
        <v>20</v>
      </c>
      <c r="AK808" s="183" t="s">
        <v>20</v>
      </c>
      <c r="AL808" s="183"/>
      <c r="AM808" s="183"/>
      <c r="AN808" s="183"/>
      <c r="AO808" s="183"/>
      <c r="AP808" s="183"/>
      <c r="AQ808" s="183"/>
      <c r="AR808" s="183"/>
      <c r="AS808" s="183"/>
      <c r="AT808" s="183"/>
      <c r="AU808" s="183"/>
      <c r="AV808" s="183"/>
      <c r="AW808" s="183"/>
      <c r="AX808" s="183"/>
      <c r="AY808" s="183"/>
      <c r="AZ808" s="183"/>
      <c r="BA808" s="183"/>
      <c r="BB808" s="183"/>
      <c r="BC808" s="183" t="s">
        <v>20</v>
      </c>
      <c r="BD808" s="183"/>
      <c r="BE808" s="183"/>
    </row>
    <row r="809" spans="1:57" ht="15" hidden="1" customHeight="1">
      <c r="A809" s="145" t="s">
        <v>2030</v>
      </c>
      <c r="B809" s="145"/>
      <c r="C809" s="145"/>
      <c r="D809" s="145"/>
      <c r="E809" s="145"/>
      <c r="F809" s="146">
        <v>912</v>
      </c>
      <c r="G809" s="147" t="s">
        <v>2031</v>
      </c>
      <c r="H809" s="148">
        <v>2</v>
      </c>
      <c r="I809" s="149">
        <v>30</v>
      </c>
      <c r="J809" s="149"/>
      <c r="K809" s="149"/>
      <c r="L809" s="150">
        <v>0</v>
      </c>
      <c r="M809" s="184" t="s">
        <v>1484</v>
      </c>
      <c r="N809" s="270">
        <v>75</v>
      </c>
      <c r="O809" s="181" t="s">
        <v>1603</v>
      </c>
      <c r="P809" s="151" t="s">
        <v>1599</v>
      </c>
      <c r="Q809" s="182" t="str">
        <f>MaBM</f>
        <v>KVSB</v>
      </c>
      <c r="R809" s="182" t="str">
        <f>MaKhoa</f>
        <v>KTVT</v>
      </c>
      <c r="S809" s="144" t="str">
        <f t="shared" si="12"/>
        <v>KTVT-KVSB</v>
      </c>
      <c r="T809" s="183"/>
      <c r="U809" s="183"/>
      <c r="V809" s="183"/>
      <c r="W809" s="183"/>
      <c r="X809" s="183"/>
      <c r="Y809" s="183"/>
      <c r="Z809" s="183"/>
      <c r="AA809" s="183"/>
      <c r="AB809" s="183"/>
      <c r="AC809" s="183"/>
      <c r="AD809" s="183"/>
      <c r="AE809" s="183"/>
      <c r="AF809" s="183"/>
      <c r="AG809" s="183"/>
      <c r="AH809" s="183"/>
      <c r="AI809" s="183"/>
      <c r="AJ809" s="183"/>
      <c r="AK809" s="183"/>
      <c r="AL809" s="183" t="s">
        <v>20</v>
      </c>
      <c r="AM809" s="183"/>
      <c r="AN809" s="183"/>
      <c r="AO809" s="183"/>
      <c r="AP809" s="183"/>
      <c r="AQ809" s="183"/>
      <c r="AR809" s="183"/>
      <c r="AS809" s="183"/>
      <c r="AT809" s="183"/>
      <c r="AU809" s="183"/>
      <c r="AV809" s="183"/>
      <c r="AW809" s="183"/>
      <c r="AX809" s="183"/>
      <c r="AY809" s="183"/>
      <c r="AZ809" s="183"/>
      <c r="BA809" s="183"/>
      <c r="BB809" s="183"/>
      <c r="BC809" s="183"/>
      <c r="BD809" s="183"/>
      <c r="BE809" s="183"/>
    </row>
    <row r="810" spans="1:57" ht="15" hidden="1" customHeight="1">
      <c r="A810" s="145" t="s">
        <v>1638</v>
      </c>
      <c r="B810" s="145"/>
      <c r="C810" s="145"/>
      <c r="D810" s="145" t="s">
        <v>1639</v>
      </c>
      <c r="E810" s="145"/>
      <c r="F810" s="146">
        <v>148</v>
      </c>
      <c r="G810" s="147" t="s">
        <v>331</v>
      </c>
      <c r="H810" s="148">
        <v>3</v>
      </c>
      <c r="I810" s="149">
        <v>45</v>
      </c>
      <c r="J810" s="149"/>
      <c r="K810" s="149"/>
      <c r="L810" s="150">
        <v>0</v>
      </c>
      <c r="M810" s="184" t="s">
        <v>1484</v>
      </c>
      <c r="N810" s="190">
        <f t="shared" si="13"/>
        <v>90</v>
      </c>
      <c r="O810" s="181" t="s">
        <v>1603</v>
      </c>
      <c r="P810" s="151" t="s">
        <v>1599</v>
      </c>
      <c r="Q810" s="182" t="str">
        <f>MaBM</f>
        <v>KVSB</v>
      </c>
      <c r="R810" s="182" t="str">
        <f>MaKhoa</f>
        <v>KTVT</v>
      </c>
      <c r="S810" s="144" t="str">
        <f t="shared" si="12"/>
        <v>KTVT-KVSB</v>
      </c>
      <c r="T810" s="183"/>
      <c r="U810" s="183"/>
      <c r="V810" s="183"/>
      <c r="W810" s="183"/>
      <c r="X810" s="183"/>
      <c r="Y810" s="183"/>
      <c r="Z810" s="183"/>
      <c r="AA810" s="183"/>
      <c r="AB810" s="183"/>
      <c r="AC810" s="183"/>
      <c r="AD810" s="183"/>
      <c r="AE810" s="183"/>
      <c r="AF810" s="183"/>
      <c r="AG810" s="183"/>
      <c r="AH810" s="183"/>
      <c r="AI810" s="183"/>
      <c r="AJ810" s="183"/>
      <c r="AK810" s="183"/>
      <c r="AL810" s="183" t="s">
        <v>20</v>
      </c>
      <c r="AM810" s="183"/>
      <c r="AN810" s="183"/>
      <c r="AO810" s="183"/>
      <c r="AP810" s="183"/>
      <c r="AQ810" s="183"/>
      <c r="AR810" s="183"/>
      <c r="AS810" s="183"/>
      <c r="AT810" s="183"/>
      <c r="AU810" s="183"/>
      <c r="AV810" s="183"/>
      <c r="AW810" s="183"/>
      <c r="AX810" s="183"/>
      <c r="AY810" s="183"/>
      <c r="AZ810" s="183"/>
      <c r="BA810" s="183"/>
      <c r="BB810" s="183"/>
      <c r="BC810" s="183"/>
      <c r="BD810" s="183"/>
      <c r="BE810" s="183"/>
    </row>
    <row r="811" spans="1:57" ht="15" hidden="1" customHeight="1">
      <c r="A811" s="145" t="s">
        <v>2317</v>
      </c>
      <c r="B811" s="145"/>
      <c r="C811" s="145"/>
      <c r="D811" s="145" t="s">
        <v>2318</v>
      </c>
      <c r="E811" s="145"/>
      <c r="F811" s="161">
        <v>148</v>
      </c>
      <c r="G811" s="162" t="s">
        <v>331</v>
      </c>
      <c r="H811" s="163">
        <v>3</v>
      </c>
      <c r="I811" s="164">
        <v>45</v>
      </c>
      <c r="J811" s="164"/>
      <c r="K811" s="164"/>
      <c r="L811" s="165">
        <v>0</v>
      </c>
      <c r="M811" s="184" t="s">
        <v>1484</v>
      </c>
      <c r="N811" s="190">
        <f t="shared" si="13"/>
        <v>90</v>
      </c>
      <c r="O811" s="191" t="s">
        <v>1603</v>
      </c>
      <c r="P811" s="166" t="s">
        <v>1599</v>
      </c>
      <c r="Q811" s="192" t="str">
        <f>MaBM</f>
        <v>KVSB</v>
      </c>
      <c r="R811" s="192" t="str">
        <f>MaKhoa</f>
        <v>KTVT</v>
      </c>
      <c r="S811" s="144" t="str">
        <f t="shared" si="12"/>
        <v>KTVT-KVSB</v>
      </c>
      <c r="T811" s="183"/>
      <c r="U811" s="183"/>
      <c r="V811" s="183"/>
      <c r="W811" s="183"/>
      <c r="X811" s="183"/>
      <c r="Y811" s="183"/>
      <c r="Z811" s="183"/>
      <c r="AA811" s="183"/>
      <c r="AB811" s="183"/>
      <c r="AC811" s="183"/>
      <c r="AD811" s="183"/>
      <c r="AE811" s="183"/>
      <c r="AF811" s="183"/>
      <c r="AG811" s="183"/>
      <c r="AH811" s="183"/>
      <c r="AI811" s="183"/>
      <c r="AJ811" s="183" t="s">
        <v>20</v>
      </c>
      <c r="AK811" s="183"/>
      <c r="AL811" s="183"/>
      <c r="AM811" s="183"/>
      <c r="AN811" s="183"/>
      <c r="AO811" s="183"/>
      <c r="AP811" s="183"/>
      <c r="AQ811" s="183"/>
      <c r="AR811" s="183"/>
      <c r="AS811" s="183"/>
      <c r="AT811" s="183"/>
      <c r="AU811" s="183"/>
      <c r="AV811" s="183"/>
      <c r="AW811" s="183"/>
      <c r="AX811" s="183"/>
      <c r="AY811" s="183"/>
      <c r="AZ811" s="183"/>
      <c r="BA811" s="183"/>
      <c r="BB811" s="183"/>
      <c r="BC811" s="183" t="s">
        <v>20</v>
      </c>
      <c r="BD811" s="183"/>
      <c r="BE811" s="183"/>
    </row>
    <row r="812" spans="1:57" ht="15" hidden="1" customHeight="1">
      <c r="A812" s="145" t="s">
        <v>2320</v>
      </c>
      <c r="B812" s="145"/>
      <c r="C812" s="145" t="s">
        <v>1865</v>
      </c>
      <c r="D812" s="145" t="s">
        <v>2321</v>
      </c>
      <c r="E812" s="145" t="s">
        <v>1866</v>
      </c>
      <c r="F812" s="146">
        <v>815</v>
      </c>
      <c r="G812" s="147" t="s">
        <v>331</v>
      </c>
      <c r="H812" s="148">
        <v>2</v>
      </c>
      <c r="I812" s="149">
        <v>30</v>
      </c>
      <c r="J812" s="149"/>
      <c r="K812" s="149"/>
      <c r="L812" s="150">
        <v>0</v>
      </c>
      <c r="M812" s="184" t="s">
        <v>1484</v>
      </c>
      <c r="N812" s="270">
        <v>75</v>
      </c>
      <c r="O812" s="181" t="s">
        <v>1603</v>
      </c>
      <c r="P812" s="151" t="s">
        <v>1599</v>
      </c>
      <c r="Q812" s="182" t="str">
        <f>MaBM</f>
        <v>KVSB</v>
      </c>
      <c r="R812" s="182" t="str">
        <f>MaKhoa</f>
        <v>KTVT</v>
      </c>
      <c r="S812" s="144" t="str">
        <f t="shared" si="12"/>
        <v>KTVT-KVSB</v>
      </c>
      <c r="T812" s="183"/>
      <c r="U812" s="183"/>
      <c r="V812" s="183"/>
      <c r="W812" s="183"/>
      <c r="X812" s="183"/>
      <c r="Y812" s="183"/>
      <c r="Z812" s="183"/>
      <c r="AA812" s="183"/>
      <c r="AB812" s="183"/>
      <c r="AC812" s="183"/>
      <c r="AD812" s="183"/>
      <c r="AE812" s="183"/>
      <c r="AF812" s="183"/>
      <c r="AG812" s="183"/>
      <c r="AH812" s="183"/>
      <c r="AI812" s="183"/>
      <c r="AJ812" s="183"/>
      <c r="AK812" s="183" t="s">
        <v>20</v>
      </c>
      <c r="AL812" s="183"/>
      <c r="AM812" s="183"/>
      <c r="AN812" s="183"/>
      <c r="AO812" s="183"/>
      <c r="AP812" s="183"/>
      <c r="AQ812" s="183"/>
      <c r="AR812" s="183"/>
      <c r="AS812" s="183"/>
      <c r="AT812" s="183"/>
      <c r="AU812" s="183"/>
      <c r="AV812" s="183"/>
      <c r="AW812" s="183"/>
      <c r="AX812" s="183"/>
      <c r="AY812" s="183"/>
      <c r="AZ812" s="183"/>
      <c r="BA812" s="183"/>
      <c r="BB812" s="183"/>
      <c r="BC812" s="183"/>
      <c r="BD812" s="183" t="s">
        <v>20</v>
      </c>
      <c r="BE812" s="183"/>
    </row>
    <row r="813" spans="1:57" ht="25.5" hidden="1" customHeight="1">
      <c r="A813" s="145" t="s">
        <v>2017</v>
      </c>
      <c r="B813" s="145"/>
      <c r="C813" s="145"/>
      <c r="D813" s="145"/>
      <c r="E813" s="145"/>
      <c r="F813" s="146">
        <v>905</v>
      </c>
      <c r="G813" s="147" t="s">
        <v>2018</v>
      </c>
      <c r="H813" s="148">
        <v>3</v>
      </c>
      <c r="I813" s="149">
        <v>45</v>
      </c>
      <c r="J813" s="149"/>
      <c r="K813" s="149"/>
      <c r="L813" s="150">
        <v>0</v>
      </c>
      <c r="M813" s="184" t="s">
        <v>1484</v>
      </c>
      <c r="N813" s="190">
        <f t="shared" si="13"/>
        <v>90</v>
      </c>
      <c r="O813" s="181" t="s">
        <v>1603</v>
      </c>
      <c r="P813" s="151" t="s">
        <v>1599</v>
      </c>
      <c r="Q813" s="182" t="str">
        <f>MaBM</f>
        <v>KVSB</v>
      </c>
      <c r="R813" s="182" t="str">
        <f>MaKhoa</f>
        <v>KTVT</v>
      </c>
      <c r="S813" s="144" t="str">
        <f t="shared" si="12"/>
        <v>KTVT-KVSB</v>
      </c>
      <c r="T813" s="183"/>
      <c r="U813" s="183"/>
      <c r="V813" s="183"/>
      <c r="W813" s="183"/>
      <c r="X813" s="183"/>
      <c r="Y813" s="183"/>
      <c r="Z813" s="183"/>
      <c r="AA813" s="183"/>
      <c r="AB813" s="183"/>
      <c r="AC813" s="183"/>
      <c r="AD813" s="183"/>
      <c r="AE813" s="183"/>
      <c r="AF813" s="183"/>
      <c r="AG813" s="183"/>
      <c r="AH813" s="183"/>
      <c r="AI813" s="183"/>
      <c r="AJ813" s="183"/>
      <c r="AK813" s="183"/>
      <c r="AL813" s="183" t="s">
        <v>20</v>
      </c>
      <c r="AM813" s="183"/>
      <c r="AN813" s="183"/>
      <c r="AO813" s="183"/>
      <c r="AP813" s="183"/>
      <c r="AQ813" s="183"/>
      <c r="AR813" s="183"/>
      <c r="AS813" s="183"/>
      <c r="AT813" s="183"/>
      <c r="AU813" s="183"/>
      <c r="AV813" s="183"/>
      <c r="AW813" s="183"/>
      <c r="AX813" s="183"/>
      <c r="AY813" s="183"/>
      <c r="AZ813" s="183"/>
      <c r="BA813" s="183"/>
      <c r="BB813" s="183"/>
      <c r="BC813" s="183"/>
      <c r="BD813" s="183"/>
      <c r="BE813" s="183"/>
    </row>
    <row r="814" spans="1:57" ht="15" hidden="1" customHeight="1">
      <c r="A814" s="145" t="s">
        <v>935</v>
      </c>
      <c r="B814" s="145"/>
      <c r="C814" s="145"/>
      <c r="D814" s="145" t="s">
        <v>936</v>
      </c>
      <c r="E814" s="145"/>
      <c r="F814" s="146">
        <v>479</v>
      </c>
      <c r="G814" s="147" t="s">
        <v>937</v>
      </c>
      <c r="H814" s="148">
        <v>3</v>
      </c>
      <c r="I814" s="149">
        <v>45</v>
      </c>
      <c r="J814" s="149"/>
      <c r="K814" s="149"/>
      <c r="L814" s="150">
        <v>0</v>
      </c>
      <c r="M814" s="184" t="s">
        <v>1484</v>
      </c>
      <c r="N814" s="190">
        <f t="shared" si="13"/>
        <v>90</v>
      </c>
      <c r="O814" s="181" t="s">
        <v>1603</v>
      </c>
      <c r="P814" s="151" t="s">
        <v>1599</v>
      </c>
      <c r="Q814" s="182" t="str">
        <f>MaBM</f>
        <v>KVSB</v>
      </c>
      <c r="R814" s="182" t="str">
        <f>MaKhoa</f>
        <v>KTVT</v>
      </c>
      <c r="S814" s="144" t="str">
        <f t="shared" si="12"/>
        <v>KTVT-KVSB</v>
      </c>
      <c r="T814" s="183"/>
      <c r="U814" s="183"/>
      <c r="V814" s="183"/>
      <c r="W814" s="183"/>
      <c r="X814" s="183"/>
      <c r="Y814" s="183"/>
      <c r="Z814" s="183"/>
      <c r="AA814" s="183"/>
      <c r="AB814" s="183"/>
      <c r="AC814" s="183"/>
      <c r="AD814" s="183"/>
      <c r="AE814" s="183"/>
      <c r="AF814" s="183"/>
      <c r="AG814" s="183"/>
      <c r="AH814" s="183"/>
      <c r="AI814" s="183"/>
      <c r="AJ814" s="183"/>
      <c r="AK814" s="183" t="s">
        <v>20</v>
      </c>
      <c r="AL814" s="183"/>
      <c r="AM814" s="183"/>
      <c r="AN814" s="183"/>
      <c r="AO814" s="183"/>
      <c r="AP814" s="183"/>
      <c r="AQ814" s="183"/>
      <c r="AR814" s="183"/>
      <c r="AS814" s="183"/>
      <c r="AT814" s="183"/>
      <c r="AU814" s="183"/>
      <c r="AV814" s="183"/>
      <c r="AW814" s="183"/>
      <c r="AX814" s="183"/>
      <c r="AY814" s="183"/>
      <c r="AZ814" s="183"/>
      <c r="BA814" s="183"/>
      <c r="BB814" s="183"/>
      <c r="BC814" s="183"/>
      <c r="BD814" s="183" t="s">
        <v>20</v>
      </c>
      <c r="BE814" s="183"/>
    </row>
    <row r="815" spans="1:57" ht="15" hidden="1" customHeight="1">
      <c r="A815" s="145" t="s">
        <v>977</v>
      </c>
      <c r="B815" s="145"/>
      <c r="C815" s="145"/>
      <c r="D815" s="145" t="s">
        <v>978</v>
      </c>
      <c r="E815" s="145"/>
      <c r="F815" s="146">
        <v>498</v>
      </c>
      <c r="G815" s="147" t="s">
        <v>979</v>
      </c>
      <c r="H815" s="148">
        <v>2</v>
      </c>
      <c r="I815" s="149">
        <v>30</v>
      </c>
      <c r="J815" s="149"/>
      <c r="K815" s="149"/>
      <c r="L815" s="150">
        <v>0</v>
      </c>
      <c r="M815" s="184" t="s">
        <v>1484</v>
      </c>
      <c r="N815" s="270">
        <v>75</v>
      </c>
      <c r="O815" s="181" t="s">
        <v>1603</v>
      </c>
      <c r="P815" s="151" t="s">
        <v>1599</v>
      </c>
      <c r="Q815" s="182" t="str">
        <f>MaBM</f>
        <v>KVSB</v>
      </c>
      <c r="R815" s="182" t="str">
        <f>MaKhoa</f>
        <v>KTVT</v>
      </c>
      <c r="S815" s="144" t="str">
        <f t="shared" si="12"/>
        <v>KTVT-KVSB</v>
      </c>
      <c r="T815" s="183"/>
      <c r="U815" s="183"/>
      <c r="V815" s="183"/>
      <c r="W815" s="183"/>
      <c r="X815" s="183"/>
      <c r="Y815" s="183"/>
      <c r="Z815" s="183"/>
      <c r="AA815" s="183"/>
      <c r="AB815" s="183"/>
      <c r="AC815" s="183"/>
      <c r="AD815" s="183"/>
      <c r="AE815" s="183"/>
      <c r="AF815" s="183"/>
      <c r="AG815" s="183"/>
      <c r="AH815" s="183"/>
      <c r="AI815" s="183"/>
      <c r="AJ815" s="183" t="s">
        <v>20</v>
      </c>
      <c r="AK815" s="183"/>
      <c r="AL815" s="183"/>
      <c r="AM815" s="183"/>
      <c r="AN815" s="183"/>
      <c r="AO815" s="183"/>
      <c r="AP815" s="183"/>
      <c r="AQ815" s="183"/>
      <c r="AR815" s="183"/>
      <c r="AS815" s="183"/>
      <c r="AT815" s="183"/>
      <c r="AU815" s="183"/>
      <c r="AV815" s="183"/>
      <c r="AW815" s="183"/>
      <c r="AX815" s="183"/>
      <c r="AY815" s="183"/>
      <c r="AZ815" s="183"/>
      <c r="BA815" s="183"/>
      <c r="BB815" s="183"/>
      <c r="BC815" s="183" t="s">
        <v>20</v>
      </c>
      <c r="BD815" s="183"/>
      <c r="BE815" s="183"/>
    </row>
    <row r="816" spans="1:57" ht="15" hidden="1" customHeight="1">
      <c r="A816" s="145" t="s">
        <v>2044</v>
      </c>
      <c r="B816" s="145"/>
      <c r="C816" s="145"/>
      <c r="D816" s="145"/>
      <c r="E816" s="145"/>
      <c r="F816" s="146">
        <v>919</v>
      </c>
      <c r="G816" s="147" t="s">
        <v>2045</v>
      </c>
      <c r="H816" s="148">
        <v>3</v>
      </c>
      <c r="I816" s="149">
        <v>45</v>
      </c>
      <c r="J816" s="149"/>
      <c r="K816" s="149"/>
      <c r="L816" s="150">
        <v>0</v>
      </c>
      <c r="M816" s="184" t="s">
        <v>1484</v>
      </c>
      <c r="N816" s="190">
        <f t="shared" si="13"/>
        <v>90</v>
      </c>
      <c r="O816" s="181" t="s">
        <v>1603</v>
      </c>
      <c r="P816" s="151" t="s">
        <v>1599</v>
      </c>
      <c r="Q816" s="182" t="str">
        <f>MaBM</f>
        <v>KVSB</v>
      </c>
      <c r="R816" s="182" t="str">
        <f>MaKhoa</f>
        <v>KTVT</v>
      </c>
      <c r="S816" s="144" t="str">
        <f t="shared" si="12"/>
        <v>KTVT-KVSB</v>
      </c>
      <c r="T816" s="183"/>
      <c r="U816" s="183"/>
      <c r="V816" s="183"/>
      <c r="W816" s="183"/>
      <c r="X816" s="183"/>
      <c r="Y816" s="183"/>
      <c r="Z816" s="183"/>
      <c r="AA816" s="183"/>
      <c r="AB816" s="183"/>
      <c r="AC816" s="183"/>
      <c r="AD816" s="183"/>
      <c r="AE816" s="183"/>
      <c r="AF816" s="183"/>
      <c r="AG816" s="183"/>
      <c r="AH816" s="183"/>
      <c r="AI816" s="183"/>
      <c r="AJ816" s="183"/>
      <c r="AK816" s="183"/>
      <c r="AL816" s="183" t="s">
        <v>20</v>
      </c>
      <c r="AM816" s="183"/>
      <c r="AN816" s="183"/>
      <c r="AO816" s="183"/>
      <c r="AP816" s="183"/>
      <c r="AQ816" s="183"/>
      <c r="AR816" s="183"/>
      <c r="AS816" s="183"/>
      <c r="AT816" s="183"/>
      <c r="AU816" s="183"/>
      <c r="AV816" s="183"/>
      <c r="AW816" s="183"/>
      <c r="AX816" s="183"/>
      <c r="AY816" s="183"/>
      <c r="AZ816" s="183"/>
      <c r="BA816" s="183"/>
      <c r="BB816" s="183"/>
      <c r="BC816" s="183"/>
      <c r="BD816" s="183"/>
      <c r="BE816" s="183"/>
    </row>
    <row r="817" spans="1:57" ht="25.5" hidden="1" customHeight="1">
      <c r="A817" s="145" t="s">
        <v>1010</v>
      </c>
      <c r="B817" s="145"/>
      <c r="C817" s="145"/>
      <c r="D817" s="145" t="s">
        <v>1011</v>
      </c>
      <c r="E817" s="145"/>
      <c r="F817" s="146">
        <v>510</v>
      </c>
      <c r="G817" s="147" t="s">
        <v>1738</v>
      </c>
      <c r="H817" s="148">
        <v>3</v>
      </c>
      <c r="I817" s="149">
        <v>45</v>
      </c>
      <c r="J817" s="149"/>
      <c r="K817" s="149"/>
      <c r="L817" s="150">
        <v>0</v>
      </c>
      <c r="M817" s="184" t="s">
        <v>1484</v>
      </c>
      <c r="N817" s="190">
        <f t="shared" si="13"/>
        <v>90</v>
      </c>
      <c r="O817" s="181" t="s">
        <v>1603</v>
      </c>
      <c r="P817" s="151" t="s">
        <v>1599</v>
      </c>
      <c r="Q817" s="182" t="str">
        <f>MaBM</f>
        <v>KVSB</v>
      </c>
      <c r="R817" s="182" t="str">
        <f>MaKhoa</f>
        <v>KTVT</v>
      </c>
      <c r="S817" s="144" t="str">
        <f t="shared" si="12"/>
        <v>KTVT-KVSB</v>
      </c>
      <c r="T817" s="183"/>
      <c r="U817" s="183"/>
      <c r="V817" s="183"/>
      <c r="W817" s="183"/>
      <c r="X817" s="183"/>
      <c r="Y817" s="183"/>
      <c r="Z817" s="183"/>
      <c r="AA817" s="183"/>
      <c r="AB817" s="183"/>
      <c r="AC817" s="183"/>
      <c r="AD817" s="183"/>
      <c r="AE817" s="183"/>
      <c r="AF817" s="183"/>
      <c r="AG817" s="183"/>
      <c r="AH817" s="183"/>
      <c r="AI817" s="183"/>
      <c r="AJ817" s="183" t="s">
        <v>20</v>
      </c>
      <c r="AK817" s="183"/>
      <c r="AL817" s="183"/>
      <c r="AM817" s="183"/>
      <c r="AN817" s="183"/>
      <c r="AO817" s="183"/>
      <c r="AP817" s="183"/>
      <c r="AQ817" s="183"/>
      <c r="AR817" s="183"/>
      <c r="AS817" s="183"/>
      <c r="AT817" s="183"/>
      <c r="AU817" s="183"/>
      <c r="AV817" s="183"/>
      <c r="AW817" s="183"/>
      <c r="AX817" s="183"/>
      <c r="AY817" s="183"/>
      <c r="AZ817" s="183"/>
      <c r="BA817" s="183"/>
      <c r="BB817" s="183"/>
      <c r="BC817" s="183" t="s">
        <v>20</v>
      </c>
      <c r="BD817" s="183"/>
      <c r="BE817" s="183"/>
    </row>
    <row r="818" spans="1:57" ht="15" hidden="1" customHeight="1">
      <c r="A818" s="145" t="s">
        <v>970</v>
      </c>
      <c r="B818" s="145" t="s">
        <v>1734</v>
      </c>
      <c r="C818" s="145" t="s">
        <v>970</v>
      </c>
      <c r="D818" s="145" t="s">
        <v>971</v>
      </c>
      <c r="E818" s="145" t="s">
        <v>971</v>
      </c>
      <c r="F818" s="146">
        <v>495</v>
      </c>
      <c r="G818" s="147" t="s">
        <v>972</v>
      </c>
      <c r="H818" s="148">
        <v>3</v>
      </c>
      <c r="I818" s="149">
        <v>45</v>
      </c>
      <c r="J818" s="149"/>
      <c r="K818" s="149"/>
      <c r="L818" s="150">
        <v>0</v>
      </c>
      <c r="M818" s="184" t="s">
        <v>1484</v>
      </c>
      <c r="N818" s="190">
        <f t="shared" si="13"/>
        <v>90</v>
      </c>
      <c r="O818" s="181" t="s">
        <v>1603</v>
      </c>
      <c r="P818" s="151" t="s">
        <v>1599</v>
      </c>
      <c r="Q818" s="182" t="str">
        <f>MaBM</f>
        <v>KVSB</v>
      </c>
      <c r="R818" s="182" t="str">
        <f>MaKhoa</f>
        <v>KTVT</v>
      </c>
      <c r="S818" s="144" t="str">
        <f t="shared" si="12"/>
        <v>KTVT-KVSB</v>
      </c>
      <c r="T818" s="183"/>
      <c r="U818" s="183"/>
      <c r="V818" s="183"/>
      <c r="W818" s="183"/>
      <c r="X818" s="183"/>
      <c r="Y818" s="183"/>
      <c r="Z818" s="183"/>
      <c r="AA818" s="183"/>
      <c r="AB818" s="183"/>
      <c r="AC818" s="183"/>
      <c r="AD818" s="183"/>
      <c r="AE818" s="183"/>
      <c r="AF818" s="183"/>
      <c r="AG818" s="183"/>
      <c r="AH818" s="183"/>
      <c r="AI818" s="183"/>
      <c r="AJ818" s="183"/>
      <c r="AK818" s="183" t="s">
        <v>20</v>
      </c>
      <c r="AL818" s="183"/>
      <c r="AM818" s="183"/>
      <c r="AN818" s="183"/>
      <c r="AO818" s="183"/>
      <c r="AP818" s="183"/>
      <c r="AQ818" s="183"/>
      <c r="AR818" s="183"/>
      <c r="AS818" s="183"/>
      <c r="AT818" s="183"/>
      <c r="AU818" s="183"/>
      <c r="AV818" s="183"/>
      <c r="AW818" s="183"/>
      <c r="AX818" s="183"/>
      <c r="AY818" s="183"/>
      <c r="AZ818" s="183"/>
      <c r="BA818" s="183"/>
      <c r="BB818" s="183"/>
      <c r="BC818" s="183"/>
      <c r="BD818" s="183" t="s">
        <v>20</v>
      </c>
      <c r="BE818" s="183"/>
    </row>
    <row r="819" spans="1:57" ht="15" hidden="1" customHeight="1">
      <c r="A819" s="145" t="s">
        <v>1670</v>
      </c>
      <c r="B819" s="145"/>
      <c r="C819" s="145"/>
      <c r="D819" s="145"/>
      <c r="E819" s="145"/>
      <c r="F819" s="146">
        <v>191</v>
      </c>
      <c r="G819" s="147" t="s">
        <v>1671</v>
      </c>
      <c r="H819" s="148">
        <v>2</v>
      </c>
      <c r="I819" s="149">
        <v>30</v>
      </c>
      <c r="J819" s="149"/>
      <c r="K819" s="149"/>
      <c r="L819" s="150">
        <v>0</v>
      </c>
      <c r="M819" s="184" t="s">
        <v>1484</v>
      </c>
      <c r="N819" s="270">
        <v>75</v>
      </c>
      <c r="O819" s="181" t="s">
        <v>1603</v>
      </c>
      <c r="P819" s="151" t="s">
        <v>1599</v>
      </c>
      <c r="Q819" s="182" t="str">
        <f>MaBM</f>
        <v>KVSB</v>
      </c>
      <c r="R819" s="182" t="str">
        <f>MaKhoa</f>
        <v>KTVT</v>
      </c>
      <c r="S819" s="144" t="str">
        <f t="shared" si="12"/>
        <v>KTVT-KVSB</v>
      </c>
      <c r="T819" s="183"/>
      <c r="U819" s="183"/>
      <c r="V819" s="183"/>
      <c r="W819" s="183"/>
      <c r="X819" s="183"/>
      <c r="Y819" s="183"/>
      <c r="Z819" s="183"/>
      <c r="AA819" s="183"/>
      <c r="AB819" s="183"/>
      <c r="AC819" s="183"/>
      <c r="AD819" s="183"/>
      <c r="AE819" s="183"/>
      <c r="AF819" s="183"/>
      <c r="AG819" s="183"/>
      <c r="AH819" s="183"/>
      <c r="AI819" s="183"/>
      <c r="AJ819" s="183"/>
      <c r="AK819" s="183"/>
      <c r="AL819" s="183" t="s">
        <v>20</v>
      </c>
      <c r="AM819" s="183"/>
      <c r="AN819" s="183"/>
      <c r="AO819" s="183"/>
      <c r="AP819" s="183"/>
      <c r="AQ819" s="183"/>
      <c r="AR819" s="183"/>
      <c r="AS819" s="183"/>
      <c r="AT819" s="183"/>
      <c r="AU819" s="183"/>
      <c r="AV819" s="183"/>
      <c r="AW819" s="183"/>
      <c r="AX819" s="183"/>
      <c r="AY819" s="183"/>
      <c r="AZ819" s="183"/>
      <c r="BA819" s="183"/>
      <c r="BB819" s="183"/>
      <c r="BC819" s="183"/>
      <c r="BD819" s="183"/>
      <c r="BE819" s="183"/>
    </row>
    <row r="820" spans="1:57" ht="15" hidden="1" customHeight="1">
      <c r="A820" s="145" t="s">
        <v>322</v>
      </c>
      <c r="B820" s="145"/>
      <c r="C820" s="145"/>
      <c r="D820" s="145" t="s">
        <v>323</v>
      </c>
      <c r="E820" s="145"/>
      <c r="F820" s="146">
        <v>145</v>
      </c>
      <c r="G820" s="147" t="s">
        <v>324</v>
      </c>
      <c r="H820" s="148">
        <v>2</v>
      </c>
      <c r="I820" s="149">
        <v>30</v>
      </c>
      <c r="J820" s="149"/>
      <c r="K820" s="149"/>
      <c r="L820" s="150">
        <v>0</v>
      </c>
      <c r="M820" s="184" t="s">
        <v>1484</v>
      </c>
      <c r="N820" s="270">
        <v>75</v>
      </c>
      <c r="O820" s="181" t="s">
        <v>1603</v>
      </c>
      <c r="P820" s="151" t="s">
        <v>1599</v>
      </c>
      <c r="Q820" s="182" t="str">
        <f>MaBM</f>
        <v>KVSB</v>
      </c>
      <c r="R820" s="182" t="str">
        <f>MaKhoa</f>
        <v>KTVT</v>
      </c>
      <c r="S820" s="144" t="str">
        <f t="shared" si="12"/>
        <v>KTVT-KVSB</v>
      </c>
      <c r="T820" s="183"/>
      <c r="U820" s="183"/>
      <c r="V820" s="183"/>
      <c r="W820" s="183"/>
      <c r="X820" s="183"/>
      <c r="Y820" s="183"/>
      <c r="Z820" s="183"/>
      <c r="AA820" s="183"/>
      <c r="AB820" s="183"/>
      <c r="AC820" s="183"/>
      <c r="AD820" s="183"/>
      <c r="AE820" s="183"/>
      <c r="AF820" s="183"/>
      <c r="AG820" s="183"/>
      <c r="AH820" s="183"/>
      <c r="AI820" s="183"/>
      <c r="AJ820" s="183"/>
      <c r="AK820" s="183" t="s">
        <v>20</v>
      </c>
      <c r="AL820" s="183"/>
      <c r="AM820" s="183"/>
      <c r="AN820" s="183"/>
      <c r="AO820" s="183"/>
      <c r="AP820" s="183"/>
      <c r="AQ820" s="183"/>
      <c r="AR820" s="183"/>
      <c r="AS820" s="183"/>
      <c r="AT820" s="183"/>
      <c r="AU820" s="183"/>
      <c r="AV820" s="183"/>
      <c r="AW820" s="183"/>
      <c r="AX820" s="183"/>
      <c r="AY820" s="183"/>
      <c r="AZ820" s="183"/>
      <c r="BA820" s="183"/>
      <c r="BB820" s="183"/>
      <c r="BC820" s="183"/>
      <c r="BD820" s="183" t="s">
        <v>20</v>
      </c>
      <c r="BE820" s="183"/>
    </row>
    <row r="821" spans="1:57" ht="15" hidden="1" customHeight="1">
      <c r="A821" s="145" t="s">
        <v>1227</v>
      </c>
      <c r="B821" s="145" t="s">
        <v>1227</v>
      </c>
      <c r="C821" s="145" t="s">
        <v>1227</v>
      </c>
      <c r="D821" s="145" t="s">
        <v>1228</v>
      </c>
      <c r="E821" s="145"/>
      <c r="F821" s="146">
        <v>611</v>
      </c>
      <c r="G821" s="147" t="s">
        <v>1229</v>
      </c>
      <c r="H821" s="148">
        <v>2</v>
      </c>
      <c r="I821" s="149">
        <v>30</v>
      </c>
      <c r="J821" s="149"/>
      <c r="K821" s="149"/>
      <c r="L821" s="150">
        <v>0</v>
      </c>
      <c r="M821" s="184" t="s">
        <v>1484</v>
      </c>
      <c r="N821" s="270">
        <v>75</v>
      </c>
      <c r="O821" s="181" t="s">
        <v>1603</v>
      </c>
      <c r="P821" s="151" t="s">
        <v>1599</v>
      </c>
      <c r="Q821" s="182" t="str">
        <f>MaBM</f>
        <v>KVSB</v>
      </c>
      <c r="R821" s="182" t="str">
        <f>MaKhoa</f>
        <v>KTVT</v>
      </c>
      <c r="S821" s="144" t="str">
        <f t="shared" si="12"/>
        <v>KTVT-KVSB</v>
      </c>
      <c r="T821" s="183"/>
      <c r="U821" s="183"/>
      <c r="V821" s="183"/>
      <c r="W821" s="183"/>
      <c r="X821" s="183"/>
      <c r="Y821" s="183"/>
      <c r="Z821" s="183"/>
      <c r="AA821" s="183"/>
      <c r="AB821" s="183"/>
      <c r="AC821" s="183"/>
      <c r="AD821" s="183"/>
      <c r="AE821" s="183"/>
      <c r="AF821" s="183"/>
      <c r="AG821" s="183"/>
      <c r="AH821" s="183"/>
      <c r="AI821" s="183"/>
      <c r="AJ821" s="183"/>
      <c r="AK821" s="183" t="s">
        <v>21</v>
      </c>
      <c r="AL821" s="183"/>
      <c r="AM821" s="183"/>
      <c r="AN821" s="183"/>
      <c r="AO821" s="183"/>
      <c r="AP821" s="183"/>
      <c r="AQ821" s="183"/>
      <c r="AR821" s="183"/>
      <c r="AS821" s="183"/>
      <c r="AT821" s="183"/>
      <c r="AU821" s="183"/>
      <c r="AV821" s="183"/>
      <c r="AW821" s="183"/>
      <c r="AX821" s="183"/>
      <c r="AY821" s="183"/>
      <c r="AZ821" s="183"/>
      <c r="BA821" s="183"/>
      <c r="BB821" s="183"/>
      <c r="BC821" s="183"/>
      <c r="BD821" s="183" t="s">
        <v>21</v>
      </c>
      <c r="BE821" s="183"/>
    </row>
    <row r="822" spans="1:57" ht="15" hidden="1" customHeight="1">
      <c r="A822" s="145" t="s">
        <v>1234</v>
      </c>
      <c r="B822" s="145" t="s">
        <v>1234</v>
      </c>
      <c r="C822" s="145" t="s">
        <v>1234</v>
      </c>
      <c r="D822" s="145" t="s">
        <v>1235</v>
      </c>
      <c r="E822" s="145"/>
      <c r="F822" s="146">
        <v>615</v>
      </c>
      <c r="G822" s="147" t="s">
        <v>1762</v>
      </c>
      <c r="H822" s="148">
        <v>2</v>
      </c>
      <c r="I822" s="149">
        <v>30</v>
      </c>
      <c r="J822" s="149"/>
      <c r="K822" s="149"/>
      <c r="L822" s="150">
        <v>0</v>
      </c>
      <c r="M822" s="184" t="s">
        <v>1484</v>
      </c>
      <c r="N822" s="270">
        <v>75</v>
      </c>
      <c r="O822" s="181" t="s">
        <v>1603</v>
      </c>
      <c r="P822" s="151" t="s">
        <v>1599</v>
      </c>
      <c r="Q822" s="182" t="str">
        <f>MaBM</f>
        <v>KVSB</v>
      </c>
      <c r="R822" s="182" t="str">
        <f>MaKhoa</f>
        <v>KTVT</v>
      </c>
      <c r="S822" s="144" t="str">
        <f t="shared" si="12"/>
        <v>KTVT-KVSB</v>
      </c>
      <c r="T822" s="183"/>
      <c r="U822" s="183"/>
      <c r="V822" s="183"/>
      <c r="W822" s="183"/>
      <c r="X822" s="183"/>
      <c r="Y822" s="183"/>
      <c r="Z822" s="183"/>
      <c r="AA822" s="183"/>
      <c r="AB822" s="183"/>
      <c r="AC822" s="183"/>
      <c r="AD822" s="183"/>
      <c r="AE822" s="183"/>
      <c r="AF822" s="183"/>
      <c r="AG822" s="183"/>
      <c r="AH822" s="183"/>
      <c r="AI822" s="183"/>
      <c r="AJ822" s="183" t="s">
        <v>21</v>
      </c>
      <c r="AK822" s="183" t="s">
        <v>21</v>
      </c>
      <c r="AL822" s="183"/>
      <c r="AM822" s="183"/>
      <c r="AN822" s="183"/>
      <c r="AO822" s="183"/>
      <c r="AP822" s="183"/>
      <c r="AQ822" s="183"/>
      <c r="AR822" s="183"/>
      <c r="AS822" s="183"/>
      <c r="AT822" s="183"/>
      <c r="AU822" s="183"/>
      <c r="AV822" s="183"/>
      <c r="AW822" s="183"/>
      <c r="AX822" s="183"/>
      <c r="AY822" s="183"/>
      <c r="AZ822" s="183"/>
      <c r="BA822" s="183"/>
      <c r="BB822" s="183"/>
      <c r="BC822" s="183" t="s">
        <v>21</v>
      </c>
      <c r="BD822" s="183"/>
      <c r="BE822" s="183"/>
    </row>
    <row r="823" spans="1:57" ht="15" hidden="1" customHeight="1">
      <c r="A823" s="145" t="s">
        <v>2034</v>
      </c>
      <c r="B823" s="145"/>
      <c r="C823" s="145"/>
      <c r="D823" s="145"/>
      <c r="E823" s="145"/>
      <c r="F823" s="146">
        <v>914</v>
      </c>
      <c r="G823" s="147" t="s">
        <v>2035</v>
      </c>
      <c r="H823" s="148">
        <v>3</v>
      </c>
      <c r="I823" s="149">
        <v>45</v>
      </c>
      <c r="J823" s="149"/>
      <c r="K823" s="149"/>
      <c r="L823" s="150">
        <v>0</v>
      </c>
      <c r="M823" s="184" t="s">
        <v>1484</v>
      </c>
      <c r="N823" s="190">
        <f t="shared" si="13"/>
        <v>90</v>
      </c>
      <c r="O823" s="181" t="s">
        <v>1603</v>
      </c>
      <c r="P823" s="151" t="s">
        <v>1599</v>
      </c>
      <c r="Q823" s="182" t="str">
        <f>MaBM</f>
        <v>KVSB</v>
      </c>
      <c r="R823" s="182" t="str">
        <f>MaKhoa</f>
        <v>KTVT</v>
      </c>
      <c r="S823" s="144" t="str">
        <f t="shared" si="12"/>
        <v>KTVT-KVSB</v>
      </c>
      <c r="T823" s="183"/>
      <c r="U823" s="183"/>
      <c r="V823" s="183"/>
      <c r="W823" s="183"/>
      <c r="X823" s="183"/>
      <c r="Y823" s="183"/>
      <c r="Z823" s="183"/>
      <c r="AA823" s="183"/>
      <c r="AB823" s="183"/>
      <c r="AC823" s="183"/>
      <c r="AD823" s="183"/>
      <c r="AE823" s="183"/>
      <c r="AF823" s="183"/>
      <c r="AG823" s="183"/>
      <c r="AH823" s="183"/>
      <c r="AI823" s="183"/>
      <c r="AJ823" s="183"/>
      <c r="AK823" s="183"/>
      <c r="AL823" s="183" t="s">
        <v>20</v>
      </c>
      <c r="AM823" s="183"/>
      <c r="AN823" s="183"/>
      <c r="AO823" s="183"/>
      <c r="AP823" s="183"/>
      <c r="AQ823" s="183"/>
      <c r="AR823" s="183"/>
      <c r="AS823" s="183"/>
      <c r="AT823" s="183"/>
      <c r="AU823" s="183"/>
      <c r="AV823" s="183"/>
      <c r="AW823" s="183"/>
      <c r="AX823" s="183"/>
      <c r="AY823" s="183"/>
      <c r="AZ823" s="183"/>
      <c r="BA823" s="183"/>
      <c r="BB823" s="183"/>
      <c r="BC823" s="183"/>
      <c r="BD823" s="183"/>
      <c r="BE823" s="183"/>
    </row>
    <row r="824" spans="1:57" ht="15" hidden="1" customHeight="1">
      <c r="A824" s="145" t="s">
        <v>2032</v>
      </c>
      <c r="B824" s="145"/>
      <c r="C824" s="145"/>
      <c r="D824" s="145"/>
      <c r="E824" s="145"/>
      <c r="F824" s="146">
        <v>913</v>
      </c>
      <c r="G824" s="147" t="s">
        <v>2033</v>
      </c>
      <c r="H824" s="148">
        <v>3</v>
      </c>
      <c r="I824" s="149">
        <v>45</v>
      </c>
      <c r="J824" s="149"/>
      <c r="K824" s="149"/>
      <c r="L824" s="150">
        <v>0</v>
      </c>
      <c r="M824" s="184" t="s">
        <v>1484</v>
      </c>
      <c r="N824" s="190">
        <f t="shared" si="13"/>
        <v>90</v>
      </c>
      <c r="O824" s="181" t="s">
        <v>1603</v>
      </c>
      <c r="P824" s="151" t="s">
        <v>1599</v>
      </c>
      <c r="Q824" s="182" t="str">
        <f>MaBM</f>
        <v>KVSB</v>
      </c>
      <c r="R824" s="182" t="str">
        <f>MaKhoa</f>
        <v>KTVT</v>
      </c>
      <c r="S824" s="144" t="str">
        <f t="shared" si="12"/>
        <v>KTVT-KVSB</v>
      </c>
      <c r="T824" s="183"/>
      <c r="U824" s="183"/>
      <c r="V824" s="183"/>
      <c r="W824" s="183"/>
      <c r="X824" s="183"/>
      <c r="Y824" s="183"/>
      <c r="Z824" s="183"/>
      <c r="AA824" s="183"/>
      <c r="AB824" s="183"/>
      <c r="AC824" s="183"/>
      <c r="AD824" s="183"/>
      <c r="AE824" s="183"/>
      <c r="AF824" s="183"/>
      <c r="AG824" s="183"/>
      <c r="AH824" s="183"/>
      <c r="AI824" s="183"/>
      <c r="AJ824" s="183"/>
      <c r="AK824" s="183"/>
      <c r="AL824" s="183" t="s">
        <v>20</v>
      </c>
      <c r="AM824" s="183"/>
      <c r="AN824" s="183"/>
      <c r="AO824" s="183"/>
      <c r="AP824" s="183"/>
      <c r="AQ824" s="183"/>
      <c r="AR824" s="183"/>
      <c r="AS824" s="183"/>
      <c r="AT824" s="183"/>
      <c r="AU824" s="183"/>
      <c r="AV824" s="183"/>
      <c r="AW824" s="183"/>
      <c r="AX824" s="183"/>
      <c r="AY824" s="183"/>
      <c r="AZ824" s="183"/>
      <c r="BA824" s="183"/>
      <c r="BB824" s="183"/>
      <c r="BC824" s="183"/>
      <c r="BD824" s="183"/>
      <c r="BE824" s="183"/>
    </row>
    <row r="825" spans="1:57" ht="15" hidden="1" customHeight="1">
      <c r="A825" s="145" t="s">
        <v>2025</v>
      </c>
      <c r="B825" s="145"/>
      <c r="C825" s="145"/>
      <c r="D825" s="145"/>
      <c r="E825" s="145"/>
      <c r="F825" s="146">
        <v>909</v>
      </c>
      <c r="G825" s="147" t="s">
        <v>2026</v>
      </c>
      <c r="H825" s="148">
        <v>3</v>
      </c>
      <c r="I825" s="149">
        <v>45</v>
      </c>
      <c r="J825" s="149"/>
      <c r="K825" s="149"/>
      <c r="L825" s="150">
        <v>0</v>
      </c>
      <c r="M825" s="184" t="s">
        <v>1484</v>
      </c>
      <c r="N825" s="190">
        <f t="shared" si="13"/>
        <v>90</v>
      </c>
      <c r="O825" s="181" t="s">
        <v>1603</v>
      </c>
      <c r="P825" s="151" t="s">
        <v>1599</v>
      </c>
      <c r="Q825" s="182" t="str">
        <f>MaBM</f>
        <v>KVSB</v>
      </c>
      <c r="R825" s="182" t="str">
        <f>MaKhoa</f>
        <v>KTVT</v>
      </c>
      <c r="S825" s="144" t="str">
        <f t="shared" si="12"/>
        <v>KTVT-KVSB</v>
      </c>
      <c r="T825" s="183"/>
      <c r="U825" s="183"/>
      <c r="V825" s="183"/>
      <c r="W825" s="183"/>
      <c r="X825" s="183"/>
      <c r="Y825" s="183"/>
      <c r="Z825" s="183"/>
      <c r="AA825" s="183"/>
      <c r="AB825" s="183"/>
      <c r="AC825" s="183"/>
      <c r="AD825" s="183"/>
      <c r="AE825" s="183"/>
      <c r="AF825" s="183"/>
      <c r="AG825" s="183"/>
      <c r="AH825" s="183"/>
      <c r="AI825" s="183"/>
      <c r="AJ825" s="183"/>
      <c r="AK825" s="183"/>
      <c r="AL825" s="183" t="s">
        <v>20</v>
      </c>
      <c r="AM825" s="183"/>
      <c r="AN825" s="183"/>
      <c r="AO825" s="183"/>
      <c r="AP825" s="183"/>
      <c r="AQ825" s="183"/>
      <c r="AR825" s="183"/>
      <c r="AS825" s="183"/>
      <c r="AT825" s="183"/>
      <c r="AU825" s="183"/>
      <c r="AV825" s="183"/>
      <c r="AW825" s="183"/>
      <c r="AX825" s="183"/>
      <c r="AY825" s="183"/>
      <c r="AZ825" s="183"/>
      <c r="BA825" s="183"/>
      <c r="BB825" s="183"/>
      <c r="BC825" s="183"/>
      <c r="BD825" s="183"/>
      <c r="BE825" s="183"/>
    </row>
    <row r="826" spans="1:57" ht="15" hidden="1" customHeight="1">
      <c r="A826" s="145" t="s">
        <v>953</v>
      </c>
      <c r="B826" s="145"/>
      <c r="C826" s="145"/>
      <c r="D826" s="145" t="s">
        <v>954</v>
      </c>
      <c r="E826" s="145"/>
      <c r="F826" s="146">
        <v>487</v>
      </c>
      <c r="G826" s="147" t="s">
        <v>955</v>
      </c>
      <c r="H826" s="148">
        <v>3</v>
      </c>
      <c r="I826" s="149">
        <v>30</v>
      </c>
      <c r="J826" s="149">
        <v>30</v>
      </c>
      <c r="K826" s="149"/>
      <c r="L826" s="150">
        <v>0</v>
      </c>
      <c r="M826" s="298" t="s">
        <v>1511</v>
      </c>
      <c r="N826" s="190"/>
      <c r="O826" s="181" t="s">
        <v>1603</v>
      </c>
      <c r="P826" s="151" t="s">
        <v>1599</v>
      </c>
      <c r="Q826" s="182" t="str">
        <f>MaBM</f>
        <v>KVSB</v>
      </c>
      <c r="R826" s="182" t="str">
        <f>MaKhoa</f>
        <v>KTVT</v>
      </c>
      <c r="S826" s="144" t="str">
        <f t="shared" si="12"/>
        <v>KTVT-KVSB</v>
      </c>
      <c r="T826" s="183"/>
      <c r="U826" s="183"/>
      <c r="V826" s="183"/>
      <c r="W826" s="183"/>
      <c r="X826" s="183"/>
      <c r="Y826" s="183"/>
      <c r="Z826" s="183"/>
      <c r="AA826" s="183"/>
      <c r="AB826" s="183"/>
      <c r="AC826" s="183"/>
      <c r="AD826" s="183"/>
      <c r="AE826" s="183"/>
      <c r="AF826" s="183"/>
      <c r="AG826" s="183"/>
      <c r="AH826" s="183"/>
      <c r="AI826" s="183"/>
      <c r="AJ826" s="183"/>
      <c r="AK826" s="183" t="s">
        <v>20</v>
      </c>
      <c r="AL826" s="183"/>
      <c r="AM826" s="183"/>
      <c r="AN826" s="183"/>
      <c r="AO826" s="183"/>
      <c r="AP826" s="183"/>
      <c r="AQ826" s="183"/>
      <c r="AR826" s="183"/>
      <c r="AS826" s="183"/>
      <c r="AT826" s="183"/>
      <c r="AU826" s="183"/>
      <c r="AV826" s="183"/>
      <c r="AW826" s="183"/>
      <c r="AX826" s="183"/>
      <c r="AY826" s="183"/>
      <c r="AZ826" s="183"/>
      <c r="BA826" s="183"/>
      <c r="BB826" s="183"/>
      <c r="BC826" s="183"/>
      <c r="BD826" s="183" t="s">
        <v>20</v>
      </c>
      <c r="BE826" s="183"/>
    </row>
    <row r="827" spans="1:57" ht="15" hidden="1" customHeight="1">
      <c r="A827" s="145" t="s">
        <v>332</v>
      </c>
      <c r="B827" s="145"/>
      <c r="C827" s="145"/>
      <c r="D827" s="145" t="s">
        <v>333</v>
      </c>
      <c r="E827" s="145"/>
      <c r="F827" s="146">
        <v>149</v>
      </c>
      <c r="G827" s="147" t="s">
        <v>262</v>
      </c>
      <c r="H827" s="148">
        <v>3</v>
      </c>
      <c r="I827" s="149">
        <v>45</v>
      </c>
      <c r="J827" s="149"/>
      <c r="K827" s="149"/>
      <c r="L827" s="150">
        <v>0</v>
      </c>
      <c r="M827" s="184" t="s">
        <v>1484</v>
      </c>
      <c r="N827" s="190">
        <f t="shared" si="13"/>
        <v>90</v>
      </c>
      <c r="O827" s="181" t="s">
        <v>1603</v>
      </c>
      <c r="P827" s="151" t="s">
        <v>1599</v>
      </c>
      <c r="Q827" s="182" t="str">
        <f>MaBM</f>
        <v>KVSB</v>
      </c>
      <c r="R827" s="182" t="str">
        <f>MaKhoa</f>
        <v>KTVT</v>
      </c>
      <c r="S827" s="144" t="str">
        <f t="shared" si="12"/>
        <v>KTVT-KVSB</v>
      </c>
      <c r="T827" s="183"/>
      <c r="U827" s="183"/>
      <c r="V827" s="183"/>
      <c r="W827" s="183"/>
      <c r="X827" s="183"/>
      <c r="Y827" s="183"/>
      <c r="Z827" s="183"/>
      <c r="AA827" s="183"/>
      <c r="AB827" s="183"/>
      <c r="AC827" s="183"/>
      <c r="AD827" s="183"/>
      <c r="AE827" s="183"/>
      <c r="AF827" s="183"/>
      <c r="AG827" s="183"/>
      <c r="AH827" s="183"/>
      <c r="AI827" s="183"/>
      <c r="AJ827" s="183"/>
      <c r="AK827" s="183" t="s">
        <v>20</v>
      </c>
      <c r="AL827" s="183"/>
      <c r="AM827" s="183"/>
      <c r="AN827" s="183"/>
      <c r="AO827" s="183"/>
      <c r="AP827" s="183"/>
      <c r="AQ827" s="183"/>
      <c r="AR827" s="183"/>
      <c r="AS827" s="183"/>
      <c r="AT827" s="183"/>
      <c r="AU827" s="183"/>
      <c r="AV827" s="183"/>
      <c r="AW827" s="183"/>
      <c r="AX827" s="183"/>
      <c r="AY827" s="183"/>
      <c r="AZ827" s="183"/>
      <c r="BA827" s="183"/>
      <c r="BB827" s="183"/>
      <c r="BC827" s="183"/>
      <c r="BD827" s="183" t="s">
        <v>20</v>
      </c>
      <c r="BE827" s="183"/>
    </row>
    <row r="828" spans="1:57" ht="15" hidden="1" customHeight="1">
      <c r="A828" s="145"/>
      <c r="B828" s="145"/>
      <c r="C828" s="145" t="s">
        <v>2009</v>
      </c>
      <c r="D828" s="145"/>
      <c r="E828" s="145"/>
      <c r="F828" s="146">
        <v>900</v>
      </c>
      <c r="G828" s="147" t="s">
        <v>262</v>
      </c>
      <c r="H828" s="148">
        <v>2</v>
      </c>
      <c r="I828" s="149">
        <v>30</v>
      </c>
      <c r="J828" s="149"/>
      <c r="K828" s="149"/>
      <c r="L828" s="150">
        <v>0</v>
      </c>
      <c r="M828" s="184" t="s">
        <v>1484</v>
      </c>
      <c r="N828" s="270">
        <v>75</v>
      </c>
      <c r="O828" s="181" t="s">
        <v>1603</v>
      </c>
      <c r="P828" s="151" t="s">
        <v>1599</v>
      </c>
      <c r="Q828" s="182" t="str">
        <f>MaBM</f>
        <v>KVSB</v>
      </c>
      <c r="R828" s="182" t="str">
        <f>MaKhoa</f>
        <v>KTVT</v>
      </c>
      <c r="S828" s="144" t="str">
        <f t="shared" si="12"/>
        <v>KTVT-KVSB</v>
      </c>
      <c r="T828" s="183"/>
      <c r="U828" s="183"/>
      <c r="V828" s="183"/>
      <c r="W828" s="183"/>
      <c r="X828" s="183"/>
      <c r="Y828" s="183"/>
      <c r="Z828" s="183"/>
      <c r="AA828" s="183"/>
      <c r="AB828" s="183"/>
      <c r="AC828" s="183"/>
      <c r="AD828" s="183"/>
      <c r="AE828" s="183"/>
      <c r="AF828" s="183"/>
      <c r="AG828" s="183"/>
      <c r="AH828" s="183"/>
      <c r="AI828" s="183"/>
      <c r="AJ828" s="183"/>
      <c r="AK828" s="183"/>
      <c r="AL828" s="183"/>
      <c r="AM828" s="183"/>
      <c r="AN828" s="183"/>
      <c r="AO828" s="183"/>
      <c r="AP828" s="183"/>
      <c r="AQ828" s="183"/>
      <c r="AR828" s="183"/>
      <c r="AS828" s="183"/>
      <c r="AT828" s="183"/>
      <c r="AU828" s="183"/>
      <c r="AV828" s="183"/>
      <c r="AW828" s="183"/>
      <c r="AX828" s="183"/>
      <c r="AY828" s="183"/>
      <c r="AZ828" s="183"/>
      <c r="BA828" s="183"/>
      <c r="BB828" s="183"/>
      <c r="BC828" s="183"/>
      <c r="BD828" s="183"/>
      <c r="BE828" s="183"/>
    </row>
    <row r="829" spans="1:57" ht="15" hidden="1" customHeight="1">
      <c r="A829" s="145" t="s">
        <v>2038</v>
      </c>
      <c r="B829" s="145"/>
      <c r="C829" s="145"/>
      <c r="D829" s="145"/>
      <c r="E829" s="145"/>
      <c r="F829" s="146">
        <v>916</v>
      </c>
      <c r="G829" s="147" t="s">
        <v>2039</v>
      </c>
      <c r="H829" s="148">
        <v>3</v>
      </c>
      <c r="I829" s="149">
        <v>45</v>
      </c>
      <c r="J829" s="149"/>
      <c r="K829" s="149"/>
      <c r="L829" s="150">
        <v>0</v>
      </c>
      <c r="M829" s="184" t="s">
        <v>1484</v>
      </c>
      <c r="N829" s="190">
        <f t="shared" si="13"/>
        <v>90</v>
      </c>
      <c r="O829" s="181" t="s">
        <v>1603</v>
      </c>
      <c r="P829" s="151" t="s">
        <v>1599</v>
      </c>
      <c r="Q829" s="182" t="str">
        <f>MaBM</f>
        <v>KVSB</v>
      </c>
      <c r="R829" s="182" t="str">
        <f>MaKhoa</f>
        <v>KTVT</v>
      </c>
      <c r="S829" s="144" t="str">
        <f t="shared" si="12"/>
        <v>KTVT-KVSB</v>
      </c>
      <c r="T829" s="183"/>
      <c r="U829" s="183"/>
      <c r="V829" s="183"/>
      <c r="W829" s="183"/>
      <c r="X829" s="183"/>
      <c r="Y829" s="183"/>
      <c r="Z829" s="183"/>
      <c r="AA829" s="183"/>
      <c r="AB829" s="183"/>
      <c r="AC829" s="183"/>
      <c r="AD829" s="183"/>
      <c r="AE829" s="183"/>
      <c r="AF829" s="183"/>
      <c r="AG829" s="183"/>
      <c r="AH829" s="183"/>
      <c r="AI829" s="183"/>
      <c r="AJ829" s="183"/>
      <c r="AK829" s="183"/>
      <c r="AL829" s="183" t="s">
        <v>20</v>
      </c>
      <c r="AM829" s="183"/>
      <c r="AN829" s="183"/>
      <c r="AO829" s="183"/>
      <c r="AP829" s="183"/>
      <c r="AQ829" s="183"/>
      <c r="AR829" s="183"/>
      <c r="AS829" s="183"/>
      <c r="AT829" s="183"/>
      <c r="AU829" s="183"/>
      <c r="AV829" s="183"/>
      <c r="AW829" s="183"/>
      <c r="AX829" s="183"/>
      <c r="AY829" s="183"/>
      <c r="AZ829" s="183"/>
      <c r="BA829" s="183"/>
      <c r="BB829" s="183"/>
      <c r="BC829" s="183"/>
      <c r="BD829" s="183"/>
      <c r="BE829" s="183"/>
    </row>
    <row r="830" spans="1:57" ht="15" hidden="1" customHeight="1">
      <c r="A830" s="145" t="s">
        <v>1002</v>
      </c>
      <c r="B830" s="145"/>
      <c r="C830" s="145"/>
      <c r="D830" s="145" t="s">
        <v>1003</v>
      </c>
      <c r="E830" s="145"/>
      <c r="F830" s="146">
        <v>507</v>
      </c>
      <c r="G830" s="147" t="s">
        <v>1004</v>
      </c>
      <c r="H830" s="148">
        <v>3</v>
      </c>
      <c r="I830" s="149">
        <v>45</v>
      </c>
      <c r="J830" s="149"/>
      <c r="K830" s="149"/>
      <c r="L830" s="150">
        <v>0</v>
      </c>
      <c r="M830" s="184" t="s">
        <v>1484</v>
      </c>
      <c r="N830" s="190">
        <f t="shared" si="13"/>
        <v>90</v>
      </c>
      <c r="O830" s="181" t="s">
        <v>1603</v>
      </c>
      <c r="P830" s="151" t="s">
        <v>1599</v>
      </c>
      <c r="Q830" s="182" t="str">
        <f>MaBM</f>
        <v>KVSB</v>
      </c>
      <c r="R830" s="182" t="str">
        <f>MaKhoa</f>
        <v>KTVT</v>
      </c>
      <c r="S830" s="144" t="str">
        <f t="shared" si="12"/>
        <v>KTVT-KVSB</v>
      </c>
      <c r="T830" s="183"/>
      <c r="U830" s="183"/>
      <c r="V830" s="183"/>
      <c r="W830" s="183"/>
      <c r="X830" s="183"/>
      <c r="Y830" s="183"/>
      <c r="Z830" s="183"/>
      <c r="AA830" s="183"/>
      <c r="AB830" s="183"/>
      <c r="AC830" s="183"/>
      <c r="AD830" s="183"/>
      <c r="AE830" s="183"/>
      <c r="AF830" s="183"/>
      <c r="AG830" s="183"/>
      <c r="AH830" s="183"/>
      <c r="AI830" s="183"/>
      <c r="AJ830" s="183" t="s">
        <v>20</v>
      </c>
      <c r="AK830" s="183"/>
      <c r="AL830" s="183"/>
      <c r="AM830" s="183"/>
      <c r="AN830" s="183"/>
      <c r="AO830" s="183"/>
      <c r="AP830" s="183"/>
      <c r="AQ830" s="183"/>
      <c r="AR830" s="183"/>
      <c r="AS830" s="183"/>
      <c r="AT830" s="183"/>
      <c r="AU830" s="183"/>
      <c r="AV830" s="183"/>
      <c r="AW830" s="183"/>
      <c r="AX830" s="183"/>
      <c r="AY830" s="183"/>
      <c r="AZ830" s="183"/>
      <c r="BA830" s="183"/>
      <c r="BB830" s="183"/>
      <c r="BC830" s="183" t="s">
        <v>20</v>
      </c>
      <c r="BD830" s="183"/>
      <c r="BE830" s="183"/>
    </row>
    <row r="831" spans="1:57" ht="15" hidden="1" customHeight="1">
      <c r="A831" s="145"/>
      <c r="B831" s="145" t="s">
        <v>1929</v>
      </c>
      <c r="C831" s="145"/>
      <c r="D831" s="145"/>
      <c r="E831" s="145"/>
      <c r="F831" s="146">
        <v>852</v>
      </c>
      <c r="G831" s="147" t="s">
        <v>949</v>
      </c>
      <c r="H831" s="148">
        <v>3</v>
      </c>
      <c r="I831" s="149">
        <v>45</v>
      </c>
      <c r="J831" s="149"/>
      <c r="K831" s="149"/>
      <c r="L831" s="150">
        <v>0</v>
      </c>
      <c r="M831" s="184" t="s">
        <v>1484</v>
      </c>
      <c r="N831" s="190">
        <f t="shared" si="13"/>
        <v>90</v>
      </c>
      <c r="O831" s="181" t="s">
        <v>1603</v>
      </c>
      <c r="P831" s="151" t="s">
        <v>1599</v>
      </c>
      <c r="Q831" s="182" t="str">
        <f>MaBM</f>
        <v>KVSB</v>
      </c>
      <c r="R831" s="182" t="str">
        <f>MaKhoa</f>
        <v>KTVT</v>
      </c>
      <c r="S831" s="144" t="str">
        <f t="shared" si="12"/>
        <v>KTVT-KVSB</v>
      </c>
      <c r="T831" s="183"/>
      <c r="U831" s="183"/>
      <c r="V831" s="183"/>
      <c r="W831" s="183"/>
      <c r="X831" s="183"/>
      <c r="Y831" s="183"/>
      <c r="Z831" s="183"/>
      <c r="AA831" s="183"/>
      <c r="AB831" s="183"/>
      <c r="AC831" s="183"/>
      <c r="AD831" s="183"/>
      <c r="AE831" s="183"/>
      <c r="AF831" s="183"/>
      <c r="AG831" s="183"/>
      <c r="AH831" s="183"/>
      <c r="AI831" s="183"/>
      <c r="AJ831" s="183"/>
      <c r="AK831" s="183"/>
      <c r="AL831" s="183"/>
      <c r="AM831" s="183"/>
      <c r="AN831" s="183"/>
      <c r="AO831" s="183"/>
      <c r="AP831" s="183"/>
      <c r="AQ831" s="183"/>
      <c r="AR831" s="183"/>
      <c r="AS831" s="183"/>
      <c r="AT831" s="183"/>
      <c r="AU831" s="183"/>
      <c r="AV831" s="183"/>
      <c r="AW831" s="183"/>
      <c r="AX831" s="183"/>
      <c r="AY831" s="183"/>
      <c r="AZ831" s="183"/>
      <c r="BA831" s="183"/>
      <c r="BB831" s="183"/>
      <c r="BC831" s="183"/>
      <c r="BD831" s="183"/>
      <c r="BE831" s="183"/>
    </row>
    <row r="832" spans="1:57" ht="15" hidden="1" customHeight="1">
      <c r="A832" s="145" t="s">
        <v>938</v>
      </c>
      <c r="B832" s="145"/>
      <c r="C832" s="145"/>
      <c r="D832" s="145" t="s">
        <v>939</v>
      </c>
      <c r="E832" s="145"/>
      <c r="F832" s="146">
        <v>480</v>
      </c>
      <c r="G832" s="147" t="s">
        <v>940</v>
      </c>
      <c r="H832" s="148">
        <v>3</v>
      </c>
      <c r="I832" s="149">
        <v>45</v>
      </c>
      <c r="J832" s="149"/>
      <c r="K832" s="149"/>
      <c r="L832" s="150">
        <v>0</v>
      </c>
      <c r="M832" s="184" t="s">
        <v>1484</v>
      </c>
      <c r="N832" s="190">
        <f t="shared" si="13"/>
        <v>90</v>
      </c>
      <c r="O832" s="181" t="s">
        <v>1603</v>
      </c>
      <c r="P832" s="151" t="s">
        <v>1599</v>
      </c>
      <c r="Q832" s="182" t="str">
        <f>MaBM</f>
        <v>KVSB</v>
      </c>
      <c r="R832" s="182" t="str">
        <f>MaKhoa</f>
        <v>KTVT</v>
      </c>
      <c r="S832" s="144" t="str">
        <f t="shared" si="12"/>
        <v>KTVT-KVSB</v>
      </c>
      <c r="T832" s="183"/>
      <c r="U832" s="183"/>
      <c r="V832" s="183"/>
      <c r="W832" s="183"/>
      <c r="X832" s="183"/>
      <c r="Y832" s="183"/>
      <c r="Z832" s="183"/>
      <c r="AA832" s="183"/>
      <c r="AB832" s="183"/>
      <c r="AC832" s="183"/>
      <c r="AD832" s="183"/>
      <c r="AE832" s="183"/>
      <c r="AF832" s="183"/>
      <c r="AG832" s="183"/>
      <c r="AH832" s="183"/>
      <c r="AI832" s="183"/>
      <c r="AJ832" s="183"/>
      <c r="AK832" s="183" t="s">
        <v>20</v>
      </c>
      <c r="AL832" s="183"/>
      <c r="AM832" s="183"/>
      <c r="AN832" s="183"/>
      <c r="AO832" s="183"/>
      <c r="AP832" s="183"/>
      <c r="AQ832" s="183"/>
      <c r="AR832" s="183"/>
      <c r="AS832" s="183"/>
      <c r="AT832" s="183"/>
      <c r="AU832" s="183"/>
      <c r="AV832" s="183"/>
      <c r="AW832" s="183"/>
      <c r="AX832" s="183"/>
      <c r="AY832" s="183"/>
      <c r="AZ832" s="183"/>
      <c r="BA832" s="183"/>
      <c r="BB832" s="183"/>
      <c r="BC832" s="183"/>
      <c r="BD832" s="183" t="s">
        <v>20</v>
      </c>
      <c r="BE832" s="183"/>
    </row>
    <row r="833" spans="1:57" ht="15" hidden="1" customHeight="1">
      <c r="A833" s="145"/>
      <c r="B833" s="145"/>
      <c r="C833" s="145" t="s">
        <v>1861</v>
      </c>
      <c r="D833" s="145"/>
      <c r="E833" s="145"/>
      <c r="F833" s="146">
        <v>812</v>
      </c>
      <c r="G833" s="147" t="s">
        <v>940</v>
      </c>
      <c r="H833" s="148">
        <v>2</v>
      </c>
      <c r="I833" s="149">
        <v>30</v>
      </c>
      <c r="J833" s="149"/>
      <c r="K833" s="149"/>
      <c r="L833" s="150">
        <v>0</v>
      </c>
      <c r="M833" s="184" t="s">
        <v>1484</v>
      </c>
      <c r="N833" s="193">
        <v>90</v>
      </c>
      <c r="O833" s="181" t="s">
        <v>1603</v>
      </c>
      <c r="P833" s="151" t="s">
        <v>1599</v>
      </c>
      <c r="Q833" s="182" t="str">
        <f>MaBM</f>
        <v>KVSB</v>
      </c>
      <c r="R833" s="182" t="str">
        <f>MaKhoa</f>
        <v>KTVT</v>
      </c>
      <c r="S833" s="144" t="str">
        <f t="shared" si="12"/>
        <v>KTVT-KVSB</v>
      </c>
      <c r="T833" s="183"/>
      <c r="U833" s="183"/>
      <c r="V833" s="183"/>
      <c r="W833" s="183"/>
      <c r="X833" s="183"/>
      <c r="Y833" s="183"/>
      <c r="Z833" s="183"/>
      <c r="AA833" s="183"/>
      <c r="AB833" s="183"/>
      <c r="AC833" s="183"/>
      <c r="AD833" s="183"/>
      <c r="AE833" s="183"/>
      <c r="AF833" s="183"/>
      <c r="AG833" s="183"/>
      <c r="AH833" s="183"/>
      <c r="AI833" s="183"/>
      <c r="AJ833" s="183"/>
      <c r="AK833" s="183"/>
      <c r="AL833" s="183"/>
      <c r="AM833" s="183"/>
      <c r="AN833" s="183"/>
      <c r="AO833" s="183"/>
      <c r="AP833" s="183"/>
      <c r="AQ833" s="183"/>
      <c r="AR833" s="183"/>
      <c r="AS833" s="183"/>
      <c r="AT833" s="183"/>
      <c r="AU833" s="183"/>
      <c r="AV833" s="183"/>
      <c r="AW833" s="183"/>
      <c r="AX833" s="183"/>
      <c r="AY833" s="183"/>
      <c r="AZ833" s="183"/>
      <c r="BA833" s="183"/>
      <c r="BB833" s="183"/>
      <c r="BC833" s="183"/>
      <c r="BD833" s="183"/>
      <c r="BE833" s="183"/>
    </row>
    <row r="834" spans="1:57" ht="15" hidden="1" customHeight="1">
      <c r="A834" s="145"/>
      <c r="B834" s="145"/>
      <c r="C834" s="145"/>
      <c r="D834" s="145"/>
      <c r="E834" s="145" t="s">
        <v>1927</v>
      </c>
      <c r="F834" s="146">
        <v>849</v>
      </c>
      <c r="G834" s="147" t="s">
        <v>940</v>
      </c>
      <c r="H834" s="148">
        <v>2</v>
      </c>
      <c r="I834" s="149">
        <v>30</v>
      </c>
      <c r="J834" s="149"/>
      <c r="K834" s="149"/>
      <c r="L834" s="150">
        <v>0</v>
      </c>
      <c r="M834" s="184" t="s">
        <v>1484</v>
      </c>
      <c r="N834" s="193">
        <v>90</v>
      </c>
      <c r="O834" s="181" t="s">
        <v>1603</v>
      </c>
      <c r="P834" s="151" t="s">
        <v>1599</v>
      </c>
      <c r="Q834" s="182" t="str">
        <f>MaBM</f>
        <v>KVSB</v>
      </c>
      <c r="R834" s="182" t="str">
        <f>MaKhoa</f>
        <v>KTVT</v>
      </c>
      <c r="S834" s="144" t="str">
        <f t="shared" si="12"/>
        <v>KTVT-KVSB</v>
      </c>
      <c r="T834" s="183"/>
      <c r="U834" s="183"/>
      <c r="V834" s="183"/>
      <c r="W834" s="183"/>
      <c r="X834" s="183"/>
      <c r="Y834" s="183"/>
      <c r="Z834" s="183"/>
      <c r="AA834" s="183"/>
      <c r="AB834" s="183"/>
      <c r="AC834" s="183"/>
      <c r="AD834" s="183"/>
      <c r="AE834" s="183"/>
      <c r="AF834" s="183"/>
      <c r="AG834" s="183"/>
      <c r="AH834" s="183"/>
      <c r="AI834" s="183"/>
      <c r="AJ834" s="183"/>
      <c r="AK834" s="183"/>
      <c r="AL834" s="183"/>
      <c r="AM834" s="183"/>
      <c r="AN834" s="183"/>
      <c r="AO834" s="183"/>
      <c r="AP834" s="183"/>
      <c r="AQ834" s="183"/>
      <c r="AR834" s="183"/>
      <c r="AS834" s="183"/>
      <c r="AT834" s="183"/>
      <c r="AU834" s="183"/>
      <c r="AV834" s="183"/>
      <c r="AW834" s="183"/>
      <c r="AX834" s="183"/>
      <c r="AY834" s="183"/>
      <c r="AZ834" s="183"/>
      <c r="BA834" s="183"/>
      <c r="BB834" s="183"/>
      <c r="BC834" s="183"/>
      <c r="BD834" s="183"/>
      <c r="BE834" s="183"/>
    </row>
    <row r="835" spans="1:57" ht="15" hidden="1" customHeight="1">
      <c r="A835" s="145" t="s">
        <v>941</v>
      </c>
      <c r="B835" s="145"/>
      <c r="C835" s="145"/>
      <c r="D835" s="145" t="s">
        <v>944</v>
      </c>
      <c r="E835" s="145"/>
      <c r="F835" s="146">
        <v>481</v>
      </c>
      <c r="G835" s="147" t="s">
        <v>943</v>
      </c>
      <c r="H835" s="148">
        <v>4</v>
      </c>
      <c r="I835" s="149">
        <v>60</v>
      </c>
      <c r="J835" s="149"/>
      <c r="K835" s="149"/>
      <c r="L835" s="150">
        <v>0</v>
      </c>
      <c r="M835" s="180" t="s">
        <v>1511</v>
      </c>
      <c r="N835" s="190"/>
      <c r="O835" s="181" t="s">
        <v>1603</v>
      </c>
      <c r="P835" s="151" t="s">
        <v>1599</v>
      </c>
      <c r="Q835" s="182" t="str">
        <f>MaBM</f>
        <v>KVSB</v>
      </c>
      <c r="R835" s="182" t="str">
        <f>MaKhoa</f>
        <v>KTVT</v>
      </c>
      <c r="S835" s="144" t="str">
        <f t="shared" si="12"/>
        <v>KTVT-KVSB</v>
      </c>
      <c r="T835" s="183"/>
      <c r="U835" s="183"/>
      <c r="V835" s="183"/>
      <c r="W835" s="183"/>
      <c r="X835" s="183"/>
      <c r="Y835" s="183"/>
      <c r="Z835" s="183"/>
      <c r="AA835" s="183"/>
      <c r="AB835" s="183"/>
      <c r="AC835" s="183"/>
      <c r="AD835" s="183"/>
      <c r="AE835" s="183"/>
      <c r="AF835" s="183"/>
      <c r="AG835" s="183"/>
      <c r="AH835" s="183"/>
      <c r="AI835" s="183"/>
      <c r="AJ835" s="183"/>
      <c r="AK835" s="183" t="s">
        <v>20</v>
      </c>
      <c r="AL835" s="183"/>
      <c r="AM835" s="183"/>
      <c r="AN835" s="183"/>
      <c r="AO835" s="183"/>
      <c r="AP835" s="183"/>
      <c r="AQ835" s="183"/>
      <c r="AR835" s="183"/>
      <c r="AS835" s="183"/>
      <c r="AT835" s="183"/>
      <c r="AU835" s="183"/>
      <c r="AV835" s="183"/>
      <c r="AW835" s="183"/>
      <c r="AX835" s="183"/>
      <c r="AY835" s="183"/>
      <c r="AZ835" s="183"/>
      <c r="BA835" s="183"/>
      <c r="BB835" s="183"/>
      <c r="BC835" s="183"/>
      <c r="BD835" s="183" t="s">
        <v>20</v>
      </c>
      <c r="BE835" s="183"/>
    </row>
    <row r="836" spans="1:57" ht="15" hidden="1" customHeight="1">
      <c r="A836" s="145"/>
      <c r="B836" s="145" t="s">
        <v>942</v>
      </c>
      <c r="C836" s="145" t="s">
        <v>1723</v>
      </c>
      <c r="D836" s="145"/>
      <c r="E836" s="145"/>
      <c r="F836" s="146">
        <v>482</v>
      </c>
      <c r="G836" s="147" t="s">
        <v>943</v>
      </c>
      <c r="H836" s="148">
        <v>2</v>
      </c>
      <c r="I836" s="149">
        <v>30</v>
      </c>
      <c r="J836" s="149"/>
      <c r="K836" s="149"/>
      <c r="L836" s="150">
        <v>0</v>
      </c>
      <c r="M836" s="184" t="s">
        <v>1484</v>
      </c>
      <c r="N836" s="193">
        <v>90</v>
      </c>
      <c r="O836" s="181" t="s">
        <v>1603</v>
      </c>
      <c r="P836" s="151" t="s">
        <v>1599</v>
      </c>
      <c r="Q836" s="182" t="str">
        <f>MaBM</f>
        <v>KVSB</v>
      </c>
      <c r="R836" s="182" t="str">
        <f>MaKhoa</f>
        <v>KTVT</v>
      </c>
      <c r="S836" s="144" t="str">
        <f t="shared" si="12"/>
        <v>KTVT-KVSB</v>
      </c>
      <c r="T836" s="183"/>
      <c r="U836" s="183"/>
      <c r="V836" s="183"/>
      <c r="W836" s="183"/>
      <c r="X836" s="183"/>
      <c r="Y836" s="183"/>
      <c r="Z836" s="183"/>
      <c r="AA836" s="183"/>
      <c r="AB836" s="183"/>
      <c r="AC836" s="183"/>
      <c r="AD836" s="183"/>
      <c r="AE836" s="183"/>
      <c r="AF836" s="183"/>
      <c r="AG836" s="183"/>
      <c r="AH836" s="183"/>
      <c r="AI836" s="183"/>
      <c r="AJ836" s="183"/>
      <c r="AK836" s="183"/>
      <c r="AL836" s="183"/>
      <c r="AM836" s="183"/>
      <c r="AN836" s="183"/>
      <c r="AO836" s="183"/>
      <c r="AP836" s="183"/>
      <c r="AQ836" s="183"/>
      <c r="AR836" s="183"/>
      <c r="AS836" s="183"/>
      <c r="AT836" s="183"/>
      <c r="AU836" s="183"/>
      <c r="AV836" s="183"/>
      <c r="AW836" s="183"/>
      <c r="AX836" s="183"/>
      <c r="AY836" s="183"/>
      <c r="AZ836" s="183"/>
      <c r="BA836" s="183"/>
      <c r="BB836" s="183"/>
      <c r="BC836" s="183"/>
      <c r="BD836" s="183"/>
      <c r="BE836" s="183"/>
    </row>
    <row r="837" spans="1:57" ht="15" hidden="1" customHeight="1">
      <c r="A837" s="145"/>
      <c r="B837" s="145"/>
      <c r="C837" s="145"/>
      <c r="D837" s="145"/>
      <c r="E837" s="145" t="s">
        <v>945</v>
      </c>
      <c r="F837" s="146">
        <v>850</v>
      </c>
      <c r="G837" s="147" t="s">
        <v>943</v>
      </c>
      <c r="H837" s="148">
        <v>2</v>
      </c>
      <c r="I837" s="149">
        <v>30</v>
      </c>
      <c r="J837" s="149"/>
      <c r="K837" s="149"/>
      <c r="L837" s="150">
        <v>0</v>
      </c>
      <c r="M837" s="184" t="s">
        <v>1484</v>
      </c>
      <c r="N837" s="193">
        <v>90</v>
      </c>
      <c r="O837" s="181" t="s">
        <v>1603</v>
      </c>
      <c r="P837" s="151" t="s">
        <v>1599</v>
      </c>
      <c r="Q837" s="182" t="str">
        <f>MaBM</f>
        <v>KVSB</v>
      </c>
      <c r="R837" s="182" t="str">
        <f>MaKhoa</f>
        <v>KTVT</v>
      </c>
      <c r="S837" s="144" t="str">
        <f t="shared" si="12"/>
        <v>KTVT-KVSB</v>
      </c>
      <c r="T837" s="183"/>
      <c r="U837" s="183"/>
      <c r="V837" s="183"/>
      <c r="W837" s="183"/>
      <c r="X837" s="183"/>
      <c r="Y837" s="183"/>
      <c r="Z837" s="183"/>
      <c r="AA837" s="183"/>
      <c r="AB837" s="183"/>
      <c r="AC837" s="183"/>
      <c r="AD837" s="183"/>
      <c r="AE837" s="183"/>
      <c r="AF837" s="183"/>
      <c r="AG837" s="183"/>
      <c r="AH837" s="183"/>
      <c r="AI837" s="183"/>
      <c r="AJ837" s="183"/>
      <c r="AK837" s="183"/>
      <c r="AL837" s="183"/>
      <c r="AM837" s="183"/>
      <c r="AN837" s="183"/>
      <c r="AO837" s="183"/>
      <c r="AP837" s="183"/>
      <c r="AQ837" s="183"/>
      <c r="AR837" s="183"/>
      <c r="AS837" s="183"/>
      <c r="AT837" s="183"/>
      <c r="AU837" s="183"/>
      <c r="AV837" s="183"/>
      <c r="AW837" s="183"/>
      <c r="AX837" s="183"/>
      <c r="AY837" s="183"/>
      <c r="AZ837" s="183"/>
      <c r="BA837" s="183"/>
      <c r="BB837" s="183"/>
      <c r="BC837" s="183"/>
      <c r="BD837" s="183"/>
      <c r="BE837" s="183"/>
    </row>
    <row r="838" spans="1:57" ht="15" hidden="1" customHeight="1">
      <c r="A838" s="145" t="s">
        <v>946</v>
      </c>
      <c r="B838" s="145" t="s">
        <v>1729</v>
      </c>
      <c r="C838" s="145" t="s">
        <v>946</v>
      </c>
      <c r="D838" s="145" t="s">
        <v>947</v>
      </c>
      <c r="E838" s="145" t="s">
        <v>947</v>
      </c>
      <c r="F838" s="146">
        <v>485</v>
      </c>
      <c r="G838" s="147" t="s">
        <v>948</v>
      </c>
      <c r="H838" s="148">
        <v>2</v>
      </c>
      <c r="I838" s="149">
        <v>30</v>
      </c>
      <c r="J838" s="149"/>
      <c r="K838" s="149"/>
      <c r="L838" s="150">
        <v>0</v>
      </c>
      <c r="M838" s="184" t="s">
        <v>1484</v>
      </c>
      <c r="N838" s="270">
        <v>75</v>
      </c>
      <c r="O838" s="181" t="s">
        <v>1603</v>
      </c>
      <c r="P838" s="151" t="s">
        <v>1599</v>
      </c>
      <c r="Q838" s="182" t="str">
        <f>MaBM</f>
        <v>KVSB</v>
      </c>
      <c r="R838" s="182" t="str">
        <f>MaKhoa</f>
        <v>KTVT</v>
      </c>
      <c r="S838" s="144" t="str">
        <f t="shared" si="12"/>
        <v>KTVT-KVSB</v>
      </c>
      <c r="T838" s="183"/>
      <c r="U838" s="183"/>
      <c r="V838" s="183"/>
      <c r="W838" s="183"/>
      <c r="X838" s="183"/>
      <c r="Y838" s="183"/>
      <c r="Z838" s="183"/>
      <c r="AA838" s="183"/>
      <c r="AB838" s="183"/>
      <c r="AC838" s="183"/>
      <c r="AD838" s="183"/>
      <c r="AE838" s="183"/>
      <c r="AF838" s="183"/>
      <c r="AG838" s="183"/>
      <c r="AH838" s="183"/>
      <c r="AI838" s="183"/>
      <c r="AJ838" s="183"/>
      <c r="AK838" s="183" t="s">
        <v>20</v>
      </c>
      <c r="AL838" s="183"/>
      <c r="AM838" s="183"/>
      <c r="AN838" s="183"/>
      <c r="AO838" s="183"/>
      <c r="AP838" s="183"/>
      <c r="AQ838" s="183"/>
      <c r="AR838" s="183"/>
      <c r="AS838" s="183"/>
      <c r="AT838" s="183"/>
      <c r="AU838" s="183"/>
      <c r="AV838" s="183"/>
      <c r="AW838" s="183"/>
      <c r="AX838" s="183"/>
      <c r="AY838" s="183"/>
      <c r="AZ838" s="183"/>
      <c r="BA838" s="183"/>
      <c r="BB838" s="183"/>
      <c r="BC838" s="183"/>
      <c r="BD838" s="183" t="s">
        <v>20</v>
      </c>
      <c r="BE838" s="183"/>
    </row>
    <row r="839" spans="1:57" ht="15" hidden="1" customHeight="1">
      <c r="A839" s="145" t="s">
        <v>1005</v>
      </c>
      <c r="B839" s="145"/>
      <c r="C839" s="145"/>
      <c r="D839" s="145" t="s">
        <v>1006</v>
      </c>
      <c r="E839" s="145"/>
      <c r="F839" s="146">
        <v>508</v>
      </c>
      <c r="G839" s="147" t="s">
        <v>1007</v>
      </c>
      <c r="H839" s="148">
        <v>3</v>
      </c>
      <c r="I839" s="149">
        <v>45</v>
      </c>
      <c r="J839" s="149"/>
      <c r="K839" s="149"/>
      <c r="L839" s="150">
        <v>0</v>
      </c>
      <c r="M839" s="184" t="s">
        <v>1484</v>
      </c>
      <c r="N839" s="190">
        <f t="shared" si="13"/>
        <v>90</v>
      </c>
      <c r="O839" s="181" t="s">
        <v>1603</v>
      </c>
      <c r="P839" s="151" t="s">
        <v>1599</v>
      </c>
      <c r="Q839" s="182" t="str">
        <f>MaBM</f>
        <v>KVSB</v>
      </c>
      <c r="R839" s="182" t="str">
        <f>MaKhoa</f>
        <v>KTVT</v>
      </c>
      <c r="S839" s="144" t="str">
        <f t="shared" ref="S839:S902" si="14">+R839&amp;"-"&amp;Q839</f>
        <v>KTVT-KVSB</v>
      </c>
      <c r="T839" s="183"/>
      <c r="U839" s="183"/>
      <c r="V839" s="183"/>
      <c r="W839" s="183"/>
      <c r="X839" s="183"/>
      <c r="Y839" s="183"/>
      <c r="Z839" s="183"/>
      <c r="AA839" s="183"/>
      <c r="AB839" s="183"/>
      <c r="AC839" s="183"/>
      <c r="AD839" s="183"/>
      <c r="AE839" s="183"/>
      <c r="AF839" s="183"/>
      <c r="AG839" s="183"/>
      <c r="AH839" s="183"/>
      <c r="AI839" s="183"/>
      <c r="AJ839" s="183" t="s">
        <v>20</v>
      </c>
      <c r="AK839" s="183"/>
      <c r="AL839" s="183"/>
      <c r="AM839" s="183"/>
      <c r="AN839" s="183"/>
      <c r="AO839" s="183"/>
      <c r="AP839" s="183"/>
      <c r="AQ839" s="183"/>
      <c r="AR839" s="183"/>
      <c r="AS839" s="183"/>
      <c r="AT839" s="183"/>
      <c r="AU839" s="183"/>
      <c r="AV839" s="183"/>
      <c r="AW839" s="183"/>
      <c r="AX839" s="183"/>
      <c r="AY839" s="183"/>
      <c r="AZ839" s="183"/>
      <c r="BA839" s="183"/>
      <c r="BB839" s="183"/>
      <c r="BC839" s="183" t="s">
        <v>20</v>
      </c>
      <c r="BD839" s="183"/>
      <c r="BE839" s="183"/>
    </row>
    <row r="840" spans="1:57" ht="15" hidden="1" customHeight="1">
      <c r="A840" s="145"/>
      <c r="B840" s="145" t="s">
        <v>1008</v>
      </c>
      <c r="C840" s="145"/>
      <c r="D840" s="145"/>
      <c r="E840" s="145"/>
      <c r="F840" s="146">
        <v>856</v>
      </c>
      <c r="G840" s="147" t="s">
        <v>1007</v>
      </c>
      <c r="H840" s="148">
        <v>2</v>
      </c>
      <c r="I840" s="149">
        <v>30</v>
      </c>
      <c r="J840" s="149"/>
      <c r="K840" s="149"/>
      <c r="L840" s="150">
        <v>0</v>
      </c>
      <c r="M840" s="184" t="s">
        <v>1484</v>
      </c>
      <c r="N840" s="270">
        <v>75</v>
      </c>
      <c r="O840" s="181" t="s">
        <v>1603</v>
      </c>
      <c r="P840" s="151" t="s">
        <v>1599</v>
      </c>
      <c r="Q840" s="182" t="str">
        <f>MaBM</f>
        <v>KVSB</v>
      </c>
      <c r="R840" s="182" t="str">
        <f>MaKhoa</f>
        <v>KTVT</v>
      </c>
      <c r="S840" s="144" t="str">
        <f t="shared" si="14"/>
        <v>KTVT-KVSB</v>
      </c>
      <c r="T840" s="183"/>
      <c r="U840" s="183"/>
      <c r="V840" s="183"/>
      <c r="W840" s="183"/>
      <c r="X840" s="183"/>
      <c r="Y840" s="183"/>
      <c r="Z840" s="183"/>
      <c r="AA840" s="183"/>
      <c r="AB840" s="183"/>
      <c r="AC840" s="183"/>
      <c r="AD840" s="183"/>
      <c r="AE840" s="183"/>
      <c r="AF840" s="183"/>
      <c r="AG840" s="183"/>
      <c r="AH840" s="183"/>
      <c r="AI840" s="183"/>
      <c r="AJ840" s="183"/>
      <c r="AK840" s="183"/>
      <c r="AL840" s="183"/>
      <c r="AM840" s="183"/>
      <c r="AN840" s="183"/>
      <c r="AO840" s="183"/>
      <c r="AP840" s="183"/>
      <c r="AQ840" s="183"/>
      <c r="AR840" s="183"/>
      <c r="AS840" s="183"/>
      <c r="AT840" s="183"/>
      <c r="AU840" s="183"/>
      <c r="AV840" s="183"/>
      <c r="AW840" s="183"/>
      <c r="AX840" s="183"/>
      <c r="AY840" s="183"/>
      <c r="AZ840" s="183"/>
      <c r="BA840" s="183"/>
      <c r="BB840" s="183"/>
      <c r="BC840" s="183"/>
      <c r="BD840" s="183"/>
      <c r="BE840" s="183"/>
    </row>
    <row r="841" spans="1:57" ht="15" hidden="1" customHeight="1">
      <c r="A841" s="145" t="s">
        <v>980</v>
      </c>
      <c r="B841" s="145"/>
      <c r="C841" s="145"/>
      <c r="D841" s="145" t="s">
        <v>981</v>
      </c>
      <c r="E841" s="145"/>
      <c r="F841" s="146">
        <v>499</v>
      </c>
      <c r="G841" s="147" t="s">
        <v>982</v>
      </c>
      <c r="H841" s="148">
        <v>3</v>
      </c>
      <c r="I841" s="149">
        <v>45</v>
      </c>
      <c r="J841" s="149"/>
      <c r="K841" s="149"/>
      <c r="L841" s="150">
        <v>0</v>
      </c>
      <c r="M841" s="184" t="s">
        <v>1484</v>
      </c>
      <c r="N841" s="190">
        <f t="shared" si="13"/>
        <v>90</v>
      </c>
      <c r="O841" s="181" t="s">
        <v>1603</v>
      </c>
      <c r="P841" s="151" t="s">
        <v>1599</v>
      </c>
      <c r="Q841" s="182" t="str">
        <f>MaBM</f>
        <v>KVSB</v>
      </c>
      <c r="R841" s="182" t="str">
        <f>MaKhoa</f>
        <v>KTVT</v>
      </c>
      <c r="S841" s="144" t="str">
        <f t="shared" si="14"/>
        <v>KTVT-KVSB</v>
      </c>
      <c r="T841" s="183"/>
      <c r="U841" s="183"/>
      <c r="V841" s="183"/>
      <c r="W841" s="183"/>
      <c r="X841" s="183"/>
      <c r="Y841" s="183"/>
      <c r="Z841" s="183"/>
      <c r="AA841" s="183"/>
      <c r="AB841" s="183"/>
      <c r="AC841" s="183"/>
      <c r="AD841" s="183"/>
      <c r="AE841" s="183"/>
      <c r="AF841" s="183"/>
      <c r="AG841" s="183"/>
      <c r="AH841" s="183"/>
      <c r="AI841" s="183"/>
      <c r="AJ841" s="183" t="s">
        <v>20</v>
      </c>
      <c r="AK841" s="183"/>
      <c r="AL841" s="183"/>
      <c r="AM841" s="183"/>
      <c r="AN841" s="183"/>
      <c r="AO841" s="183"/>
      <c r="AP841" s="183"/>
      <c r="AQ841" s="183"/>
      <c r="AR841" s="183"/>
      <c r="AS841" s="183"/>
      <c r="AT841" s="183"/>
      <c r="AU841" s="183"/>
      <c r="AV841" s="183"/>
      <c r="AW841" s="183"/>
      <c r="AX841" s="183"/>
      <c r="AY841" s="183"/>
      <c r="AZ841" s="183"/>
      <c r="BA841" s="183"/>
      <c r="BB841" s="183"/>
      <c r="BC841" s="183" t="s">
        <v>20</v>
      </c>
      <c r="BD841" s="183"/>
      <c r="BE841" s="183"/>
    </row>
    <row r="842" spans="1:57" ht="15" hidden="1" customHeight="1">
      <c r="A842" s="145"/>
      <c r="B842" s="145" t="s">
        <v>985</v>
      </c>
      <c r="C842" s="145"/>
      <c r="D842" s="145"/>
      <c r="E842" s="145"/>
      <c r="F842" s="146">
        <v>853</v>
      </c>
      <c r="G842" s="147" t="s">
        <v>982</v>
      </c>
      <c r="H842" s="148">
        <v>2</v>
      </c>
      <c r="I842" s="149">
        <v>30</v>
      </c>
      <c r="J842" s="149"/>
      <c r="K842" s="149"/>
      <c r="L842" s="150">
        <v>0</v>
      </c>
      <c r="M842" s="184" t="s">
        <v>1484</v>
      </c>
      <c r="N842" s="270">
        <v>75</v>
      </c>
      <c r="O842" s="181" t="s">
        <v>1603</v>
      </c>
      <c r="P842" s="151" t="s">
        <v>1599</v>
      </c>
      <c r="Q842" s="182" t="str">
        <f>MaBM</f>
        <v>KVSB</v>
      </c>
      <c r="R842" s="182" t="str">
        <f>MaKhoa</f>
        <v>KTVT</v>
      </c>
      <c r="S842" s="144" t="str">
        <f t="shared" si="14"/>
        <v>KTVT-KVSB</v>
      </c>
      <c r="T842" s="183"/>
      <c r="U842" s="183"/>
      <c r="V842" s="183"/>
      <c r="W842" s="183"/>
      <c r="X842" s="183"/>
      <c r="Y842" s="183"/>
      <c r="Z842" s="183"/>
      <c r="AA842" s="183"/>
      <c r="AB842" s="183"/>
      <c r="AC842" s="183"/>
      <c r="AD842" s="183"/>
      <c r="AE842" s="183"/>
      <c r="AF842" s="183"/>
      <c r="AG842" s="183"/>
      <c r="AH842" s="183"/>
      <c r="AI842" s="183"/>
      <c r="AJ842" s="183"/>
      <c r="AK842" s="183"/>
      <c r="AL842" s="183"/>
      <c r="AM842" s="183"/>
      <c r="AN842" s="183"/>
      <c r="AO842" s="183"/>
      <c r="AP842" s="183"/>
      <c r="AQ842" s="183"/>
      <c r="AR842" s="183"/>
      <c r="AS842" s="183"/>
      <c r="AT842" s="183"/>
      <c r="AU842" s="183"/>
      <c r="AV842" s="183"/>
      <c r="AW842" s="183"/>
      <c r="AX842" s="183"/>
      <c r="AY842" s="183"/>
      <c r="AZ842" s="183"/>
      <c r="BA842" s="183"/>
      <c r="BB842" s="183"/>
      <c r="BC842" s="183"/>
      <c r="BD842" s="183"/>
      <c r="BE842" s="183"/>
    </row>
    <row r="843" spans="1:57" ht="15" hidden="1" customHeight="1">
      <c r="A843" s="145" t="s">
        <v>962</v>
      </c>
      <c r="B843" s="145"/>
      <c r="C843" s="145"/>
      <c r="D843" s="145" t="s">
        <v>963</v>
      </c>
      <c r="E843" s="145"/>
      <c r="F843" s="146">
        <v>490</v>
      </c>
      <c r="G843" s="147" t="s">
        <v>1730</v>
      </c>
      <c r="H843" s="148">
        <v>3</v>
      </c>
      <c r="I843" s="149">
        <v>45</v>
      </c>
      <c r="J843" s="149"/>
      <c r="K843" s="149"/>
      <c r="L843" s="150">
        <v>0</v>
      </c>
      <c r="M843" s="184" t="s">
        <v>1484</v>
      </c>
      <c r="N843" s="193">
        <f t="shared" si="13"/>
        <v>90</v>
      </c>
      <c r="O843" s="181" t="s">
        <v>1603</v>
      </c>
      <c r="P843" s="151" t="s">
        <v>1599</v>
      </c>
      <c r="Q843" s="182" t="str">
        <f>MaBM</f>
        <v>KVSB</v>
      </c>
      <c r="R843" s="182" t="str">
        <f>MaKhoa</f>
        <v>KTVT</v>
      </c>
      <c r="S843" s="144" t="str">
        <f t="shared" si="14"/>
        <v>KTVT-KVSB</v>
      </c>
      <c r="T843" s="183"/>
      <c r="U843" s="183"/>
      <c r="V843" s="183"/>
      <c r="W843" s="183"/>
      <c r="X843" s="183"/>
      <c r="Y843" s="183"/>
      <c r="Z843" s="183"/>
      <c r="AA843" s="183"/>
      <c r="AB843" s="183"/>
      <c r="AC843" s="183"/>
      <c r="AD843" s="183"/>
      <c r="AE843" s="183"/>
      <c r="AF843" s="183"/>
      <c r="AG843" s="183"/>
      <c r="AH843" s="183"/>
      <c r="AI843" s="183"/>
      <c r="AJ843" s="183"/>
      <c r="AK843" s="183" t="s">
        <v>20</v>
      </c>
      <c r="AL843" s="183"/>
      <c r="AM843" s="183"/>
      <c r="AN843" s="183"/>
      <c r="AO843" s="183"/>
      <c r="AP843" s="183"/>
      <c r="AQ843" s="183"/>
      <c r="AR843" s="183"/>
      <c r="AS843" s="183"/>
      <c r="AT843" s="183"/>
      <c r="AU843" s="183"/>
      <c r="AV843" s="183"/>
      <c r="AW843" s="183"/>
      <c r="AX843" s="183"/>
      <c r="AY843" s="183"/>
      <c r="AZ843" s="183"/>
      <c r="BA843" s="183"/>
      <c r="BB843" s="183"/>
      <c r="BC843" s="183"/>
      <c r="BD843" s="183" t="s">
        <v>20</v>
      </c>
      <c r="BE843" s="183"/>
    </row>
    <row r="844" spans="1:57" ht="15" hidden="1" customHeight="1">
      <c r="A844" s="145"/>
      <c r="B844" s="145"/>
      <c r="C844" s="145" t="s">
        <v>1731</v>
      </c>
      <c r="D844" s="145"/>
      <c r="E844" s="145"/>
      <c r="F844" s="146">
        <v>491</v>
      </c>
      <c r="G844" s="147" t="s">
        <v>1730</v>
      </c>
      <c r="H844" s="148">
        <v>2</v>
      </c>
      <c r="I844" s="149">
        <v>30</v>
      </c>
      <c r="J844" s="149"/>
      <c r="K844" s="149"/>
      <c r="L844" s="150">
        <v>0</v>
      </c>
      <c r="M844" s="184" t="s">
        <v>1484</v>
      </c>
      <c r="N844" s="270">
        <v>75</v>
      </c>
      <c r="O844" s="181" t="s">
        <v>1603</v>
      </c>
      <c r="P844" s="151" t="s">
        <v>1599</v>
      </c>
      <c r="Q844" s="182" t="str">
        <f>MaBM</f>
        <v>KVSB</v>
      </c>
      <c r="R844" s="182" t="str">
        <f>MaKhoa</f>
        <v>KTVT</v>
      </c>
      <c r="S844" s="144" t="str">
        <f t="shared" si="14"/>
        <v>KTVT-KVSB</v>
      </c>
      <c r="T844" s="183"/>
      <c r="U844" s="183"/>
      <c r="V844" s="183"/>
      <c r="W844" s="183"/>
      <c r="X844" s="183"/>
      <c r="Y844" s="183"/>
      <c r="Z844" s="183"/>
      <c r="AA844" s="183"/>
      <c r="AB844" s="183"/>
      <c r="AC844" s="183"/>
      <c r="AD844" s="183"/>
      <c r="AE844" s="183"/>
      <c r="AF844" s="183"/>
      <c r="AG844" s="183"/>
      <c r="AH844" s="183"/>
      <c r="AI844" s="183"/>
      <c r="AJ844" s="183"/>
      <c r="AK844" s="183"/>
      <c r="AL844" s="183"/>
      <c r="AM844" s="183"/>
      <c r="AN844" s="183"/>
      <c r="AO844" s="183"/>
      <c r="AP844" s="183"/>
      <c r="AQ844" s="183"/>
      <c r="AR844" s="183"/>
      <c r="AS844" s="183"/>
      <c r="AT844" s="183"/>
      <c r="AU844" s="183"/>
      <c r="AV844" s="183"/>
      <c r="AW844" s="183"/>
      <c r="AX844" s="183"/>
      <c r="AY844" s="183"/>
      <c r="AZ844" s="183"/>
      <c r="BA844" s="183"/>
      <c r="BB844" s="183"/>
      <c r="BC844" s="183"/>
      <c r="BD844" s="183"/>
      <c r="BE844" s="183"/>
    </row>
    <row r="845" spans="1:57" ht="15" hidden="1" customHeight="1">
      <c r="A845" s="145"/>
      <c r="B845" s="145" t="s">
        <v>964</v>
      </c>
      <c r="C845" s="145"/>
      <c r="D845" s="145"/>
      <c r="E845" s="145" t="s">
        <v>1928</v>
      </c>
      <c r="F845" s="146">
        <v>851</v>
      </c>
      <c r="G845" s="147" t="s">
        <v>1730</v>
      </c>
      <c r="H845" s="148">
        <v>2</v>
      </c>
      <c r="I845" s="149">
        <v>30</v>
      </c>
      <c r="J845" s="149"/>
      <c r="K845" s="149"/>
      <c r="L845" s="150">
        <v>0</v>
      </c>
      <c r="M845" s="184" t="s">
        <v>1484</v>
      </c>
      <c r="N845" s="270">
        <v>75</v>
      </c>
      <c r="O845" s="181" t="s">
        <v>1603</v>
      </c>
      <c r="P845" s="151" t="s">
        <v>1599</v>
      </c>
      <c r="Q845" s="182" t="str">
        <f>MaBM</f>
        <v>KVSB</v>
      </c>
      <c r="R845" s="182" t="str">
        <f>MaKhoa</f>
        <v>KTVT</v>
      </c>
      <c r="S845" s="144" t="str">
        <f t="shared" si="14"/>
        <v>KTVT-KVSB</v>
      </c>
      <c r="T845" s="183"/>
      <c r="U845" s="183"/>
      <c r="V845" s="183"/>
      <c r="W845" s="183"/>
      <c r="X845" s="183"/>
      <c r="Y845" s="183"/>
      <c r="Z845" s="183"/>
      <c r="AA845" s="183"/>
      <c r="AB845" s="183"/>
      <c r="AC845" s="183"/>
      <c r="AD845" s="183"/>
      <c r="AE845" s="183"/>
      <c r="AF845" s="183"/>
      <c r="AG845" s="183"/>
      <c r="AH845" s="183"/>
      <c r="AI845" s="183"/>
      <c r="AJ845" s="183"/>
      <c r="AK845" s="183"/>
      <c r="AL845" s="183"/>
      <c r="AM845" s="183"/>
      <c r="AN845" s="183"/>
      <c r="AO845" s="183"/>
      <c r="AP845" s="183"/>
      <c r="AQ845" s="183"/>
      <c r="AR845" s="183"/>
      <c r="AS845" s="183"/>
      <c r="AT845" s="183"/>
      <c r="AU845" s="183"/>
      <c r="AV845" s="183"/>
      <c r="AW845" s="183"/>
      <c r="AX845" s="183"/>
      <c r="AY845" s="183"/>
      <c r="AZ845" s="183"/>
      <c r="BA845" s="183"/>
      <c r="BB845" s="183"/>
      <c r="BC845" s="183"/>
      <c r="BD845" s="183"/>
      <c r="BE845" s="183"/>
    </row>
    <row r="846" spans="1:57" ht="15" hidden="1" customHeight="1">
      <c r="A846" s="145" t="s">
        <v>986</v>
      </c>
      <c r="B846" s="145"/>
      <c r="C846" s="145"/>
      <c r="D846" s="145" t="s">
        <v>987</v>
      </c>
      <c r="E846" s="145"/>
      <c r="F846" s="146">
        <v>501</v>
      </c>
      <c r="G846" s="147" t="s">
        <v>988</v>
      </c>
      <c r="H846" s="148">
        <v>3</v>
      </c>
      <c r="I846" s="149">
        <v>45</v>
      </c>
      <c r="J846" s="149"/>
      <c r="K846" s="149"/>
      <c r="L846" s="150">
        <v>0</v>
      </c>
      <c r="M846" s="184" t="s">
        <v>1484</v>
      </c>
      <c r="N846" s="190">
        <f t="shared" si="13"/>
        <v>90</v>
      </c>
      <c r="O846" s="181" t="s">
        <v>1603</v>
      </c>
      <c r="P846" s="151" t="s">
        <v>1599</v>
      </c>
      <c r="Q846" s="182" t="str">
        <f>MaBM</f>
        <v>KVSB</v>
      </c>
      <c r="R846" s="182" t="str">
        <f>MaKhoa</f>
        <v>KTVT</v>
      </c>
      <c r="S846" s="144" t="str">
        <f t="shared" si="14"/>
        <v>KTVT-KVSB</v>
      </c>
      <c r="T846" s="183"/>
      <c r="U846" s="183"/>
      <c r="V846" s="183"/>
      <c r="W846" s="183"/>
      <c r="X846" s="183"/>
      <c r="Y846" s="183"/>
      <c r="Z846" s="183"/>
      <c r="AA846" s="183"/>
      <c r="AB846" s="183"/>
      <c r="AC846" s="183"/>
      <c r="AD846" s="183"/>
      <c r="AE846" s="183"/>
      <c r="AF846" s="183"/>
      <c r="AG846" s="183"/>
      <c r="AH846" s="183"/>
      <c r="AI846" s="183"/>
      <c r="AJ846" s="183" t="s">
        <v>20</v>
      </c>
      <c r="AK846" s="183"/>
      <c r="AL846" s="183"/>
      <c r="AM846" s="183"/>
      <c r="AN846" s="183"/>
      <c r="AO846" s="183"/>
      <c r="AP846" s="183"/>
      <c r="AQ846" s="183"/>
      <c r="AR846" s="183"/>
      <c r="AS846" s="183"/>
      <c r="AT846" s="183"/>
      <c r="AU846" s="183"/>
      <c r="AV846" s="183"/>
      <c r="AW846" s="183"/>
      <c r="AX846" s="183"/>
      <c r="AY846" s="183"/>
      <c r="AZ846" s="183"/>
      <c r="BA846" s="183"/>
      <c r="BB846" s="183"/>
      <c r="BC846" s="183" t="s">
        <v>20</v>
      </c>
      <c r="BD846" s="183"/>
      <c r="BE846" s="183"/>
    </row>
    <row r="847" spans="1:57" ht="15" hidden="1" customHeight="1">
      <c r="A847" s="145"/>
      <c r="B847" s="145" t="s">
        <v>1930</v>
      </c>
      <c r="C847" s="145"/>
      <c r="D847" s="145"/>
      <c r="E847" s="145"/>
      <c r="F847" s="146">
        <v>854</v>
      </c>
      <c r="G847" s="147" t="s">
        <v>988</v>
      </c>
      <c r="H847" s="148">
        <v>2</v>
      </c>
      <c r="I847" s="149">
        <v>30</v>
      </c>
      <c r="J847" s="149"/>
      <c r="K847" s="149"/>
      <c r="L847" s="150">
        <v>0</v>
      </c>
      <c r="M847" s="184" t="s">
        <v>1484</v>
      </c>
      <c r="N847" s="270">
        <v>75</v>
      </c>
      <c r="O847" s="181" t="s">
        <v>1603</v>
      </c>
      <c r="P847" s="151" t="s">
        <v>1599</v>
      </c>
      <c r="Q847" s="182" t="str">
        <f>MaBM</f>
        <v>KVSB</v>
      </c>
      <c r="R847" s="182" t="str">
        <f>MaKhoa</f>
        <v>KTVT</v>
      </c>
      <c r="S847" s="144" t="str">
        <f t="shared" si="14"/>
        <v>KTVT-KVSB</v>
      </c>
      <c r="T847" s="183"/>
      <c r="U847" s="183"/>
      <c r="V847" s="183"/>
      <c r="W847" s="183"/>
      <c r="X847" s="183"/>
      <c r="Y847" s="183"/>
      <c r="Z847" s="183"/>
      <c r="AA847" s="183"/>
      <c r="AB847" s="183"/>
      <c r="AC847" s="183"/>
      <c r="AD847" s="183"/>
      <c r="AE847" s="183"/>
      <c r="AF847" s="183"/>
      <c r="AG847" s="183"/>
      <c r="AH847" s="183"/>
      <c r="AI847" s="183"/>
      <c r="AJ847" s="183"/>
      <c r="AK847" s="183"/>
      <c r="AL847" s="183"/>
      <c r="AM847" s="183"/>
      <c r="AN847" s="183"/>
      <c r="AO847" s="183"/>
      <c r="AP847" s="183"/>
      <c r="AQ847" s="183"/>
      <c r="AR847" s="183"/>
      <c r="AS847" s="183"/>
      <c r="AT847" s="183"/>
      <c r="AU847" s="183"/>
      <c r="AV847" s="183"/>
      <c r="AW847" s="183"/>
      <c r="AX847" s="183"/>
      <c r="AY847" s="183"/>
      <c r="AZ847" s="183"/>
      <c r="BA847" s="183"/>
      <c r="BB847" s="183"/>
      <c r="BC847" s="183"/>
      <c r="BD847" s="183"/>
      <c r="BE847" s="183"/>
    </row>
    <row r="848" spans="1:57" ht="15" hidden="1" customHeight="1">
      <c r="A848" s="145" t="s">
        <v>959</v>
      </c>
      <c r="B848" s="145"/>
      <c r="C848" s="145"/>
      <c r="D848" s="145" t="s">
        <v>960</v>
      </c>
      <c r="E848" s="145"/>
      <c r="F848" s="146">
        <v>489</v>
      </c>
      <c r="G848" s="147" t="s">
        <v>961</v>
      </c>
      <c r="H848" s="148">
        <v>2</v>
      </c>
      <c r="I848" s="149">
        <v>30</v>
      </c>
      <c r="J848" s="149"/>
      <c r="K848" s="149"/>
      <c r="L848" s="150">
        <v>0</v>
      </c>
      <c r="M848" s="184" t="s">
        <v>1484</v>
      </c>
      <c r="N848" s="270">
        <v>75</v>
      </c>
      <c r="O848" s="181" t="s">
        <v>1603</v>
      </c>
      <c r="P848" s="151" t="s">
        <v>1599</v>
      </c>
      <c r="Q848" s="182" t="str">
        <f>MaBM</f>
        <v>KVSB</v>
      </c>
      <c r="R848" s="182" t="str">
        <f>MaKhoa</f>
        <v>KTVT</v>
      </c>
      <c r="S848" s="144" t="str">
        <f t="shared" si="14"/>
        <v>KTVT-KVSB</v>
      </c>
      <c r="T848" s="183"/>
      <c r="U848" s="183"/>
      <c r="V848" s="183"/>
      <c r="W848" s="183"/>
      <c r="X848" s="183"/>
      <c r="Y848" s="183"/>
      <c r="Z848" s="183"/>
      <c r="AA848" s="183"/>
      <c r="AB848" s="183"/>
      <c r="AC848" s="183"/>
      <c r="AD848" s="183"/>
      <c r="AE848" s="183"/>
      <c r="AF848" s="183"/>
      <c r="AG848" s="183"/>
      <c r="AH848" s="183"/>
      <c r="AI848" s="183"/>
      <c r="AJ848" s="183"/>
      <c r="AK848" s="183" t="s">
        <v>20</v>
      </c>
      <c r="AL848" s="183"/>
      <c r="AM848" s="183"/>
      <c r="AN848" s="183"/>
      <c r="AO848" s="183"/>
      <c r="AP848" s="183"/>
      <c r="AQ848" s="183"/>
      <c r="AR848" s="183"/>
      <c r="AS848" s="183"/>
      <c r="AT848" s="183"/>
      <c r="AU848" s="183"/>
      <c r="AV848" s="183"/>
      <c r="AW848" s="183"/>
      <c r="AX848" s="183"/>
      <c r="AY848" s="183"/>
      <c r="AZ848" s="183"/>
      <c r="BA848" s="183"/>
      <c r="BB848" s="183"/>
      <c r="BC848" s="183"/>
      <c r="BD848" s="183" t="s">
        <v>20</v>
      </c>
      <c r="BE848" s="183"/>
    </row>
    <row r="849" spans="1:57" ht="15" hidden="1" customHeight="1">
      <c r="A849" s="145" t="s">
        <v>2012</v>
      </c>
      <c r="B849" s="145"/>
      <c r="C849" s="145"/>
      <c r="D849" s="145"/>
      <c r="E849" s="145"/>
      <c r="F849" s="146">
        <v>902</v>
      </c>
      <c r="G849" s="147" t="s">
        <v>976</v>
      </c>
      <c r="H849" s="148">
        <v>3</v>
      </c>
      <c r="I849" s="149">
        <v>45</v>
      </c>
      <c r="J849" s="149"/>
      <c r="K849" s="149"/>
      <c r="L849" s="150">
        <v>0</v>
      </c>
      <c r="M849" s="184" t="s">
        <v>1484</v>
      </c>
      <c r="N849" s="190">
        <f t="shared" si="13"/>
        <v>90</v>
      </c>
      <c r="O849" s="181" t="s">
        <v>1603</v>
      </c>
      <c r="P849" s="151" t="s">
        <v>1599</v>
      </c>
      <c r="Q849" s="182" t="str">
        <f>MaBM</f>
        <v>KVSB</v>
      </c>
      <c r="R849" s="182" t="str">
        <f>MaKhoa</f>
        <v>KTVT</v>
      </c>
      <c r="S849" s="144" t="str">
        <f t="shared" si="14"/>
        <v>KTVT-KVSB</v>
      </c>
      <c r="T849" s="183"/>
      <c r="U849" s="183"/>
      <c r="V849" s="183"/>
      <c r="W849" s="183"/>
      <c r="X849" s="183"/>
      <c r="Y849" s="183"/>
      <c r="Z849" s="183"/>
      <c r="AA849" s="183"/>
      <c r="AB849" s="183"/>
      <c r="AC849" s="183"/>
      <c r="AD849" s="183"/>
      <c r="AE849" s="183"/>
      <c r="AF849" s="183"/>
      <c r="AG849" s="183"/>
      <c r="AH849" s="183"/>
      <c r="AI849" s="183"/>
      <c r="AJ849" s="183"/>
      <c r="AK849" s="183"/>
      <c r="AL849" s="183" t="s">
        <v>20</v>
      </c>
      <c r="AM849" s="183"/>
      <c r="AN849" s="183"/>
      <c r="AO849" s="183"/>
      <c r="AP849" s="183"/>
      <c r="AQ849" s="183"/>
      <c r="AR849" s="183"/>
      <c r="AS849" s="183"/>
      <c r="AT849" s="183"/>
      <c r="AU849" s="183"/>
      <c r="AV849" s="183"/>
      <c r="AW849" s="183"/>
      <c r="AX849" s="183"/>
      <c r="AY849" s="183"/>
      <c r="AZ849" s="183"/>
      <c r="BA849" s="183"/>
      <c r="BB849" s="183"/>
      <c r="BC849" s="183"/>
      <c r="BD849" s="183"/>
      <c r="BE849" s="183"/>
    </row>
    <row r="850" spans="1:57" ht="15" hidden="1" customHeight="1">
      <c r="A850" s="167" t="s">
        <v>2322</v>
      </c>
      <c r="B850" s="167"/>
      <c r="C850" s="167"/>
      <c r="D850" s="167" t="s">
        <v>2323</v>
      </c>
      <c r="E850" s="167"/>
      <c r="F850" s="161">
        <v>902</v>
      </c>
      <c r="G850" s="162" t="s">
        <v>976</v>
      </c>
      <c r="H850" s="163">
        <v>3</v>
      </c>
      <c r="I850" s="164">
        <v>45</v>
      </c>
      <c r="J850" s="164"/>
      <c r="K850" s="164"/>
      <c r="L850" s="165">
        <v>0</v>
      </c>
      <c r="M850" s="184" t="s">
        <v>1484</v>
      </c>
      <c r="N850" s="190">
        <f t="shared" si="13"/>
        <v>90</v>
      </c>
      <c r="O850" s="191" t="s">
        <v>1603</v>
      </c>
      <c r="P850" s="166" t="s">
        <v>1599</v>
      </c>
      <c r="Q850" s="192" t="str">
        <f>MaBM</f>
        <v>KVSB</v>
      </c>
      <c r="R850" s="192" t="str">
        <f>MaKhoa</f>
        <v>KTVT</v>
      </c>
      <c r="S850" s="144" t="str">
        <f t="shared" si="14"/>
        <v>KTVT-KVSB</v>
      </c>
      <c r="T850" s="194"/>
      <c r="U850" s="194"/>
      <c r="V850" s="194"/>
      <c r="W850" s="194"/>
      <c r="X850" s="194"/>
      <c r="Y850" s="194"/>
      <c r="Z850" s="194"/>
      <c r="AA850" s="194"/>
      <c r="AB850" s="194"/>
      <c r="AC850" s="194"/>
      <c r="AD850" s="194"/>
      <c r="AE850" s="194"/>
      <c r="AF850" s="194"/>
      <c r="AG850" s="194"/>
      <c r="AH850" s="194"/>
      <c r="AI850" s="194"/>
      <c r="AJ850" s="194" t="s">
        <v>20</v>
      </c>
      <c r="AK850" s="194"/>
      <c r="AL850" s="194"/>
      <c r="AM850" s="194"/>
      <c r="AN850" s="194"/>
      <c r="AO850" s="194"/>
      <c r="AP850" s="194"/>
      <c r="AQ850" s="194"/>
      <c r="AR850" s="194"/>
      <c r="AS850" s="194"/>
      <c r="AT850" s="194"/>
      <c r="AU850" s="194"/>
      <c r="AV850" s="194"/>
      <c r="AW850" s="194"/>
      <c r="AX850" s="194"/>
      <c r="AY850" s="194"/>
      <c r="AZ850" s="194"/>
      <c r="BA850" s="194"/>
      <c r="BB850" s="194"/>
      <c r="BC850" s="194" t="s">
        <v>20</v>
      </c>
      <c r="BD850" s="194"/>
      <c r="BE850" s="194"/>
    </row>
    <row r="851" spans="1:57" ht="15" hidden="1" customHeight="1">
      <c r="A851" s="167" t="s">
        <v>2324</v>
      </c>
      <c r="B851" s="167"/>
      <c r="C851" s="167"/>
      <c r="D851" s="167" t="s">
        <v>2325</v>
      </c>
      <c r="E851" s="167"/>
      <c r="F851" s="161">
        <v>902</v>
      </c>
      <c r="G851" s="162" t="s">
        <v>976</v>
      </c>
      <c r="H851" s="163">
        <v>3</v>
      </c>
      <c r="I851" s="164">
        <v>45</v>
      </c>
      <c r="J851" s="164"/>
      <c r="K851" s="164"/>
      <c r="L851" s="165">
        <v>0</v>
      </c>
      <c r="M851" s="184" t="s">
        <v>1484</v>
      </c>
      <c r="N851" s="190">
        <f t="shared" si="13"/>
        <v>90</v>
      </c>
      <c r="O851" s="191" t="s">
        <v>1603</v>
      </c>
      <c r="P851" s="166" t="s">
        <v>1599</v>
      </c>
      <c r="Q851" s="192" t="str">
        <f>MaBM</f>
        <v>KVSB</v>
      </c>
      <c r="R851" s="192" t="str">
        <f>MaKhoa</f>
        <v>KTVT</v>
      </c>
      <c r="S851" s="144" t="str">
        <f t="shared" si="14"/>
        <v>KTVT-KVSB</v>
      </c>
      <c r="T851" s="194"/>
      <c r="U851" s="194"/>
      <c r="V851" s="194"/>
      <c r="W851" s="194"/>
      <c r="X851" s="194"/>
      <c r="Y851" s="194"/>
      <c r="Z851" s="194"/>
      <c r="AA851" s="194"/>
      <c r="AB851" s="194"/>
      <c r="AC851" s="194"/>
      <c r="AD851" s="194"/>
      <c r="AE851" s="194"/>
      <c r="AF851" s="194"/>
      <c r="AG851" s="194"/>
      <c r="AH851" s="194"/>
      <c r="AI851" s="194"/>
      <c r="AJ851" s="194"/>
      <c r="AK851" s="194" t="s">
        <v>20</v>
      </c>
      <c r="AL851" s="194"/>
      <c r="AM851" s="194"/>
      <c r="AN851" s="194"/>
      <c r="AO851" s="194"/>
      <c r="AP851" s="194"/>
      <c r="AQ851" s="194"/>
      <c r="AR851" s="194"/>
      <c r="AS851" s="194"/>
      <c r="AT851" s="194"/>
      <c r="AU851" s="194"/>
      <c r="AV851" s="194"/>
      <c r="AW851" s="194"/>
      <c r="AX851" s="194"/>
      <c r="AY851" s="194"/>
      <c r="AZ851" s="194"/>
      <c r="BA851" s="194"/>
      <c r="BB851" s="194"/>
      <c r="BC851" s="194"/>
      <c r="BD851" s="194" t="s">
        <v>20</v>
      </c>
      <c r="BE851" s="194"/>
    </row>
    <row r="852" spans="1:57" ht="15" hidden="1" customHeight="1">
      <c r="A852" s="145" t="s">
        <v>2047</v>
      </c>
      <c r="B852" s="145"/>
      <c r="C852" s="145"/>
      <c r="D852" s="145"/>
      <c r="E852" s="145"/>
      <c r="F852" s="146">
        <v>921</v>
      </c>
      <c r="G852" s="147" t="s">
        <v>2048</v>
      </c>
      <c r="H852" s="148">
        <v>2</v>
      </c>
      <c r="I852" s="149">
        <v>30</v>
      </c>
      <c r="J852" s="149"/>
      <c r="K852" s="149"/>
      <c r="L852" s="150">
        <v>0</v>
      </c>
      <c r="M852" s="184" t="s">
        <v>1484</v>
      </c>
      <c r="N852" s="270">
        <v>75</v>
      </c>
      <c r="O852" s="181" t="s">
        <v>1603</v>
      </c>
      <c r="P852" s="151" t="s">
        <v>1599</v>
      </c>
      <c r="Q852" s="182" t="str">
        <f>MaBM</f>
        <v>KVSB</v>
      </c>
      <c r="R852" s="182" t="str">
        <f>MaKhoa</f>
        <v>KTVT</v>
      </c>
      <c r="S852" s="144" t="str">
        <f t="shared" si="14"/>
        <v>KTVT-KVSB</v>
      </c>
      <c r="T852" s="183"/>
      <c r="U852" s="183"/>
      <c r="V852" s="183"/>
      <c r="W852" s="183"/>
      <c r="X852" s="183"/>
      <c r="Y852" s="183"/>
      <c r="Z852" s="183"/>
      <c r="AA852" s="183"/>
      <c r="AB852" s="183"/>
      <c r="AC852" s="183"/>
      <c r="AD852" s="183"/>
      <c r="AE852" s="183"/>
      <c r="AF852" s="183"/>
      <c r="AG852" s="183"/>
      <c r="AH852" s="183"/>
      <c r="AI852" s="183"/>
      <c r="AJ852" s="183"/>
      <c r="AK852" s="183"/>
      <c r="AL852" s="183" t="s">
        <v>21</v>
      </c>
      <c r="AM852" s="183"/>
      <c r="AN852" s="183"/>
      <c r="AO852" s="183"/>
      <c r="AP852" s="183"/>
      <c r="AQ852" s="183"/>
      <c r="AR852" s="183"/>
      <c r="AS852" s="183"/>
      <c r="AT852" s="183"/>
      <c r="AU852" s="183"/>
      <c r="AV852" s="183"/>
      <c r="AW852" s="183"/>
      <c r="AX852" s="183"/>
      <c r="AY852" s="183"/>
      <c r="AZ852" s="183"/>
      <c r="BA852" s="183"/>
      <c r="BB852" s="183"/>
      <c r="BC852" s="183"/>
      <c r="BD852" s="183"/>
      <c r="BE852" s="183"/>
    </row>
    <row r="853" spans="1:57" ht="15" hidden="1" customHeight="1">
      <c r="A853" s="145" t="s">
        <v>932</v>
      </c>
      <c r="B853" s="145"/>
      <c r="C853" s="145"/>
      <c r="D853" s="145" t="s">
        <v>933</v>
      </c>
      <c r="E853" s="145"/>
      <c r="F853" s="146">
        <v>478</v>
      </c>
      <c r="G853" s="147" t="s">
        <v>934</v>
      </c>
      <c r="H853" s="148">
        <v>3</v>
      </c>
      <c r="I853" s="149">
        <v>45</v>
      </c>
      <c r="J853" s="149"/>
      <c r="K853" s="149"/>
      <c r="L853" s="150">
        <v>0</v>
      </c>
      <c r="M853" s="184" t="s">
        <v>1484</v>
      </c>
      <c r="N853" s="190">
        <f t="shared" si="13"/>
        <v>90</v>
      </c>
      <c r="O853" s="181" t="s">
        <v>1603</v>
      </c>
      <c r="P853" s="151" t="s">
        <v>1599</v>
      </c>
      <c r="Q853" s="182" t="str">
        <f>MaBM</f>
        <v>KVSB</v>
      </c>
      <c r="R853" s="182" t="str">
        <f>MaKhoa</f>
        <v>KTVT</v>
      </c>
      <c r="S853" s="144" t="str">
        <f t="shared" si="14"/>
        <v>KTVT-KVSB</v>
      </c>
      <c r="T853" s="183"/>
      <c r="U853" s="183"/>
      <c r="V853" s="183"/>
      <c r="W853" s="183"/>
      <c r="X853" s="183"/>
      <c r="Y853" s="183"/>
      <c r="Z853" s="183"/>
      <c r="AA853" s="183"/>
      <c r="AB853" s="183"/>
      <c r="AC853" s="183"/>
      <c r="AD853" s="183"/>
      <c r="AE853" s="183"/>
      <c r="AF853" s="183"/>
      <c r="AG853" s="183"/>
      <c r="AH853" s="183"/>
      <c r="AI853" s="183"/>
      <c r="AJ853" s="183"/>
      <c r="AK853" s="183" t="s">
        <v>20</v>
      </c>
      <c r="AL853" s="183"/>
      <c r="AM853" s="183"/>
      <c r="AN853" s="183"/>
      <c r="AO853" s="183"/>
      <c r="AP853" s="183"/>
      <c r="AQ853" s="183"/>
      <c r="AR853" s="183"/>
      <c r="AS853" s="183"/>
      <c r="AT853" s="183"/>
      <c r="AU853" s="183"/>
      <c r="AV853" s="183"/>
      <c r="AW853" s="183"/>
      <c r="AX853" s="183"/>
      <c r="AY853" s="183"/>
      <c r="AZ853" s="183"/>
      <c r="BA853" s="183"/>
      <c r="BB853" s="183"/>
      <c r="BC853" s="183"/>
      <c r="BD853" s="183" t="s">
        <v>20</v>
      </c>
      <c r="BE853" s="183"/>
    </row>
    <row r="854" spans="1:57" ht="15" hidden="1" customHeight="1">
      <c r="A854" s="145"/>
      <c r="B854" s="145" t="s">
        <v>1924</v>
      </c>
      <c r="C854" s="145" t="s">
        <v>1925</v>
      </c>
      <c r="D854" s="145"/>
      <c r="E854" s="145" t="s">
        <v>1926</v>
      </c>
      <c r="F854" s="146">
        <v>848</v>
      </c>
      <c r="G854" s="147" t="s">
        <v>934</v>
      </c>
      <c r="H854" s="148">
        <v>2</v>
      </c>
      <c r="I854" s="149">
        <v>30</v>
      </c>
      <c r="J854" s="149"/>
      <c r="K854" s="149"/>
      <c r="L854" s="150">
        <v>0</v>
      </c>
      <c r="M854" s="184" t="s">
        <v>1484</v>
      </c>
      <c r="N854" s="270">
        <v>75</v>
      </c>
      <c r="O854" s="181" t="s">
        <v>1603</v>
      </c>
      <c r="P854" s="151" t="s">
        <v>1599</v>
      </c>
      <c r="Q854" s="182" t="str">
        <f>MaBM</f>
        <v>KVSB</v>
      </c>
      <c r="R854" s="182" t="str">
        <f>MaKhoa</f>
        <v>KTVT</v>
      </c>
      <c r="S854" s="144" t="str">
        <f t="shared" si="14"/>
        <v>KTVT-KVSB</v>
      </c>
      <c r="T854" s="183"/>
      <c r="U854" s="183"/>
      <c r="V854" s="183"/>
      <c r="W854" s="183"/>
      <c r="X854" s="183"/>
      <c r="Y854" s="183"/>
      <c r="Z854" s="183"/>
      <c r="AA854" s="183"/>
      <c r="AB854" s="183"/>
      <c r="AC854" s="183"/>
      <c r="AD854" s="183"/>
      <c r="AE854" s="183"/>
      <c r="AF854" s="183"/>
      <c r="AG854" s="183"/>
      <c r="AH854" s="183"/>
      <c r="AI854" s="183"/>
      <c r="AJ854" s="183"/>
      <c r="AK854" s="183"/>
      <c r="AL854" s="183"/>
      <c r="AM854" s="183"/>
      <c r="AN854" s="183"/>
      <c r="AO854" s="183"/>
      <c r="AP854" s="183"/>
      <c r="AQ854" s="183"/>
      <c r="AR854" s="183"/>
      <c r="AS854" s="183"/>
      <c r="AT854" s="183"/>
      <c r="AU854" s="183"/>
      <c r="AV854" s="183"/>
      <c r="AW854" s="183"/>
      <c r="AX854" s="183"/>
      <c r="AY854" s="183"/>
      <c r="AZ854" s="183"/>
      <c r="BA854" s="183"/>
      <c r="BB854" s="183"/>
      <c r="BC854" s="183"/>
      <c r="BD854" s="183"/>
      <c r="BE854" s="183"/>
    </row>
    <row r="855" spans="1:57" ht="15" hidden="1" customHeight="1">
      <c r="A855" s="145" t="s">
        <v>2040</v>
      </c>
      <c r="B855" s="145"/>
      <c r="C855" s="145"/>
      <c r="D855" s="145"/>
      <c r="E855" s="145"/>
      <c r="F855" s="146">
        <v>917</v>
      </c>
      <c r="G855" s="147" t="s">
        <v>2041</v>
      </c>
      <c r="H855" s="148">
        <v>2</v>
      </c>
      <c r="I855" s="149">
        <v>30</v>
      </c>
      <c r="J855" s="149"/>
      <c r="K855" s="149"/>
      <c r="L855" s="150">
        <v>0</v>
      </c>
      <c r="M855" s="184" t="s">
        <v>1484</v>
      </c>
      <c r="N855" s="270">
        <v>75</v>
      </c>
      <c r="O855" s="181" t="s">
        <v>1603</v>
      </c>
      <c r="P855" s="151" t="s">
        <v>1599</v>
      </c>
      <c r="Q855" s="182" t="str">
        <f>MaBM</f>
        <v>KVSB</v>
      </c>
      <c r="R855" s="182" t="str">
        <f>MaKhoa</f>
        <v>KTVT</v>
      </c>
      <c r="S855" s="144" t="str">
        <f t="shared" si="14"/>
        <v>KTVT-KVSB</v>
      </c>
      <c r="T855" s="183"/>
      <c r="U855" s="183"/>
      <c r="V855" s="183"/>
      <c r="W855" s="183"/>
      <c r="X855" s="183"/>
      <c r="Y855" s="183"/>
      <c r="Z855" s="183"/>
      <c r="AA855" s="183"/>
      <c r="AB855" s="183"/>
      <c r="AC855" s="183"/>
      <c r="AD855" s="183"/>
      <c r="AE855" s="183"/>
      <c r="AF855" s="183"/>
      <c r="AG855" s="183"/>
      <c r="AH855" s="183"/>
      <c r="AI855" s="183"/>
      <c r="AJ855" s="183"/>
      <c r="AK855" s="183"/>
      <c r="AL855" s="183" t="s">
        <v>20</v>
      </c>
      <c r="AM855" s="183"/>
      <c r="AN855" s="183"/>
      <c r="AO855" s="183"/>
      <c r="AP855" s="183"/>
      <c r="AQ855" s="183"/>
      <c r="AR855" s="183"/>
      <c r="AS855" s="183"/>
      <c r="AT855" s="183"/>
      <c r="AU855" s="183"/>
      <c r="AV855" s="183"/>
      <c r="AW855" s="183"/>
      <c r="AX855" s="183"/>
      <c r="AY855" s="183"/>
      <c r="AZ855" s="183"/>
      <c r="BA855" s="183"/>
      <c r="BB855" s="183"/>
      <c r="BC855" s="183"/>
      <c r="BD855" s="183"/>
      <c r="BE855" s="183"/>
    </row>
    <row r="856" spans="1:57" ht="15" hidden="1" customHeight="1">
      <c r="A856" s="145" t="s">
        <v>1814</v>
      </c>
      <c r="B856" s="145"/>
      <c r="C856" s="145" t="s">
        <v>1815</v>
      </c>
      <c r="D856" s="145" t="s">
        <v>1816</v>
      </c>
      <c r="E856" s="145" t="s">
        <v>1816</v>
      </c>
      <c r="F856" s="146">
        <v>754</v>
      </c>
      <c r="G856" s="147" t="s">
        <v>1817</v>
      </c>
      <c r="H856" s="148">
        <v>2</v>
      </c>
      <c r="I856" s="149">
        <v>30</v>
      </c>
      <c r="J856" s="149"/>
      <c r="K856" s="149"/>
      <c r="L856" s="150">
        <v>0</v>
      </c>
      <c r="M856" s="184" t="s">
        <v>1484</v>
      </c>
      <c r="N856" s="270">
        <v>75</v>
      </c>
      <c r="O856" s="181" t="s">
        <v>1603</v>
      </c>
      <c r="P856" s="151" t="s">
        <v>1599</v>
      </c>
      <c r="Q856" s="182" t="str">
        <f>MaBM</f>
        <v>KVSB</v>
      </c>
      <c r="R856" s="182" t="str">
        <f>MaKhoa</f>
        <v>KTVT</v>
      </c>
      <c r="S856" s="144" t="str">
        <f t="shared" si="14"/>
        <v>KTVT-KVSB</v>
      </c>
      <c r="T856" s="183"/>
      <c r="U856" s="183"/>
      <c r="V856" s="183"/>
      <c r="W856" s="183"/>
      <c r="X856" s="183"/>
      <c r="Y856" s="183"/>
      <c r="Z856" s="183"/>
      <c r="AA856" s="183"/>
      <c r="AB856" s="183"/>
      <c r="AC856" s="183"/>
      <c r="AD856" s="183"/>
      <c r="AE856" s="183"/>
      <c r="AF856" s="183"/>
      <c r="AG856" s="183"/>
      <c r="AH856" s="183"/>
      <c r="AI856" s="183"/>
      <c r="AJ856" s="183"/>
      <c r="AK856" s="183" t="s">
        <v>20</v>
      </c>
      <c r="AL856" s="183"/>
      <c r="AM856" s="183"/>
      <c r="AN856" s="183"/>
      <c r="AO856" s="183"/>
      <c r="AP856" s="183"/>
      <c r="AQ856" s="183"/>
      <c r="AR856" s="183"/>
      <c r="AS856" s="183"/>
      <c r="AT856" s="183"/>
      <c r="AU856" s="183"/>
      <c r="AV856" s="183"/>
      <c r="AW856" s="183"/>
      <c r="AX856" s="183"/>
      <c r="AY856" s="183"/>
      <c r="AZ856" s="183"/>
      <c r="BA856" s="183"/>
      <c r="BB856" s="183"/>
      <c r="BC856" s="183"/>
      <c r="BD856" s="183" t="s">
        <v>20</v>
      </c>
      <c r="BE856" s="183"/>
    </row>
    <row r="857" spans="1:57" ht="15" hidden="1" customHeight="1">
      <c r="A857" s="145" t="s">
        <v>997</v>
      </c>
      <c r="B857" s="145" t="s">
        <v>997</v>
      </c>
      <c r="C857" s="145"/>
      <c r="D857" s="145" t="s">
        <v>998</v>
      </c>
      <c r="E857" s="145"/>
      <c r="F857" s="146">
        <v>505</v>
      </c>
      <c r="G857" s="147" t="s">
        <v>999</v>
      </c>
      <c r="H857" s="148">
        <v>2</v>
      </c>
      <c r="I857" s="149">
        <v>30</v>
      </c>
      <c r="J857" s="149"/>
      <c r="K857" s="149"/>
      <c r="L857" s="150">
        <v>0</v>
      </c>
      <c r="M857" s="184" t="s">
        <v>1484</v>
      </c>
      <c r="N857" s="270">
        <v>75</v>
      </c>
      <c r="O857" s="181" t="s">
        <v>1603</v>
      </c>
      <c r="P857" s="151" t="s">
        <v>1599</v>
      </c>
      <c r="Q857" s="182" t="str">
        <f>MaBM</f>
        <v>KVSB</v>
      </c>
      <c r="R857" s="182" t="str">
        <f>MaKhoa</f>
        <v>KTVT</v>
      </c>
      <c r="S857" s="144" t="str">
        <f t="shared" si="14"/>
        <v>KTVT-KVSB</v>
      </c>
      <c r="T857" s="183"/>
      <c r="U857" s="183"/>
      <c r="V857" s="183"/>
      <c r="W857" s="183"/>
      <c r="X857" s="183"/>
      <c r="Y857" s="183"/>
      <c r="Z857" s="183"/>
      <c r="AA857" s="183"/>
      <c r="AB857" s="183"/>
      <c r="AC857" s="183"/>
      <c r="AD857" s="183"/>
      <c r="AE857" s="183"/>
      <c r="AF857" s="183"/>
      <c r="AG857" s="183"/>
      <c r="AH857" s="183"/>
      <c r="AI857" s="183"/>
      <c r="AJ857" s="183" t="s">
        <v>20</v>
      </c>
      <c r="AK857" s="183"/>
      <c r="AL857" s="183"/>
      <c r="AM857" s="183"/>
      <c r="AN857" s="183"/>
      <c r="AO857" s="183"/>
      <c r="AP857" s="183"/>
      <c r="AQ857" s="183"/>
      <c r="AR857" s="183"/>
      <c r="AS857" s="183"/>
      <c r="AT857" s="183"/>
      <c r="AU857" s="183"/>
      <c r="AV857" s="183"/>
      <c r="AW857" s="183"/>
      <c r="AX857" s="183"/>
      <c r="AY857" s="183"/>
      <c r="AZ857" s="183"/>
      <c r="BA857" s="183"/>
      <c r="BB857" s="183"/>
      <c r="BC857" s="183" t="s">
        <v>20</v>
      </c>
      <c r="BD857" s="183"/>
      <c r="BE857" s="183"/>
    </row>
    <row r="858" spans="1:57" ht="15" hidden="1" customHeight="1">
      <c r="A858" s="145" t="s">
        <v>1383</v>
      </c>
      <c r="B858" s="145"/>
      <c r="C858" s="145"/>
      <c r="D858" s="145" t="s">
        <v>1384</v>
      </c>
      <c r="E858" s="145"/>
      <c r="F858" s="146">
        <v>675</v>
      </c>
      <c r="G858" s="147" t="s">
        <v>1385</v>
      </c>
      <c r="H858" s="148">
        <v>5</v>
      </c>
      <c r="I858" s="149"/>
      <c r="J858" s="149"/>
      <c r="K858" s="149">
        <v>225</v>
      </c>
      <c r="L858" s="150">
        <v>0</v>
      </c>
      <c r="M858" s="180" t="s">
        <v>2</v>
      </c>
      <c r="N858" s="181"/>
      <c r="O858" s="181" t="s">
        <v>1603</v>
      </c>
      <c r="P858" s="151" t="s">
        <v>1599</v>
      </c>
      <c r="Q858" s="182" t="str">
        <f>MaBM</f>
        <v>KVSB</v>
      </c>
      <c r="R858" s="182" t="str">
        <f>MaKhoa</f>
        <v>KTVT</v>
      </c>
      <c r="S858" s="144" t="str">
        <f t="shared" si="14"/>
        <v>KTVT-KVSB</v>
      </c>
      <c r="T858" s="183"/>
      <c r="U858" s="183"/>
      <c r="V858" s="183"/>
      <c r="W858" s="183"/>
      <c r="X858" s="183"/>
      <c r="Y858" s="183"/>
      <c r="Z858" s="183"/>
      <c r="AA858" s="183"/>
      <c r="AB858" s="183"/>
      <c r="AC858" s="183"/>
      <c r="AD858" s="183"/>
      <c r="AE858" s="183"/>
      <c r="AF858" s="183"/>
      <c r="AG858" s="183"/>
      <c r="AH858" s="183"/>
      <c r="AI858" s="183"/>
      <c r="AJ858" s="183" t="s">
        <v>20</v>
      </c>
      <c r="AK858" s="183"/>
      <c r="AL858" s="183"/>
      <c r="AM858" s="183"/>
      <c r="AN858" s="183"/>
      <c r="AO858" s="183"/>
      <c r="AP858" s="183"/>
      <c r="AQ858" s="183"/>
      <c r="AR858" s="183"/>
      <c r="AS858" s="183"/>
      <c r="AT858" s="183"/>
      <c r="AU858" s="183"/>
      <c r="AV858" s="183"/>
      <c r="AW858" s="183"/>
      <c r="AX858" s="183"/>
      <c r="AY858" s="183"/>
      <c r="AZ858" s="183"/>
      <c r="BA858" s="183"/>
      <c r="BB858" s="183"/>
      <c r="BC858" s="183" t="s">
        <v>20</v>
      </c>
      <c r="BD858" s="183"/>
      <c r="BE858" s="183"/>
    </row>
    <row r="859" spans="1:57" ht="15" hidden="1" customHeight="1">
      <c r="A859" s="145" t="s">
        <v>2046</v>
      </c>
      <c r="B859" s="145"/>
      <c r="C859" s="145"/>
      <c r="D859" s="145"/>
      <c r="E859" s="145"/>
      <c r="F859" s="146">
        <v>920</v>
      </c>
      <c r="G859" s="147" t="s">
        <v>1385</v>
      </c>
      <c r="H859" s="148">
        <v>6</v>
      </c>
      <c r="I859" s="149"/>
      <c r="J859" s="149"/>
      <c r="K859" s="149">
        <v>270</v>
      </c>
      <c r="L859" s="150">
        <v>0</v>
      </c>
      <c r="M859" s="180" t="s">
        <v>2</v>
      </c>
      <c r="N859" s="181"/>
      <c r="O859" s="181" t="s">
        <v>1603</v>
      </c>
      <c r="P859" s="151" t="s">
        <v>1599</v>
      </c>
      <c r="Q859" s="182" t="str">
        <f>MaBM</f>
        <v>KVSB</v>
      </c>
      <c r="R859" s="182" t="str">
        <f>MaKhoa</f>
        <v>KTVT</v>
      </c>
      <c r="S859" s="144" t="str">
        <f t="shared" si="14"/>
        <v>KTVT-KVSB</v>
      </c>
      <c r="T859" s="183"/>
      <c r="U859" s="183"/>
      <c r="V859" s="183"/>
      <c r="W859" s="183"/>
      <c r="X859" s="183"/>
      <c r="Y859" s="183"/>
      <c r="Z859" s="183"/>
      <c r="AA859" s="183"/>
      <c r="AB859" s="183"/>
      <c r="AC859" s="183"/>
      <c r="AD859" s="183"/>
      <c r="AE859" s="183"/>
      <c r="AF859" s="183"/>
      <c r="AG859" s="183"/>
      <c r="AH859" s="183"/>
      <c r="AI859" s="183"/>
      <c r="AJ859" s="183"/>
      <c r="AK859" s="183"/>
      <c r="AL859" s="183" t="s">
        <v>20</v>
      </c>
      <c r="AM859" s="183"/>
      <c r="AN859" s="183"/>
      <c r="AO859" s="183"/>
      <c r="AP859" s="183"/>
      <c r="AQ859" s="183"/>
      <c r="AR859" s="183"/>
      <c r="AS859" s="183"/>
      <c r="AT859" s="183"/>
      <c r="AU859" s="183"/>
      <c r="AV859" s="183"/>
      <c r="AW859" s="183"/>
      <c r="AX859" s="183"/>
      <c r="AY859" s="183"/>
      <c r="AZ859" s="183"/>
      <c r="BA859" s="183"/>
      <c r="BB859" s="183"/>
      <c r="BC859" s="183"/>
      <c r="BD859" s="183"/>
      <c r="BE859" s="183"/>
    </row>
    <row r="860" spans="1:57" ht="15" hidden="1" customHeight="1">
      <c r="A860" s="145" t="s">
        <v>1376</v>
      </c>
      <c r="B860" s="145"/>
      <c r="C860" s="145"/>
      <c r="D860" s="145" t="s">
        <v>1377</v>
      </c>
      <c r="E860" s="145"/>
      <c r="F860" s="146">
        <v>672</v>
      </c>
      <c r="G860" s="147" t="s">
        <v>1373</v>
      </c>
      <c r="H860" s="148">
        <v>5</v>
      </c>
      <c r="I860" s="149"/>
      <c r="J860" s="149"/>
      <c r="K860" s="149">
        <v>225</v>
      </c>
      <c r="L860" s="150">
        <v>0</v>
      </c>
      <c r="M860" s="180" t="s">
        <v>2</v>
      </c>
      <c r="N860" s="181"/>
      <c r="O860" s="181" t="s">
        <v>1603</v>
      </c>
      <c r="P860" s="151" t="s">
        <v>1599</v>
      </c>
      <c r="Q860" s="182" t="str">
        <f>MaBM</f>
        <v>KVSB</v>
      </c>
      <c r="R860" s="182" t="str">
        <f>MaKhoa</f>
        <v>KTVT</v>
      </c>
      <c r="S860" s="144" t="str">
        <f t="shared" si="14"/>
        <v>KTVT-KVSB</v>
      </c>
      <c r="T860" s="183"/>
      <c r="U860" s="183"/>
      <c r="V860" s="183"/>
      <c r="W860" s="183"/>
      <c r="X860" s="183"/>
      <c r="Y860" s="183"/>
      <c r="Z860" s="183"/>
      <c r="AA860" s="183"/>
      <c r="AB860" s="183"/>
      <c r="AC860" s="183"/>
      <c r="AD860" s="183"/>
      <c r="AE860" s="183"/>
      <c r="AF860" s="183"/>
      <c r="AG860" s="183"/>
      <c r="AH860" s="183"/>
      <c r="AI860" s="183"/>
      <c r="AJ860" s="183"/>
      <c r="AK860" s="183" t="s">
        <v>20</v>
      </c>
      <c r="AL860" s="183"/>
      <c r="AM860" s="183"/>
      <c r="AN860" s="183"/>
      <c r="AO860" s="183"/>
      <c r="AP860" s="183"/>
      <c r="AQ860" s="183"/>
      <c r="AR860" s="183"/>
      <c r="AS860" s="183"/>
      <c r="AT860" s="183"/>
      <c r="AU860" s="183"/>
      <c r="AV860" s="183"/>
      <c r="AW860" s="183"/>
      <c r="AX860" s="183"/>
      <c r="AY860" s="183"/>
      <c r="AZ860" s="183"/>
      <c r="BA860" s="183"/>
      <c r="BB860" s="183"/>
      <c r="BC860" s="183"/>
      <c r="BD860" s="183" t="s">
        <v>20</v>
      </c>
      <c r="BE860" s="183"/>
    </row>
    <row r="861" spans="1:57" ht="15" hidden="1" customHeight="1">
      <c r="A861" s="145" t="s">
        <v>1378</v>
      </c>
      <c r="B861" s="145"/>
      <c r="C861" s="145"/>
      <c r="D861" s="145" t="s">
        <v>1379</v>
      </c>
      <c r="E861" s="145"/>
      <c r="F861" s="146">
        <v>673</v>
      </c>
      <c r="G861" s="147" t="s">
        <v>1375</v>
      </c>
      <c r="H861" s="148">
        <v>6</v>
      </c>
      <c r="I861" s="149"/>
      <c r="J861" s="149"/>
      <c r="K861" s="149">
        <v>270</v>
      </c>
      <c r="L861" s="150">
        <v>0</v>
      </c>
      <c r="M861" s="180" t="s">
        <v>2</v>
      </c>
      <c r="N861" s="181"/>
      <c r="O861" s="181" t="s">
        <v>1603</v>
      </c>
      <c r="P861" s="151" t="s">
        <v>1599</v>
      </c>
      <c r="Q861" s="182" t="str">
        <f>MaBM</f>
        <v>KVSB</v>
      </c>
      <c r="R861" s="182" t="str">
        <f>MaKhoa</f>
        <v>KTVT</v>
      </c>
      <c r="S861" s="144" t="str">
        <f t="shared" si="14"/>
        <v>KTVT-KVSB</v>
      </c>
      <c r="T861" s="183"/>
      <c r="U861" s="183"/>
      <c r="V861" s="183"/>
      <c r="W861" s="183"/>
      <c r="X861" s="183"/>
      <c r="Y861" s="183"/>
      <c r="Z861" s="183"/>
      <c r="AA861" s="183"/>
      <c r="AB861" s="183"/>
      <c r="AC861" s="183"/>
      <c r="AD861" s="183"/>
      <c r="AE861" s="183"/>
      <c r="AF861" s="183"/>
      <c r="AG861" s="183"/>
      <c r="AH861" s="183"/>
      <c r="AI861" s="183"/>
      <c r="AJ861" s="183"/>
      <c r="AK861" s="183" t="s">
        <v>20</v>
      </c>
      <c r="AL861" s="183"/>
      <c r="AM861" s="183"/>
      <c r="AN861" s="183"/>
      <c r="AO861" s="183"/>
      <c r="AP861" s="183"/>
      <c r="AQ861" s="183"/>
      <c r="AR861" s="183"/>
      <c r="AS861" s="183"/>
      <c r="AT861" s="183"/>
      <c r="AU861" s="183"/>
      <c r="AV861" s="183"/>
      <c r="AW861" s="183"/>
      <c r="AX861" s="183"/>
      <c r="AY861" s="183"/>
      <c r="AZ861" s="183"/>
      <c r="BA861" s="183"/>
      <c r="BB861" s="183"/>
      <c r="BC861" s="183"/>
      <c r="BD861" s="183" t="s">
        <v>20</v>
      </c>
      <c r="BE861" s="183"/>
    </row>
    <row r="862" spans="1:57" ht="15" hidden="1" customHeight="1">
      <c r="A862" s="145" t="s">
        <v>1434</v>
      </c>
      <c r="B862" s="145" t="s">
        <v>1434</v>
      </c>
      <c r="C862" s="145" t="s">
        <v>1434</v>
      </c>
      <c r="D862" s="145" t="s">
        <v>1435</v>
      </c>
      <c r="E862" s="145" t="s">
        <v>1435</v>
      </c>
      <c r="F862" s="146">
        <v>703</v>
      </c>
      <c r="G862" s="147" t="s">
        <v>1415</v>
      </c>
      <c r="H862" s="148">
        <v>4</v>
      </c>
      <c r="I862" s="149"/>
      <c r="J862" s="149"/>
      <c r="K862" s="149">
        <v>180</v>
      </c>
      <c r="L862" s="150">
        <v>0</v>
      </c>
      <c r="M862" s="180" t="s">
        <v>1511</v>
      </c>
      <c r="N862" s="181"/>
      <c r="O862" s="181" t="s">
        <v>1603</v>
      </c>
      <c r="P862" s="151" t="s">
        <v>1599</v>
      </c>
      <c r="Q862" s="182" t="str">
        <f>MaBM</f>
        <v>KVSB</v>
      </c>
      <c r="R862" s="182" t="str">
        <f>MaKhoa</f>
        <v>KTVT</v>
      </c>
      <c r="S862" s="144" t="str">
        <f t="shared" si="14"/>
        <v>KTVT-KVSB</v>
      </c>
      <c r="T862" s="183"/>
      <c r="U862" s="183"/>
      <c r="V862" s="183"/>
      <c r="W862" s="183"/>
      <c r="X862" s="183"/>
      <c r="Y862" s="183"/>
      <c r="Z862" s="183"/>
      <c r="AA862" s="183"/>
      <c r="AB862" s="183"/>
      <c r="AC862" s="183"/>
      <c r="AD862" s="183"/>
      <c r="AE862" s="183"/>
      <c r="AF862" s="183"/>
      <c r="AG862" s="183"/>
      <c r="AH862" s="183"/>
      <c r="AI862" s="183"/>
      <c r="AJ862" s="183"/>
      <c r="AK862" s="183" t="s">
        <v>20</v>
      </c>
      <c r="AL862" s="183"/>
      <c r="AM862" s="183"/>
      <c r="AN862" s="183"/>
      <c r="AO862" s="183"/>
      <c r="AP862" s="183"/>
      <c r="AQ862" s="183"/>
      <c r="AR862" s="183"/>
      <c r="AS862" s="183"/>
      <c r="AT862" s="183"/>
      <c r="AU862" s="183"/>
      <c r="AV862" s="183"/>
      <c r="AW862" s="183"/>
      <c r="AX862" s="183"/>
      <c r="AY862" s="183"/>
      <c r="AZ862" s="183"/>
      <c r="BA862" s="183"/>
      <c r="BB862" s="183"/>
      <c r="BC862" s="183"/>
      <c r="BD862" s="183" t="s">
        <v>20</v>
      </c>
      <c r="BE862" s="183"/>
    </row>
    <row r="863" spans="1:57" ht="15" hidden="1" customHeight="1">
      <c r="A863" s="145" t="s">
        <v>1436</v>
      </c>
      <c r="B863" s="145" t="s">
        <v>1436</v>
      </c>
      <c r="C863" s="145"/>
      <c r="D863" s="145" t="s">
        <v>1437</v>
      </c>
      <c r="E863" s="145"/>
      <c r="F863" s="146">
        <v>704</v>
      </c>
      <c r="G863" s="147" t="s">
        <v>1415</v>
      </c>
      <c r="H863" s="148">
        <v>4</v>
      </c>
      <c r="I863" s="149"/>
      <c r="J863" s="149"/>
      <c r="K863" s="149">
        <v>180</v>
      </c>
      <c r="L863" s="150">
        <v>0</v>
      </c>
      <c r="M863" s="180" t="s">
        <v>1511</v>
      </c>
      <c r="N863" s="181"/>
      <c r="O863" s="181" t="s">
        <v>1603</v>
      </c>
      <c r="P863" s="151" t="s">
        <v>1599</v>
      </c>
      <c r="Q863" s="182" t="str">
        <f>MaBM</f>
        <v>KVSB</v>
      </c>
      <c r="R863" s="182" t="str">
        <f>MaKhoa</f>
        <v>KTVT</v>
      </c>
      <c r="S863" s="144" t="str">
        <f t="shared" si="14"/>
        <v>KTVT-KVSB</v>
      </c>
      <c r="T863" s="183"/>
      <c r="U863" s="183"/>
      <c r="V863" s="183"/>
      <c r="W863" s="183"/>
      <c r="X863" s="183"/>
      <c r="Y863" s="183"/>
      <c r="Z863" s="183"/>
      <c r="AA863" s="183"/>
      <c r="AB863" s="183"/>
      <c r="AC863" s="183"/>
      <c r="AD863" s="183"/>
      <c r="AE863" s="183"/>
      <c r="AF863" s="183"/>
      <c r="AG863" s="183"/>
      <c r="AH863" s="183"/>
      <c r="AI863" s="183"/>
      <c r="AJ863" s="183" t="s">
        <v>20</v>
      </c>
      <c r="AK863" s="183"/>
      <c r="AL863" s="183"/>
      <c r="AM863" s="183"/>
      <c r="AN863" s="183"/>
      <c r="AO863" s="183"/>
      <c r="AP863" s="183"/>
      <c r="AQ863" s="183"/>
      <c r="AR863" s="183"/>
      <c r="AS863" s="183"/>
      <c r="AT863" s="183"/>
      <c r="AU863" s="183"/>
      <c r="AV863" s="183"/>
      <c r="AW863" s="183"/>
      <c r="AX863" s="183"/>
      <c r="AY863" s="183"/>
      <c r="AZ863" s="183"/>
      <c r="BA863" s="183"/>
      <c r="BB863" s="183"/>
      <c r="BC863" s="183" t="s">
        <v>20</v>
      </c>
      <c r="BD863" s="183"/>
      <c r="BE863" s="183"/>
    </row>
    <row r="864" spans="1:57" ht="15" hidden="1" customHeight="1">
      <c r="A864" s="145" t="s">
        <v>1781</v>
      </c>
      <c r="B864" s="145" t="s">
        <v>1781</v>
      </c>
      <c r="C864" s="145"/>
      <c r="D864" s="145"/>
      <c r="E864" s="145"/>
      <c r="F864" s="146">
        <v>708</v>
      </c>
      <c r="G864" s="147" t="s">
        <v>1415</v>
      </c>
      <c r="H864" s="148">
        <v>4</v>
      </c>
      <c r="I864" s="149"/>
      <c r="J864" s="149"/>
      <c r="K864" s="149">
        <v>180</v>
      </c>
      <c r="L864" s="150">
        <v>0</v>
      </c>
      <c r="M864" s="180" t="s">
        <v>1511</v>
      </c>
      <c r="N864" s="181"/>
      <c r="O864" s="181" t="s">
        <v>1603</v>
      </c>
      <c r="P864" s="151" t="s">
        <v>1599</v>
      </c>
      <c r="Q864" s="182" t="str">
        <f>MaBM</f>
        <v>KVSB</v>
      </c>
      <c r="R864" s="182" t="str">
        <f>MaKhoa</f>
        <v>KTVT</v>
      </c>
      <c r="S864" s="144" t="str">
        <f t="shared" si="14"/>
        <v>KTVT-KVSB</v>
      </c>
      <c r="T864" s="183"/>
      <c r="U864" s="183"/>
      <c r="V864" s="183"/>
      <c r="W864" s="183"/>
      <c r="X864" s="183"/>
      <c r="Y864" s="183"/>
      <c r="Z864" s="183"/>
      <c r="AA864" s="183"/>
      <c r="AB864" s="183"/>
      <c r="AC864" s="183"/>
      <c r="AD864" s="183"/>
      <c r="AE864" s="183"/>
      <c r="AF864" s="183"/>
      <c r="AG864" s="183"/>
      <c r="AH864" s="183"/>
      <c r="AI864" s="183"/>
      <c r="AJ864" s="183"/>
      <c r="AK864" s="183"/>
      <c r="AL864" s="183" t="s">
        <v>20</v>
      </c>
      <c r="AM864" s="183"/>
      <c r="AN864" s="183"/>
      <c r="AO864" s="183"/>
      <c r="AP864" s="183"/>
      <c r="AQ864" s="183"/>
      <c r="AR864" s="183"/>
      <c r="AS864" s="183"/>
      <c r="AT864" s="183"/>
      <c r="AU864" s="183"/>
      <c r="AV864" s="183"/>
      <c r="AW864" s="183"/>
      <c r="AX864" s="183"/>
      <c r="AY864" s="183"/>
      <c r="AZ864" s="183"/>
      <c r="BA864" s="183"/>
      <c r="BB864" s="183"/>
      <c r="BC864" s="183"/>
      <c r="BD864" s="183"/>
      <c r="BE864" s="183"/>
    </row>
    <row r="865" spans="1:57" ht="15" hidden="1" customHeight="1">
      <c r="A865" s="145" t="s">
        <v>2049</v>
      </c>
      <c r="B865" s="145"/>
      <c r="C865" s="145"/>
      <c r="D865" s="145"/>
      <c r="E865" s="145"/>
      <c r="F865" s="146">
        <v>922</v>
      </c>
      <c r="G865" s="147" t="s">
        <v>2050</v>
      </c>
      <c r="H865" s="148">
        <v>2</v>
      </c>
      <c r="I865" s="149">
        <v>30</v>
      </c>
      <c r="J865" s="149"/>
      <c r="K865" s="149"/>
      <c r="L865" s="150">
        <v>0</v>
      </c>
      <c r="M865" s="184" t="s">
        <v>1484</v>
      </c>
      <c r="N865" s="270">
        <v>75</v>
      </c>
      <c r="O865" s="181" t="s">
        <v>1603</v>
      </c>
      <c r="P865" s="151" t="s">
        <v>1599</v>
      </c>
      <c r="Q865" s="182" t="str">
        <f>MaBM</f>
        <v>KVSB</v>
      </c>
      <c r="R865" s="182" t="str">
        <f>MaKhoa</f>
        <v>KTVT</v>
      </c>
      <c r="S865" s="144" t="str">
        <f t="shared" si="14"/>
        <v>KTVT-KVSB</v>
      </c>
      <c r="T865" s="183"/>
      <c r="U865" s="183"/>
      <c r="V865" s="183"/>
      <c r="W865" s="183"/>
      <c r="X865" s="183"/>
      <c r="Y865" s="183"/>
      <c r="Z865" s="183"/>
      <c r="AA865" s="183"/>
      <c r="AB865" s="183"/>
      <c r="AC865" s="183"/>
      <c r="AD865" s="183"/>
      <c r="AE865" s="183"/>
      <c r="AF865" s="183"/>
      <c r="AG865" s="183"/>
      <c r="AH865" s="183"/>
      <c r="AI865" s="183"/>
      <c r="AJ865" s="183"/>
      <c r="AK865" s="183"/>
      <c r="AL865" s="183" t="s">
        <v>21</v>
      </c>
      <c r="AM865" s="183"/>
      <c r="AN865" s="183"/>
      <c r="AO865" s="183"/>
      <c r="AP865" s="183"/>
      <c r="AQ865" s="183"/>
      <c r="AR865" s="183"/>
      <c r="AS865" s="183"/>
      <c r="AT865" s="183"/>
      <c r="AU865" s="183"/>
      <c r="AV865" s="183"/>
      <c r="AW865" s="183"/>
      <c r="AX865" s="183"/>
      <c r="AY865" s="183"/>
      <c r="AZ865" s="183"/>
      <c r="BA865" s="183"/>
      <c r="BB865" s="183"/>
      <c r="BC865" s="183"/>
      <c r="BD865" s="183"/>
      <c r="BE865" s="183"/>
    </row>
    <row r="866" spans="1:57" ht="15" hidden="1" customHeight="1">
      <c r="A866" s="145" t="s">
        <v>994</v>
      </c>
      <c r="B866" s="145"/>
      <c r="C866" s="145"/>
      <c r="D866" s="145" t="s">
        <v>995</v>
      </c>
      <c r="E866" s="145"/>
      <c r="F866" s="146">
        <v>504</v>
      </c>
      <c r="G866" s="147" t="s">
        <v>996</v>
      </c>
      <c r="H866" s="148">
        <v>3</v>
      </c>
      <c r="I866" s="149">
        <v>45</v>
      </c>
      <c r="J866" s="149"/>
      <c r="K866" s="149"/>
      <c r="L866" s="150">
        <v>0</v>
      </c>
      <c r="M866" s="184" t="s">
        <v>1484</v>
      </c>
      <c r="N866" s="190">
        <f>IF(AND(M866="", H866=2),75,90)</f>
        <v>90</v>
      </c>
      <c r="O866" s="181" t="s">
        <v>1603</v>
      </c>
      <c r="P866" s="151" t="s">
        <v>1599</v>
      </c>
      <c r="Q866" s="182" t="str">
        <f>MaBM</f>
        <v>KVSB</v>
      </c>
      <c r="R866" s="182" t="str">
        <f>MaKhoa</f>
        <v>KTVT</v>
      </c>
      <c r="S866" s="144" t="str">
        <f t="shared" si="14"/>
        <v>KTVT-KVSB</v>
      </c>
      <c r="T866" s="183"/>
      <c r="U866" s="183"/>
      <c r="V866" s="183"/>
      <c r="W866" s="183"/>
      <c r="X866" s="183"/>
      <c r="Y866" s="183"/>
      <c r="Z866" s="183"/>
      <c r="AA866" s="183"/>
      <c r="AB866" s="183"/>
      <c r="AC866" s="183"/>
      <c r="AD866" s="183"/>
      <c r="AE866" s="183"/>
      <c r="AF866" s="183"/>
      <c r="AG866" s="183"/>
      <c r="AH866" s="183"/>
      <c r="AI866" s="183"/>
      <c r="AJ866" s="183" t="s">
        <v>20</v>
      </c>
      <c r="AK866" s="183"/>
      <c r="AL866" s="183"/>
      <c r="AM866" s="183"/>
      <c r="AN866" s="183"/>
      <c r="AO866" s="183"/>
      <c r="AP866" s="183"/>
      <c r="AQ866" s="183"/>
      <c r="AR866" s="183"/>
      <c r="AS866" s="183"/>
      <c r="AT866" s="183"/>
      <c r="AU866" s="183"/>
      <c r="AV866" s="183"/>
      <c r="AW866" s="183"/>
      <c r="AX866" s="183"/>
      <c r="AY866" s="183"/>
      <c r="AZ866" s="183"/>
      <c r="BA866" s="183"/>
      <c r="BB866" s="183"/>
      <c r="BC866" s="183" t="s">
        <v>20</v>
      </c>
      <c r="BD866" s="183"/>
      <c r="BE866" s="183"/>
    </row>
    <row r="867" spans="1:57" ht="15" hidden="1" customHeight="1">
      <c r="A867" s="145"/>
      <c r="B867" s="145" t="s">
        <v>1931</v>
      </c>
      <c r="C867" s="145"/>
      <c r="D867" s="145"/>
      <c r="E867" s="145"/>
      <c r="F867" s="146">
        <v>855</v>
      </c>
      <c r="G867" s="147" t="s">
        <v>996</v>
      </c>
      <c r="H867" s="148">
        <v>2</v>
      </c>
      <c r="I867" s="149">
        <v>30</v>
      </c>
      <c r="J867" s="149"/>
      <c r="K867" s="149"/>
      <c r="L867" s="150">
        <v>0</v>
      </c>
      <c r="M867" s="184" t="s">
        <v>1484</v>
      </c>
      <c r="N867" s="270">
        <v>75</v>
      </c>
      <c r="O867" s="181" t="s">
        <v>1603</v>
      </c>
      <c r="P867" s="151" t="s">
        <v>1599</v>
      </c>
      <c r="Q867" s="182" t="str">
        <f>MaBM</f>
        <v>KVSB</v>
      </c>
      <c r="R867" s="182" t="str">
        <f>MaKhoa</f>
        <v>KTVT</v>
      </c>
      <c r="S867" s="144" t="str">
        <f t="shared" si="14"/>
        <v>KTVT-KVSB</v>
      </c>
      <c r="T867" s="183"/>
      <c r="U867" s="183"/>
      <c r="V867" s="183"/>
      <c r="W867" s="183"/>
      <c r="X867" s="183"/>
      <c r="Y867" s="183"/>
      <c r="Z867" s="183"/>
      <c r="AA867" s="183"/>
      <c r="AB867" s="183"/>
      <c r="AC867" s="183"/>
      <c r="AD867" s="183"/>
      <c r="AE867" s="183"/>
      <c r="AF867" s="183"/>
      <c r="AG867" s="183"/>
      <c r="AH867" s="183"/>
      <c r="AI867" s="183"/>
      <c r="AJ867" s="183"/>
      <c r="AK867" s="183"/>
      <c r="AL867" s="183"/>
      <c r="AM867" s="183"/>
      <c r="AN867" s="183"/>
      <c r="AO867" s="183"/>
      <c r="AP867" s="183"/>
      <c r="AQ867" s="183"/>
      <c r="AR867" s="183"/>
      <c r="AS867" s="183"/>
      <c r="AT867" s="183"/>
      <c r="AU867" s="183"/>
      <c r="AV867" s="183"/>
      <c r="AW867" s="183"/>
      <c r="AX867" s="183"/>
      <c r="AY867" s="183"/>
      <c r="AZ867" s="183"/>
      <c r="BA867" s="183"/>
      <c r="BB867" s="183"/>
      <c r="BC867" s="183"/>
      <c r="BD867" s="183"/>
      <c r="BE867" s="183"/>
    </row>
    <row r="868" spans="1:57" ht="15" hidden="1" customHeight="1">
      <c r="A868" s="145" t="s">
        <v>2023</v>
      </c>
      <c r="B868" s="145"/>
      <c r="C868" s="145"/>
      <c r="D868" s="145"/>
      <c r="E868" s="145"/>
      <c r="F868" s="146">
        <v>908</v>
      </c>
      <c r="G868" s="147" t="s">
        <v>2024</v>
      </c>
      <c r="H868" s="148">
        <v>3</v>
      </c>
      <c r="I868" s="149">
        <v>45</v>
      </c>
      <c r="J868" s="149"/>
      <c r="K868" s="149"/>
      <c r="L868" s="150">
        <v>0</v>
      </c>
      <c r="M868" s="184" t="s">
        <v>1484</v>
      </c>
      <c r="N868" s="190">
        <f>IF(AND(M868="", H868=2),75,90)</f>
        <v>90</v>
      </c>
      <c r="O868" s="181" t="s">
        <v>1603</v>
      </c>
      <c r="P868" s="151" t="s">
        <v>1599</v>
      </c>
      <c r="Q868" s="182" t="str">
        <f>MaBM</f>
        <v>KVSB</v>
      </c>
      <c r="R868" s="182" t="str">
        <f>MaKhoa</f>
        <v>KTVT</v>
      </c>
      <c r="S868" s="144" t="str">
        <f t="shared" si="14"/>
        <v>KTVT-KVSB</v>
      </c>
      <c r="T868" s="183"/>
      <c r="U868" s="183"/>
      <c r="V868" s="183"/>
      <c r="W868" s="183"/>
      <c r="X868" s="183"/>
      <c r="Y868" s="183"/>
      <c r="Z868" s="183"/>
      <c r="AA868" s="183"/>
      <c r="AB868" s="183"/>
      <c r="AC868" s="183"/>
      <c r="AD868" s="183"/>
      <c r="AE868" s="183"/>
      <c r="AF868" s="183"/>
      <c r="AG868" s="183"/>
      <c r="AH868" s="183"/>
      <c r="AI868" s="183"/>
      <c r="AJ868" s="183"/>
      <c r="AK868" s="183"/>
      <c r="AL868" s="183" t="s">
        <v>20</v>
      </c>
      <c r="AM868" s="183"/>
      <c r="AN868" s="183"/>
      <c r="AO868" s="183"/>
      <c r="AP868" s="183"/>
      <c r="AQ868" s="183"/>
      <c r="AR868" s="183"/>
      <c r="AS868" s="183"/>
      <c r="AT868" s="183"/>
      <c r="AU868" s="183"/>
      <c r="AV868" s="183"/>
      <c r="AW868" s="183"/>
      <c r="AX868" s="183"/>
      <c r="AY868" s="183"/>
      <c r="AZ868" s="183"/>
      <c r="BA868" s="183"/>
      <c r="BB868" s="183"/>
      <c r="BC868" s="183"/>
      <c r="BD868" s="183"/>
      <c r="BE868" s="183"/>
    </row>
    <row r="869" spans="1:57" ht="15" hidden="1" customHeight="1">
      <c r="A869" s="145" t="s">
        <v>956</v>
      </c>
      <c r="B869" s="145"/>
      <c r="C869" s="145" t="s">
        <v>956</v>
      </c>
      <c r="D869" s="145" t="s">
        <v>957</v>
      </c>
      <c r="E869" s="145" t="s">
        <v>957</v>
      </c>
      <c r="F869" s="146">
        <v>488</v>
      </c>
      <c r="G869" s="147" t="s">
        <v>958</v>
      </c>
      <c r="H869" s="148">
        <v>3</v>
      </c>
      <c r="I869" s="149">
        <v>45</v>
      </c>
      <c r="J869" s="149"/>
      <c r="K869" s="149"/>
      <c r="L869" s="150">
        <v>0</v>
      </c>
      <c r="M869" s="184" t="s">
        <v>1484</v>
      </c>
      <c r="N869" s="190">
        <f>IF(AND(M869="", H869=2),75,90)</f>
        <v>90</v>
      </c>
      <c r="O869" s="181" t="s">
        <v>1603</v>
      </c>
      <c r="P869" s="151" t="s">
        <v>1599</v>
      </c>
      <c r="Q869" s="182" t="str">
        <f>MaBM</f>
        <v>KVSB</v>
      </c>
      <c r="R869" s="182" t="str">
        <f>MaKhoa</f>
        <v>KTVT</v>
      </c>
      <c r="S869" s="144" t="str">
        <f t="shared" si="14"/>
        <v>KTVT-KVSB</v>
      </c>
      <c r="T869" s="183"/>
      <c r="U869" s="183"/>
      <c r="V869" s="183"/>
      <c r="W869" s="183"/>
      <c r="X869" s="183"/>
      <c r="Y869" s="183"/>
      <c r="Z869" s="183"/>
      <c r="AA869" s="183"/>
      <c r="AB869" s="183"/>
      <c r="AC869" s="183"/>
      <c r="AD869" s="183"/>
      <c r="AE869" s="183"/>
      <c r="AF869" s="183"/>
      <c r="AG869" s="183"/>
      <c r="AH869" s="183"/>
      <c r="AI869" s="183"/>
      <c r="AJ869" s="183"/>
      <c r="AK869" s="183" t="s">
        <v>20</v>
      </c>
      <c r="AL869" s="183"/>
      <c r="AM869" s="183"/>
      <c r="AN869" s="183"/>
      <c r="AO869" s="183"/>
      <c r="AP869" s="183"/>
      <c r="AQ869" s="183"/>
      <c r="AR869" s="183"/>
      <c r="AS869" s="183"/>
      <c r="AT869" s="183"/>
      <c r="AU869" s="183"/>
      <c r="AV869" s="183"/>
      <c r="AW869" s="183"/>
      <c r="AX869" s="183"/>
      <c r="AY869" s="183"/>
      <c r="AZ869" s="183"/>
      <c r="BA869" s="183"/>
      <c r="BB869" s="183"/>
      <c r="BC869" s="183"/>
      <c r="BD869" s="183" t="s">
        <v>20</v>
      </c>
      <c r="BE869" s="183"/>
    </row>
    <row r="870" spans="1:57" ht="15" hidden="1" customHeight="1">
      <c r="A870" s="145"/>
      <c r="B870" s="145"/>
      <c r="C870" s="145"/>
      <c r="D870" s="145" t="s">
        <v>926</v>
      </c>
      <c r="E870" s="145"/>
      <c r="F870" s="146">
        <v>475</v>
      </c>
      <c r="G870" s="147" t="s">
        <v>927</v>
      </c>
      <c r="H870" s="148">
        <v>3</v>
      </c>
      <c r="I870" s="149">
        <v>30</v>
      </c>
      <c r="J870" s="149"/>
      <c r="K870" s="149"/>
      <c r="L870" s="150">
        <v>0</v>
      </c>
      <c r="M870" s="184" t="s">
        <v>1484</v>
      </c>
      <c r="N870" s="181">
        <v>90</v>
      </c>
      <c r="O870" s="181" t="s">
        <v>1635</v>
      </c>
      <c r="P870" s="151" t="s">
        <v>1599</v>
      </c>
      <c r="Q870" s="182" t="str">
        <f>MaBM</f>
        <v>KVTN</v>
      </c>
      <c r="R870" s="182" t="str">
        <f>MaKhoa</f>
        <v>KTVT</v>
      </c>
      <c r="S870" s="144" t="str">
        <f t="shared" si="14"/>
        <v>KTVT-KVTN</v>
      </c>
      <c r="T870" s="183"/>
      <c r="U870" s="183"/>
      <c r="V870" s="183"/>
      <c r="W870" s="183"/>
      <c r="X870" s="183"/>
      <c r="Y870" s="183"/>
      <c r="Z870" s="183"/>
      <c r="AA870" s="183"/>
      <c r="AB870" s="183"/>
      <c r="AC870" s="183"/>
      <c r="AD870" s="183"/>
      <c r="AE870" s="183"/>
      <c r="AF870" s="183"/>
      <c r="AG870" s="183"/>
      <c r="AH870" s="183"/>
      <c r="AI870" s="183"/>
      <c r="AJ870" s="183"/>
      <c r="AK870" s="183"/>
      <c r="AL870" s="183"/>
      <c r="AM870" s="183"/>
      <c r="AN870" s="183"/>
      <c r="AO870" s="183"/>
      <c r="AP870" s="183"/>
      <c r="AQ870" s="183"/>
      <c r="AR870" s="183"/>
      <c r="AS870" s="183"/>
      <c r="AT870" s="183"/>
      <c r="AU870" s="183"/>
      <c r="AV870" s="183"/>
      <c r="AW870" s="183"/>
      <c r="AX870" s="183"/>
      <c r="AY870" s="183"/>
      <c r="AZ870" s="183"/>
      <c r="BA870" s="183"/>
      <c r="BB870" s="183"/>
      <c r="BC870" s="183"/>
      <c r="BD870" s="183"/>
      <c r="BE870" s="183"/>
    </row>
    <row r="871" spans="1:57" ht="15" hidden="1" customHeight="1">
      <c r="A871" s="145"/>
      <c r="B871" s="145"/>
      <c r="C871" s="145"/>
      <c r="D871" s="145" t="s">
        <v>1220</v>
      </c>
      <c r="E871" s="145"/>
      <c r="F871" s="146">
        <v>608</v>
      </c>
      <c r="G871" s="147" t="s">
        <v>1221</v>
      </c>
      <c r="H871" s="148">
        <v>2</v>
      </c>
      <c r="I871" s="149">
        <v>30</v>
      </c>
      <c r="J871" s="149"/>
      <c r="K871" s="149"/>
      <c r="L871" s="150">
        <v>0</v>
      </c>
      <c r="M871" s="184" t="s">
        <v>1484</v>
      </c>
      <c r="N871" s="181">
        <v>60</v>
      </c>
      <c r="O871" s="181" t="s">
        <v>1635</v>
      </c>
      <c r="P871" s="151" t="s">
        <v>1599</v>
      </c>
      <c r="Q871" s="182" t="str">
        <f>MaBM</f>
        <v>KVTN</v>
      </c>
      <c r="R871" s="182" t="str">
        <f>MaKhoa</f>
        <v>KTVT</v>
      </c>
      <c r="S871" s="144" t="str">
        <f t="shared" si="14"/>
        <v>KTVT-KVTN</v>
      </c>
      <c r="T871" s="183"/>
      <c r="U871" s="183"/>
      <c r="V871" s="183"/>
      <c r="W871" s="183"/>
      <c r="X871" s="183"/>
      <c r="Y871" s="183"/>
      <c r="Z871" s="183"/>
      <c r="AA871" s="183"/>
      <c r="AB871" s="183"/>
      <c r="AC871" s="183"/>
      <c r="AD871" s="183"/>
      <c r="AE871" s="183"/>
      <c r="AF871" s="183"/>
      <c r="AG871" s="183"/>
      <c r="AH871" s="183"/>
      <c r="AI871" s="183"/>
      <c r="AJ871" s="183"/>
      <c r="AK871" s="183"/>
      <c r="AL871" s="183"/>
      <c r="AM871" s="183"/>
      <c r="AN871" s="183"/>
      <c r="AO871" s="183"/>
      <c r="AP871" s="183"/>
      <c r="AQ871" s="183"/>
      <c r="AR871" s="183"/>
      <c r="AS871" s="183"/>
      <c r="AT871" s="183"/>
      <c r="AU871" s="183"/>
      <c r="AV871" s="183"/>
      <c r="AW871" s="183"/>
      <c r="AX871" s="183"/>
      <c r="AY871" s="183"/>
      <c r="AZ871" s="183"/>
      <c r="BA871" s="183"/>
      <c r="BB871" s="183"/>
      <c r="BC871" s="183"/>
      <c r="BD871" s="183"/>
      <c r="BE871" s="183"/>
    </row>
    <row r="872" spans="1:57" ht="15" hidden="1" customHeight="1">
      <c r="A872" s="145"/>
      <c r="B872" s="145"/>
      <c r="C872" s="145"/>
      <c r="D872" s="145" t="s">
        <v>1468</v>
      </c>
      <c r="E872" s="145"/>
      <c r="F872" s="146">
        <v>731</v>
      </c>
      <c r="G872" s="147" t="s">
        <v>1464</v>
      </c>
      <c r="H872" s="148">
        <v>4</v>
      </c>
      <c r="I872" s="149"/>
      <c r="J872" s="149"/>
      <c r="K872" s="149">
        <v>240</v>
      </c>
      <c r="L872" s="150">
        <v>0</v>
      </c>
      <c r="M872" s="180" t="s">
        <v>1511</v>
      </c>
      <c r="N872" s="181"/>
      <c r="O872" s="181" t="s">
        <v>1635</v>
      </c>
      <c r="P872" s="151" t="s">
        <v>1599</v>
      </c>
      <c r="Q872" s="182" t="str">
        <f>MaBM</f>
        <v>KVTN</v>
      </c>
      <c r="R872" s="182" t="str">
        <f>MaKhoa</f>
        <v>KTVT</v>
      </c>
      <c r="S872" s="144" t="str">
        <f t="shared" si="14"/>
        <v>KTVT-KVTN</v>
      </c>
      <c r="T872" s="183"/>
      <c r="U872" s="183"/>
      <c r="V872" s="183"/>
      <c r="W872" s="183"/>
      <c r="X872" s="183"/>
      <c r="Y872" s="183"/>
      <c r="Z872" s="183"/>
      <c r="AA872" s="183"/>
      <c r="AB872" s="183"/>
      <c r="AC872" s="183"/>
      <c r="AD872" s="183"/>
      <c r="AE872" s="183"/>
      <c r="AF872" s="183"/>
      <c r="AG872" s="183"/>
      <c r="AH872" s="183"/>
      <c r="AI872" s="183"/>
      <c r="AJ872" s="183"/>
      <c r="AK872" s="183"/>
      <c r="AL872" s="183"/>
      <c r="AM872" s="183"/>
      <c r="AN872" s="183"/>
      <c r="AO872" s="183"/>
      <c r="AP872" s="183"/>
      <c r="AQ872" s="183"/>
      <c r="AR872" s="183"/>
      <c r="AS872" s="183"/>
      <c r="AT872" s="183"/>
      <c r="AU872" s="183"/>
      <c r="AV872" s="183"/>
      <c r="AW872" s="183"/>
      <c r="AX872" s="183"/>
      <c r="AY872" s="183"/>
      <c r="AZ872" s="183"/>
      <c r="BA872" s="183"/>
      <c r="BB872" s="183"/>
      <c r="BC872" s="183"/>
      <c r="BD872" s="183"/>
      <c r="BE872" s="183"/>
    </row>
    <row r="873" spans="1:57" ht="15" hidden="1" customHeight="1">
      <c r="A873" s="145" t="s">
        <v>2084</v>
      </c>
      <c r="B873" s="145"/>
      <c r="C873" s="145"/>
      <c r="D873" s="145"/>
      <c r="E873" s="145"/>
      <c r="F873" s="146">
        <v>943</v>
      </c>
      <c r="G873" s="147" t="s">
        <v>1464</v>
      </c>
      <c r="H873" s="148">
        <v>8</v>
      </c>
      <c r="I873" s="149"/>
      <c r="J873" s="149"/>
      <c r="K873" s="149">
        <v>480</v>
      </c>
      <c r="L873" s="150">
        <v>0</v>
      </c>
      <c r="M873" s="180" t="s">
        <v>1511</v>
      </c>
      <c r="N873" s="181"/>
      <c r="O873" s="181" t="s">
        <v>1635</v>
      </c>
      <c r="P873" s="151" t="s">
        <v>1599</v>
      </c>
      <c r="Q873" s="182" t="str">
        <f>MaBM</f>
        <v>KVTN</v>
      </c>
      <c r="R873" s="182" t="str">
        <f>MaKhoa</f>
        <v>KTVT</v>
      </c>
      <c r="S873" s="144" t="str">
        <f t="shared" si="14"/>
        <v>KTVT-KVTN</v>
      </c>
      <c r="T873" s="183"/>
      <c r="U873" s="183"/>
      <c r="V873" s="183"/>
      <c r="W873" s="183"/>
      <c r="X873" s="183"/>
      <c r="Y873" s="183"/>
      <c r="Z873" s="183"/>
      <c r="AA873" s="183"/>
      <c r="AB873" s="183"/>
      <c r="AC873" s="183"/>
      <c r="AD873" s="183"/>
      <c r="AE873" s="183"/>
      <c r="AF873" s="183"/>
      <c r="AG873" s="183"/>
      <c r="AH873" s="183"/>
      <c r="AI873" s="183"/>
      <c r="AJ873" s="183"/>
      <c r="AK873" s="183"/>
      <c r="AL873" s="183"/>
      <c r="AM873" s="183"/>
      <c r="AN873" s="183"/>
      <c r="AO873" s="183"/>
      <c r="AP873" s="183"/>
      <c r="AQ873" s="183"/>
      <c r="AR873" s="183"/>
      <c r="AS873" s="183"/>
      <c r="AT873" s="183"/>
      <c r="AU873" s="183"/>
      <c r="AV873" s="183"/>
      <c r="AW873" s="183"/>
      <c r="AX873" s="183"/>
      <c r="AY873" s="183"/>
      <c r="AZ873" s="183"/>
      <c r="BA873" s="183"/>
      <c r="BB873" s="183"/>
      <c r="BC873" s="183"/>
      <c r="BD873" s="183"/>
      <c r="BE873" s="183"/>
    </row>
    <row r="874" spans="1:57" ht="15" hidden="1" customHeight="1">
      <c r="A874" s="145" t="s">
        <v>2063</v>
      </c>
      <c r="B874" s="145"/>
      <c r="C874" s="145"/>
      <c r="D874" s="145"/>
      <c r="E874" s="145"/>
      <c r="F874" s="146">
        <v>932</v>
      </c>
      <c r="G874" s="147" t="s">
        <v>2064</v>
      </c>
      <c r="H874" s="148">
        <v>3</v>
      </c>
      <c r="I874" s="149">
        <v>45</v>
      </c>
      <c r="J874" s="149"/>
      <c r="K874" s="149"/>
      <c r="L874" s="150">
        <v>0</v>
      </c>
      <c r="M874" s="184" t="s">
        <v>1484</v>
      </c>
      <c r="N874" s="181">
        <v>90</v>
      </c>
      <c r="O874" s="181" t="s">
        <v>1635</v>
      </c>
      <c r="P874" s="151" t="s">
        <v>1599</v>
      </c>
      <c r="Q874" s="182" t="str">
        <f>MaBM</f>
        <v>KVTN</v>
      </c>
      <c r="R874" s="182" t="str">
        <f>MaKhoa</f>
        <v>KTVT</v>
      </c>
      <c r="S874" s="144" t="str">
        <f t="shared" si="14"/>
        <v>KTVT-KVTN</v>
      </c>
      <c r="T874" s="183"/>
      <c r="U874" s="183"/>
      <c r="V874" s="183"/>
      <c r="W874" s="183"/>
      <c r="X874" s="183"/>
      <c r="Y874" s="183"/>
      <c r="Z874" s="183"/>
      <c r="AA874" s="183"/>
      <c r="AB874" s="183"/>
      <c r="AC874" s="183"/>
      <c r="AD874" s="183"/>
      <c r="AE874" s="183"/>
      <c r="AF874" s="183"/>
      <c r="AG874" s="183"/>
      <c r="AH874" s="183"/>
      <c r="AI874" s="183"/>
      <c r="AJ874" s="183"/>
      <c r="AK874" s="183"/>
      <c r="AL874" s="183"/>
      <c r="AM874" s="183"/>
      <c r="AN874" s="183"/>
      <c r="AO874" s="183"/>
      <c r="AP874" s="183"/>
      <c r="AQ874" s="183"/>
      <c r="AR874" s="183"/>
      <c r="AS874" s="183"/>
      <c r="AT874" s="183"/>
      <c r="AU874" s="183"/>
      <c r="AV874" s="183"/>
      <c r="AW874" s="183"/>
      <c r="AX874" s="183"/>
      <c r="AY874" s="183"/>
      <c r="AZ874" s="183"/>
      <c r="BA874" s="183"/>
      <c r="BB874" s="183"/>
      <c r="BC874" s="183"/>
      <c r="BD874" s="183"/>
      <c r="BE874" s="183"/>
    </row>
    <row r="875" spans="1:57" ht="15" hidden="1" customHeight="1">
      <c r="A875" s="145"/>
      <c r="B875" s="145"/>
      <c r="C875" s="145"/>
      <c r="D875" s="145" t="s">
        <v>922</v>
      </c>
      <c r="E875" s="145"/>
      <c r="F875" s="146">
        <v>473</v>
      </c>
      <c r="G875" s="147" t="s">
        <v>923</v>
      </c>
      <c r="H875" s="148">
        <v>3</v>
      </c>
      <c r="I875" s="149">
        <v>45</v>
      </c>
      <c r="J875" s="149"/>
      <c r="K875" s="149"/>
      <c r="L875" s="150">
        <v>0</v>
      </c>
      <c r="M875" s="184" t="s">
        <v>1484</v>
      </c>
      <c r="N875" s="181">
        <v>90</v>
      </c>
      <c r="O875" s="181" t="s">
        <v>1635</v>
      </c>
      <c r="P875" s="151" t="s">
        <v>1599</v>
      </c>
      <c r="Q875" s="182" t="str">
        <f>MaBM</f>
        <v>KVTN</v>
      </c>
      <c r="R875" s="182" t="str">
        <f>MaKhoa</f>
        <v>KTVT</v>
      </c>
      <c r="S875" s="144" t="str">
        <f t="shared" si="14"/>
        <v>KTVT-KVTN</v>
      </c>
      <c r="T875" s="183"/>
      <c r="U875" s="183"/>
      <c r="V875" s="183"/>
      <c r="W875" s="183"/>
      <c r="X875" s="183"/>
      <c r="Y875" s="183"/>
      <c r="Z875" s="183"/>
      <c r="AA875" s="183"/>
      <c r="AB875" s="183"/>
      <c r="AC875" s="183"/>
      <c r="AD875" s="183"/>
      <c r="AE875" s="183"/>
      <c r="AF875" s="183"/>
      <c r="AG875" s="183"/>
      <c r="AH875" s="183"/>
      <c r="AI875" s="183"/>
      <c r="AJ875" s="183"/>
      <c r="AK875" s="183"/>
      <c r="AL875" s="183"/>
      <c r="AM875" s="183"/>
      <c r="AN875" s="183"/>
      <c r="AO875" s="183"/>
      <c r="AP875" s="183"/>
      <c r="AQ875" s="183"/>
      <c r="AR875" s="183"/>
      <c r="AS875" s="183"/>
      <c r="AT875" s="183"/>
      <c r="AU875" s="183"/>
      <c r="AV875" s="183"/>
      <c r="AW875" s="183"/>
      <c r="AX875" s="183"/>
      <c r="AY875" s="183"/>
      <c r="AZ875" s="183"/>
      <c r="BA875" s="183"/>
      <c r="BB875" s="183"/>
      <c r="BC875" s="183"/>
      <c r="BD875" s="183"/>
      <c r="BE875" s="183"/>
    </row>
    <row r="876" spans="1:57" ht="15" hidden="1" customHeight="1">
      <c r="A876" s="145"/>
      <c r="B876" s="145"/>
      <c r="C876" s="145"/>
      <c r="D876" s="145" t="s">
        <v>924</v>
      </c>
      <c r="E876" s="145"/>
      <c r="F876" s="146">
        <v>474</v>
      </c>
      <c r="G876" s="147" t="s">
        <v>925</v>
      </c>
      <c r="H876" s="148">
        <v>2</v>
      </c>
      <c r="I876" s="149">
        <v>30</v>
      </c>
      <c r="J876" s="149"/>
      <c r="K876" s="149"/>
      <c r="L876" s="150">
        <v>0</v>
      </c>
      <c r="M876" s="184" t="s">
        <v>1484</v>
      </c>
      <c r="N876" s="181">
        <v>90</v>
      </c>
      <c r="O876" s="181" t="s">
        <v>1635</v>
      </c>
      <c r="P876" s="151" t="s">
        <v>1599</v>
      </c>
      <c r="Q876" s="182" t="str">
        <f>MaBM</f>
        <v>KVTN</v>
      </c>
      <c r="R876" s="182" t="str">
        <f>MaKhoa</f>
        <v>KTVT</v>
      </c>
      <c r="S876" s="144" t="str">
        <f t="shared" si="14"/>
        <v>KTVT-KVTN</v>
      </c>
      <c r="T876" s="183"/>
      <c r="U876" s="183"/>
      <c r="V876" s="183"/>
      <c r="W876" s="183"/>
      <c r="X876" s="183"/>
      <c r="Y876" s="183"/>
      <c r="Z876" s="183"/>
      <c r="AA876" s="183"/>
      <c r="AB876" s="183"/>
      <c r="AC876" s="183"/>
      <c r="AD876" s="183"/>
      <c r="AE876" s="183"/>
      <c r="AF876" s="183"/>
      <c r="AG876" s="183"/>
      <c r="AH876" s="183"/>
      <c r="AI876" s="183"/>
      <c r="AJ876" s="183"/>
      <c r="AK876" s="183"/>
      <c r="AL876" s="183"/>
      <c r="AM876" s="183"/>
      <c r="AN876" s="183"/>
      <c r="AO876" s="183"/>
      <c r="AP876" s="183"/>
      <c r="AQ876" s="183"/>
      <c r="AR876" s="183"/>
      <c r="AS876" s="183"/>
      <c r="AT876" s="183"/>
      <c r="AU876" s="183"/>
      <c r="AV876" s="183"/>
      <c r="AW876" s="183"/>
      <c r="AX876" s="183"/>
      <c r="AY876" s="183"/>
      <c r="AZ876" s="183"/>
      <c r="BA876" s="183"/>
      <c r="BB876" s="183"/>
      <c r="BC876" s="183"/>
      <c r="BD876" s="183"/>
      <c r="BE876" s="183"/>
    </row>
    <row r="877" spans="1:57" ht="15" hidden="1" customHeight="1">
      <c r="A877" s="145"/>
      <c r="B877" s="145"/>
      <c r="C877" s="145"/>
      <c r="D877" s="145" t="s">
        <v>1217</v>
      </c>
      <c r="E877" s="145"/>
      <c r="F877" s="146">
        <v>606</v>
      </c>
      <c r="G877" s="147" t="s">
        <v>1218</v>
      </c>
      <c r="H877" s="148">
        <v>2</v>
      </c>
      <c r="I877" s="149">
        <v>30</v>
      </c>
      <c r="J877" s="149"/>
      <c r="K877" s="149"/>
      <c r="L877" s="150">
        <v>0</v>
      </c>
      <c r="M877" s="184" t="s">
        <v>1484</v>
      </c>
      <c r="N877" s="181">
        <v>75</v>
      </c>
      <c r="O877" s="181" t="s">
        <v>1635</v>
      </c>
      <c r="P877" s="151" t="s">
        <v>1599</v>
      </c>
      <c r="Q877" s="182" t="str">
        <f>MaBM</f>
        <v>KVTN</v>
      </c>
      <c r="R877" s="182" t="str">
        <f>MaKhoa</f>
        <v>KTVT</v>
      </c>
      <c r="S877" s="144" t="str">
        <f t="shared" si="14"/>
        <v>KTVT-KVTN</v>
      </c>
      <c r="T877" s="183"/>
      <c r="U877" s="183"/>
      <c r="V877" s="183"/>
      <c r="W877" s="183"/>
      <c r="X877" s="183"/>
      <c r="Y877" s="183"/>
      <c r="Z877" s="183"/>
      <c r="AA877" s="183"/>
      <c r="AB877" s="183"/>
      <c r="AC877" s="183"/>
      <c r="AD877" s="183"/>
      <c r="AE877" s="183"/>
      <c r="AF877" s="183"/>
      <c r="AG877" s="183"/>
      <c r="AH877" s="183"/>
      <c r="AI877" s="183"/>
      <c r="AJ877" s="183"/>
      <c r="AK877" s="183"/>
      <c r="AL877" s="183"/>
      <c r="AM877" s="183"/>
      <c r="AN877" s="183"/>
      <c r="AO877" s="183"/>
      <c r="AP877" s="183"/>
      <c r="AQ877" s="183"/>
      <c r="AR877" s="183"/>
      <c r="AS877" s="183"/>
      <c r="AT877" s="183"/>
      <c r="AU877" s="183"/>
      <c r="AV877" s="183"/>
      <c r="AW877" s="183"/>
      <c r="AX877" s="183"/>
      <c r="AY877" s="183"/>
      <c r="AZ877" s="183"/>
      <c r="BA877" s="183"/>
      <c r="BB877" s="183"/>
      <c r="BC877" s="183"/>
      <c r="BD877" s="183"/>
      <c r="BE877" s="183"/>
    </row>
    <row r="878" spans="1:57" ht="15" hidden="1" customHeight="1">
      <c r="A878" s="145" t="s">
        <v>1722</v>
      </c>
      <c r="B878" s="145" t="s">
        <v>1722</v>
      </c>
      <c r="C878" s="145"/>
      <c r="D878" s="145" t="s">
        <v>920</v>
      </c>
      <c r="E878" s="145"/>
      <c r="F878" s="146">
        <v>472</v>
      </c>
      <c r="G878" s="147" t="s">
        <v>921</v>
      </c>
      <c r="H878" s="148">
        <v>3</v>
      </c>
      <c r="I878" s="149">
        <v>45</v>
      </c>
      <c r="J878" s="149"/>
      <c r="K878" s="149"/>
      <c r="L878" s="150">
        <v>0</v>
      </c>
      <c r="M878" s="184" t="s">
        <v>1484</v>
      </c>
      <c r="N878" s="181">
        <v>90</v>
      </c>
      <c r="O878" s="181" t="s">
        <v>1635</v>
      </c>
      <c r="P878" s="151" t="s">
        <v>1599</v>
      </c>
      <c r="Q878" s="182" t="str">
        <f>MaBM</f>
        <v>KVTN</v>
      </c>
      <c r="R878" s="182" t="str">
        <f>MaKhoa</f>
        <v>KTVT</v>
      </c>
      <c r="S878" s="144" t="str">
        <f t="shared" si="14"/>
        <v>KTVT-KVTN</v>
      </c>
      <c r="T878" s="183"/>
      <c r="U878" s="183"/>
      <c r="V878" s="183"/>
      <c r="W878" s="183"/>
      <c r="X878" s="183"/>
      <c r="Y878" s="183"/>
      <c r="Z878" s="183"/>
      <c r="AA878" s="183"/>
      <c r="AB878" s="183"/>
      <c r="AC878" s="183"/>
      <c r="AD878" s="183"/>
      <c r="AE878" s="183"/>
      <c r="AF878" s="183"/>
      <c r="AG878" s="183"/>
      <c r="AH878" s="183"/>
      <c r="AI878" s="183"/>
      <c r="AJ878" s="183"/>
      <c r="AK878" s="183"/>
      <c r="AL878" s="183"/>
      <c r="AM878" s="183"/>
      <c r="AN878" s="183"/>
      <c r="AO878" s="183"/>
      <c r="AP878" s="183"/>
      <c r="AQ878" s="183"/>
      <c r="AR878" s="183"/>
      <c r="AS878" s="183"/>
      <c r="AT878" s="183"/>
      <c r="AU878" s="183"/>
      <c r="AV878" s="183"/>
      <c r="AW878" s="183"/>
      <c r="AX878" s="183"/>
      <c r="AY878" s="183"/>
      <c r="AZ878" s="183"/>
      <c r="BA878" s="183"/>
      <c r="BB878" s="183"/>
      <c r="BC878" s="183"/>
      <c r="BD878" s="183"/>
      <c r="BE878" s="183"/>
    </row>
    <row r="879" spans="1:57" ht="15" hidden="1" customHeight="1">
      <c r="A879" s="145" t="s">
        <v>1720</v>
      </c>
      <c r="B879" s="145" t="s">
        <v>1720</v>
      </c>
      <c r="C879" s="145"/>
      <c r="D879" s="145" t="s">
        <v>916</v>
      </c>
      <c r="E879" s="145"/>
      <c r="F879" s="146">
        <v>470</v>
      </c>
      <c r="G879" s="147" t="s">
        <v>917</v>
      </c>
      <c r="H879" s="148">
        <v>3</v>
      </c>
      <c r="I879" s="149">
        <v>45</v>
      </c>
      <c r="J879" s="149"/>
      <c r="K879" s="149"/>
      <c r="L879" s="150">
        <v>0</v>
      </c>
      <c r="M879" s="184" t="s">
        <v>1484</v>
      </c>
      <c r="N879" s="181">
        <v>90</v>
      </c>
      <c r="O879" s="181" t="s">
        <v>1635</v>
      </c>
      <c r="P879" s="151" t="s">
        <v>1599</v>
      </c>
      <c r="Q879" s="182" t="str">
        <f>MaBM</f>
        <v>KVTN</v>
      </c>
      <c r="R879" s="182" t="str">
        <f>MaKhoa</f>
        <v>KTVT</v>
      </c>
      <c r="S879" s="144" t="str">
        <f t="shared" si="14"/>
        <v>KTVT-KVTN</v>
      </c>
      <c r="T879" s="183"/>
      <c r="U879" s="183"/>
      <c r="V879" s="183"/>
      <c r="W879" s="183"/>
      <c r="X879" s="183"/>
      <c r="Y879" s="183"/>
      <c r="Z879" s="183"/>
      <c r="AA879" s="183"/>
      <c r="AB879" s="183"/>
      <c r="AC879" s="183"/>
      <c r="AD879" s="183"/>
      <c r="AE879" s="183"/>
      <c r="AF879" s="183"/>
      <c r="AG879" s="183"/>
      <c r="AH879" s="183"/>
      <c r="AI879" s="183"/>
      <c r="AJ879" s="183"/>
      <c r="AK879" s="183"/>
      <c r="AL879" s="183"/>
      <c r="AM879" s="183"/>
      <c r="AN879" s="183"/>
      <c r="AO879" s="183"/>
      <c r="AP879" s="183"/>
      <c r="AQ879" s="183"/>
      <c r="AR879" s="183"/>
      <c r="AS879" s="183"/>
      <c r="AT879" s="183"/>
      <c r="AU879" s="183"/>
      <c r="AV879" s="183"/>
      <c r="AW879" s="183"/>
      <c r="AX879" s="183"/>
      <c r="AY879" s="183"/>
      <c r="AZ879" s="183"/>
      <c r="BA879" s="183"/>
      <c r="BB879" s="183"/>
      <c r="BC879" s="183"/>
      <c r="BD879" s="183"/>
      <c r="BE879" s="183"/>
    </row>
    <row r="880" spans="1:57" ht="15" hidden="1" customHeight="1">
      <c r="A880" s="145" t="s">
        <v>1721</v>
      </c>
      <c r="B880" s="145" t="s">
        <v>1721</v>
      </c>
      <c r="C880" s="145"/>
      <c r="D880" s="145" t="s">
        <v>918</v>
      </c>
      <c r="E880" s="145"/>
      <c r="F880" s="146">
        <v>471</v>
      </c>
      <c r="G880" s="147" t="s">
        <v>919</v>
      </c>
      <c r="H880" s="148">
        <v>3</v>
      </c>
      <c r="I880" s="149">
        <v>45</v>
      </c>
      <c r="J880" s="149"/>
      <c r="K880" s="149"/>
      <c r="L880" s="150">
        <v>0</v>
      </c>
      <c r="M880" s="184" t="s">
        <v>1484</v>
      </c>
      <c r="N880" s="181">
        <v>90</v>
      </c>
      <c r="O880" s="181" t="s">
        <v>1635</v>
      </c>
      <c r="P880" s="151" t="s">
        <v>1599</v>
      </c>
      <c r="Q880" s="182" t="str">
        <f>MaBM</f>
        <v>KVTN</v>
      </c>
      <c r="R880" s="182" t="str">
        <f>MaKhoa</f>
        <v>KTVT</v>
      </c>
      <c r="S880" s="144" t="str">
        <f t="shared" si="14"/>
        <v>KTVT-KVTN</v>
      </c>
      <c r="T880" s="183"/>
      <c r="U880" s="183"/>
      <c r="V880" s="183"/>
      <c r="W880" s="183"/>
      <c r="X880" s="183"/>
      <c r="Y880" s="183"/>
      <c r="Z880" s="183"/>
      <c r="AA880" s="183"/>
      <c r="AB880" s="183"/>
      <c r="AC880" s="183"/>
      <c r="AD880" s="183"/>
      <c r="AE880" s="183"/>
      <c r="AF880" s="183"/>
      <c r="AG880" s="183"/>
      <c r="AH880" s="183"/>
      <c r="AI880" s="183"/>
      <c r="AJ880" s="183"/>
      <c r="AK880" s="183"/>
      <c r="AL880" s="183"/>
      <c r="AM880" s="183"/>
      <c r="AN880" s="183"/>
      <c r="AO880" s="183"/>
      <c r="AP880" s="183"/>
      <c r="AQ880" s="183"/>
      <c r="AR880" s="183"/>
      <c r="AS880" s="183"/>
      <c r="AT880" s="183"/>
      <c r="AU880" s="183"/>
      <c r="AV880" s="183"/>
      <c r="AW880" s="183"/>
      <c r="AX880" s="183"/>
      <c r="AY880" s="183"/>
      <c r="AZ880" s="183"/>
      <c r="BA880" s="183"/>
      <c r="BB880" s="183"/>
      <c r="BC880" s="183"/>
      <c r="BD880" s="183"/>
      <c r="BE880" s="183"/>
    </row>
    <row r="881" spans="1:57" ht="15" hidden="1" customHeight="1">
      <c r="A881" s="145" t="s">
        <v>1636</v>
      </c>
      <c r="B881" s="145"/>
      <c r="C881" s="145"/>
      <c r="D881" s="145" t="s">
        <v>309</v>
      </c>
      <c r="E881" s="145"/>
      <c r="F881" s="146">
        <v>140</v>
      </c>
      <c r="G881" s="147" t="s">
        <v>310</v>
      </c>
      <c r="H881" s="148">
        <v>3</v>
      </c>
      <c r="I881" s="149">
        <v>45</v>
      </c>
      <c r="J881" s="149"/>
      <c r="K881" s="149"/>
      <c r="L881" s="150">
        <v>0</v>
      </c>
      <c r="M881" s="184" t="s">
        <v>1484</v>
      </c>
      <c r="N881" s="181">
        <v>90</v>
      </c>
      <c r="O881" s="181" t="s">
        <v>1635</v>
      </c>
      <c r="P881" s="151" t="s">
        <v>1599</v>
      </c>
      <c r="Q881" s="182" t="str">
        <f>MaBM</f>
        <v>KVTN</v>
      </c>
      <c r="R881" s="182" t="str">
        <f>MaKhoa</f>
        <v>KTVT</v>
      </c>
      <c r="S881" s="144" t="str">
        <f t="shared" si="14"/>
        <v>KTVT-KVTN</v>
      </c>
      <c r="T881" s="183"/>
      <c r="U881" s="183"/>
      <c r="V881" s="183"/>
      <c r="W881" s="183"/>
      <c r="X881" s="183"/>
      <c r="Y881" s="183"/>
      <c r="Z881" s="183"/>
      <c r="AA881" s="183"/>
      <c r="AB881" s="183"/>
      <c r="AC881" s="183"/>
      <c r="AD881" s="183"/>
      <c r="AE881" s="183"/>
      <c r="AF881" s="183"/>
      <c r="AG881" s="183"/>
      <c r="AH881" s="183"/>
      <c r="AI881" s="183"/>
      <c r="AJ881" s="183"/>
      <c r="AK881" s="183"/>
      <c r="AL881" s="183"/>
      <c r="AM881" s="183"/>
      <c r="AN881" s="183"/>
      <c r="AO881" s="183"/>
      <c r="AP881" s="183"/>
      <c r="AQ881" s="183"/>
      <c r="AR881" s="183"/>
      <c r="AS881" s="183"/>
      <c r="AT881" s="183"/>
      <c r="AU881" s="183"/>
      <c r="AV881" s="183"/>
      <c r="AW881" s="183"/>
      <c r="AX881" s="183"/>
      <c r="AY881" s="183"/>
      <c r="AZ881" s="183"/>
      <c r="BA881" s="183"/>
      <c r="BB881" s="183"/>
      <c r="BC881" s="183"/>
      <c r="BD881" s="183"/>
      <c r="BE881" s="183"/>
    </row>
    <row r="882" spans="1:57" ht="15" hidden="1" customHeight="1">
      <c r="A882" s="145"/>
      <c r="B882" s="145"/>
      <c r="C882" s="145"/>
      <c r="D882" s="145" t="s">
        <v>930</v>
      </c>
      <c r="E882" s="145"/>
      <c r="F882" s="146">
        <v>477</v>
      </c>
      <c r="G882" s="147" t="s">
        <v>931</v>
      </c>
      <c r="H882" s="148">
        <v>2</v>
      </c>
      <c r="I882" s="149">
        <v>30</v>
      </c>
      <c r="J882" s="149"/>
      <c r="K882" s="149"/>
      <c r="L882" s="150">
        <v>0</v>
      </c>
      <c r="M882" s="184" t="s">
        <v>1484</v>
      </c>
      <c r="N882" s="181">
        <v>75</v>
      </c>
      <c r="O882" s="181" t="s">
        <v>1635</v>
      </c>
      <c r="P882" s="151" t="s">
        <v>1599</v>
      </c>
      <c r="Q882" s="182" t="str">
        <f>MaBM</f>
        <v>KVTN</v>
      </c>
      <c r="R882" s="182" t="str">
        <f>MaKhoa</f>
        <v>KTVT</v>
      </c>
      <c r="S882" s="144" t="str">
        <f t="shared" si="14"/>
        <v>KTVT-KVTN</v>
      </c>
      <c r="T882" s="183"/>
      <c r="U882" s="183"/>
      <c r="V882" s="183"/>
      <c r="W882" s="183"/>
      <c r="X882" s="183"/>
      <c r="Y882" s="183"/>
      <c r="Z882" s="183"/>
      <c r="AA882" s="183"/>
      <c r="AB882" s="183"/>
      <c r="AC882" s="183"/>
      <c r="AD882" s="183"/>
      <c r="AE882" s="183"/>
      <c r="AF882" s="183"/>
      <c r="AG882" s="183"/>
      <c r="AH882" s="183"/>
      <c r="AI882" s="183"/>
      <c r="AJ882" s="183"/>
      <c r="AK882" s="183"/>
      <c r="AL882" s="183"/>
      <c r="AM882" s="183"/>
      <c r="AN882" s="183"/>
      <c r="AO882" s="183"/>
      <c r="AP882" s="183"/>
      <c r="AQ882" s="183"/>
      <c r="AR882" s="183"/>
      <c r="AS882" s="183"/>
      <c r="AT882" s="183"/>
      <c r="AU882" s="183"/>
      <c r="AV882" s="183"/>
      <c r="AW882" s="183"/>
      <c r="AX882" s="183"/>
      <c r="AY882" s="183"/>
      <c r="AZ882" s="183"/>
      <c r="BA882" s="183"/>
      <c r="BB882" s="183"/>
      <c r="BC882" s="183"/>
      <c r="BD882" s="183"/>
      <c r="BE882" s="183"/>
    </row>
    <row r="883" spans="1:57" ht="15" hidden="1" customHeight="1">
      <c r="A883" s="145" t="s">
        <v>2065</v>
      </c>
      <c r="B883" s="145"/>
      <c r="C883" s="145"/>
      <c r="D883" s="145"/>
      <c r="E883" s="145"/>
      <c r="F883" s="146">
        <v>933</v>
      </c>
      <c r="G883" s="147" t="s">
        <v>931</v>
      </c>
      <c r="H883" s="148">
        <v>2</v>
      </c>
      <c r="I883" s="149">
        <v>30</v>
      </c>
      <c r="J883" s="149"/>
      <c r="K883" s="149"/>
      <c r="L883" s="150">
        <v>0</v>
      </c>
      <c r="M883" s="184" t="s">
        <v>1484</v>
      </c>
      <c r="N883" s="181">
        <v>75</v>
      </c>
      <c r="O883" s="181" t="s">
        <v>1635</v>
      </c>
      <c r="P883" s="151" t="s">
        <v>1599</v>
      </c>
      <c r="Q883" s="182" t="str">
        <f>MaBM</f>
        <v>KVTN</v>
      </c>
      <c r="R883" s="182" t="str">
        <f>MaKhoa</f>
        <v>KTVT</v>
      </c>
      <c r="S883" s="144" t="str">
        <f t="shared" si="14"/>
        <v>KTVT-KVTN</v>
      </c>
      <c r="T883" s="183"/>
      <c r="U883" s="183"/>
      <c r="V883" s="183"/>
      <c r="W883" s="183"/>
      <c r="X883" s="183"/>
      <c r="Y883" s="183"/>
      <c r="Z883" s="183"/>
      <c r="AA883" s="183"/>
      <c r="AB883" s="183"/>
      <c r="AC883" s="183"/>
      <c r="AD883" s="183"/>
      <c r="AE883" s="183"/>
      <c r="AF883" s="183"/>
      <c r="AG883" s="183"/>
      <c r="AH883" s="183"/>
      <c r="AI883" s="183"/>
      <c r="AJ883" s="183"/>
      <c r="AK883" s="183"/>
      <c r="AL883" s="183"/>
      <c r="AM883" s="183"/>
      <c r="AN883" s="183"/>
      <c r="AO883" s="183"/>
      <c r="AP883" s="183"/>
      <c r="AQ883" s="183"/>
      <c r="AR883" s="183"/>
      <c r="AS883" s="183"/>
      <c r="AT883" s="183"/>
      <c r="AU883" s="183"/>
      <c r="AV883" s="183"/>
      <c r="AW883" s="183"/>
      <c r="AX883" s="183"/>
      <c r="AY883" s="183"/>
      <c r="AZ883" s="183"/>
      <c r="BA883" s="183"/>
      <c r="BB883" s="183"/>
      <c r="BC883" s="183"/>
      <c r="BD883" s="183"/>
      <c r="BE883" s="183"/>
    </row>
    <row r="884" spans="1:57" ht="15" hidden="1" customHeight="1">
      <c r="A884" s="145" t="s">
        <v>1634</v>
      </c>
      <c r="B884" s="145"/>
      <c r="C884" s="145"/>
      <c r="D884" s="145" t="s">
        <v>307</v>
      </c>
      <c r="E884" s="145"/>
      <c r="F884" s="146">
        <v>139</v>
      </c>
      <c r="G884" s="147" t="s">
        <v>308</v>
      </c>
      <c r="H884" s="148">
        <v>3</v>
      </c>
      <c r="I884" s="149">
        <v>45</v>
      </c>
      <c r="J884" s="149"/>
      <c r="K884" s="149"/>
      <c r="L884" s="150">
        <v>0</v>
      </c>
      <c r="M884" s="184" t="s">
        <v>1484</v>
      </c>
      <c r="N884" s="181">
        <v>90</v>
      </c>
      <c r="O884" s="181" t="s">
        <v>1635</v>
      </c>
      <c r="P884" s="151" t="s">
        <v>1599</v>
      </c>
      <c r="Q884" s="182" t="str">
        <f>MaBM</f>
        <v>KVTN</v>
      </c>
      <c r="R884" s="182" t="str">
        <f>MaKhoa</f>
        <v>KTVT</v>
      </c>
      <c r="S884" s="144" t="str">
        <f t="shared" si="14"/>
        <v>KTVT-KVTN</v>
      </c>
      <c r="T884" s="183"/>
      <c r="U884" s="183"/>
      <c r="V884" s="183"/>
      <c r="W884" s="183"/>
      <c r="X884" s="183"/>
      <c r="Y884" s="183"/>
      <c r="Z884" s="183"/>
      <c r="AA884" s="183"/>
      <c r="AB884" s="183"/>
      <c r="AC884" s="183"/>
      <c r="AD884" s="183"/>
      <c r="AE884" s="183"/>
      <c r="AF884" s="183"/>
      <c r="AG884" s="183"/>
      <c r="AH884" s="183"/>
      <c r="AI884" s="183"/>
      <c r="AJ884" s="183"/>
      <c r="AK884" s="183"/>
      <c r="AL884" s="183"/>
      <c r="AM884" s="183"/>
      <c r="AN884" s="183"/>
      <c r="AO884" s="183"/>
      <c r="AP884" s="183"/>
      <c r="AQ884" s="183"/>
      <c r="AR884" s="183"/>
      <c r="AS884" s="183"/>
      <c r="AT884" s="183"/>
      <c r="AU884" s="183"/>
      <c r="AV884" s="183"/>
      <c r="AW884" s="183"/>
      <c r="AX884" s="183"/>
      <c r="AY884" s="183"/>
      <c r="AZ884" s="183"/>
      <c r="BA884" s="183"/>
      <c r="BB884" s="183"/>
      <c r="BC884" s="183"/>
      <c r="BD884" s="183"/>
      <c r="BE884" s="183"/>
    </row>
    <row r="885" spans="1:57" ht="15" hidden="1" customHeight="1">
      <c r="A885" s="145" t="s">
        <v>1756</v>
      </c>
      <c r="B885" s="145"/>
      <c r="C885" s="145"/>
      <c r="D885" s="145" t="s">
        <v>1219</v>
      </c>
      <c r="E885" s="145"/>
      <c r="F885" s="146">
        <v>607</v>
      </c>
      <c r="G885" s="147" t="s">
        <v>467</v>
      </c>
      <c r="H885" s="148">
        <v>2</v>
      </c>
      <c r="I885" s="149">
        <v>30</v>
      </c>
      <c r="J885" s="149"/>
      <c r="K885" s="149"/>
      <c r="L885" s="150">
        <v>0</v>
      </c>
      <c r="M885" s="180" t="s">
        <v>2</v>
      </c>
      <c r="N885" s="181"/>
      <c r="O885" s="181" t="s">
        <v>1635</v>
      </c>
      <c r="P885" s="151" t="s">
        <v>1599</v>
      </c>
      <c r="Q885" s="182" t="str">
        <f>MaBM</f>
        <v>KVTN</v>
      </c>
      <c r="R885" s="182" t="str">
        <f>MaKhoa</f>
        <v>KTVT</v>
      </c>
      <c r="S885" s="144" t="str">
        <f t="shared" si="14"/>
        <v>KTVT-KVTN</v>
      </c>
      <c r="T885" s="183"/>
      <c r="U885" s="183"/>
      <c r="V885" s="183"/>
      <c r="W885" s="183"/>
      <c r="X885" s="183"/>
      <c r="Y885" s="183"/>
      <c r="Z885" s="183"/>
      <c r="AA885" s="183"/>
      <c r="AB885" s="183"/>
      <c r="AC885" s="183"/>
      <c r="AD885" s="183"/>
      <c r="AE885" s="183"/>
      <c r="AF885" s="183"/>
      <c r="AG885" s="183"/>
      <c r="AH885" s="183"/>
      <c r="AI885" s="183"/>
      <c r="AJ885" s="183"/>
      <c r="AK885" s="183"/>
      <c r="AL885" s="183"/>
      <c r="AM885" s="183"/>
      <c r="AN885" s="183"/>
      <c r="AO885" s="183"/>
      <c r="AP885" s="183"/>
      <c r="AQ885" s="183"/>
      <c r="AR885" s="183"/>
      <c r="AS885" s="183"/>
      <c r="AT885" s="183"/>
      <c r="AU885" s="183"/>
      <c r="AV885" s="183"/>
      <c r="AW885" s="183"/>
      <c r="AX885" s="183"/>
      <c r="AY885" s="183"/>
      <c r="AZ885" s="183"/>
      <c r="BA885" s="183"/>
      <c r="BB885" s="183"/>
      <c r="BC885" s="183"/>
      <c r="BD885" s="183"/>
      <c r="BE885" s="183"/>
    </row>
    <row r="886" spans="1:57" ht="15" hidden="1" customHeight="1">
      <c r="A886" s="145"/>
      <c r="B886" s="145"/>
      <c r="C886" s="145"/>
      <c r="D886" s="145" t="s">
        <v>1222</v>
      </c>
      <c r="E886" s="145"/>
      <c r="F886" s="146">
        <v>609</v>
      </c>
      <c r="G886" s="147" t="s">
        <v>1223</v>
      </c>
      <c r="H886" s="148">
        <v>2</v>
      </c>
      <c r="I886" s="149">
        <v>30</v>
      </c>
      <c r="J886" s="149"/>
      <c r="K886" s="149"/>
      <c r="L886" s="150">
        <v>0</v>
      </c>
      <c r="M886" s="184" t="s">
        <v>1484</v>
      </c>
      <c r="N886" s="181">
        <v>75</v>
      </c>
      <c r="O886" s="181" t="s">
        <v>1635</v>
      </c>
      <c r="P886" s="151" t="s">
        <v>1599</v>
      </c>
      <c r="Q886" s="182" t="str">
        <f>MaBM</f>
        <v>KVTN</v>
      </c>
      <c r="R886" s="182" t="str">
        <f>MaKhoa</f>
        <v>KTVT</v>
      </c>
      <c r="S886" s="144" t="str">
        <f t="shared" si="14"/>
        <v>KTVT-KVTN</v>
      </c>
      <c r="T886" s="183"/>
      <c r="U886" s="183"/>
      <c r="V886" s="183"/>
      <c r="W886" s="183"/>
      <c r="X886" s="183"/>
      <c r="Y886" s="183"/>
      <c r="Z886" s="183"/>
      <c r="AA886" s="183"/>
      <c r="AB886" s="183"/>
      <c r="AC886" s="183"/>
      <c r="AD886" s="183"/>
      <c r="AE886" s="183"/>
      <c r="AF886" s="183"/>
      <c r="AG886" s="183"/>
      <c r="AH886" s="183"/>
      <c r="AI886" s="183"/>
      <c r="AJ886" s="183"/>
      <c r="AK886" s="183"/>
      <c r="AL886" s="183"/>
      <c r="AM886" s="183"/>
      <c r="AN886" s="183"/>
      <c r="AO886" s="183"/>
      <c r="AP886" s="183"/>
      <c r="AQ886" s="183"/>
      <c r="AR886" s="183"/>
      <c r="AS886" s="183"/>
      <c r="AT886" s="183"/>
      <c r="AU886" s="183"/>
      <c r="AV886" s="183"/>
      <c r="AW886" s="183"/>
      <c r="AX886" s="183"/>
      <c r="AY886" s="183"/>
      <c r="AZ886" s="183"/>
      <c r="BA886" s="183"/>
      <c r="BB886" s="183"/>
      <c r="BC886" s="183"/>
      <c r="BD886" s="183"/>
      <c r="BE886" s="183"/>
    </row>
    <row r="887" spans="1:57" ht="15" hidden="1" customHeight="1">
      <c r="A887" s="145"/>
      <c r="B887" s="145"/>
      <c r="C887" s="145"/>
      <c r="D887" s="145" t="s">
        <v>928</v>
      </c>
      <c r="E887" s="145"/>
      <c r="F887" s="146">
        <v>476</v>
      </c>
      <c r="G887" s="147" t="s">
        <v>929</v>
      </c>
      <c r="H887" s="148">
        <v>2</v>
      </c>
      <c r="I887" s="149">
        <v>30</v>
      </c>
      <c r="J887" s="149"/>
      <c r="K887" s="149"/>
      <c r="L887" s="150">
        <v>0</v>
      </c>
      <c r="M887" s="184" t="s">
        <v>1484</v>
      </c>
      <c r="N887" s="181">
        <v>75</v>
      </c>
      <c r="O887" s="181" t="s">
        <v>1635</v>
      </c>
      <c r="P887" s="151" t="s">
        <v>1599</v>
      </c>
      <c r="Q887" s="182" t="str">
        <f>MaBM</f>
        <v>KVTN</v>
      </c>
      <c r="R887" s="182" t="str">
        <f>MaKhoa</f>
        <v>KTVT</v>
      </c>
      <c r="S887" s="144" t="str">
        <f t="shared" si="14"/>
        <v>KTVT-KVTN</v>
      </c>
      <c r="T887" s="183"/>
      <c r="U887" s="183"/>
      <c r="V887" s="183"/>
      <c r="W887" s="183"/>
      <c r="X887" s="183"/>
      <c r="Y887" s="183"/>
      <c r="Z887" s="183"/>
      <c r="AA887" s="183"/>
      <c r="AB887" s="183"/>
      <c r="AC887" s="183"/>
      <c r="AD887" s="183"/>
      <c r="AE887" s="183"/>
      <c r="AF887" s="183"/>
      <c r="AG887" s="183"/>
      <c r="AH887" s="183"/>
      <c r="AI887" s="183"/>
      <c r="AJ887" s="183"/>
      <c r="AK887" s="183"/>
      <c r="AL887" s="183"/>
      <c r="AM887" s="183"/>
      <c r="AN887" s="183"/>
      <c r="AO887" s="183"/>
      <c r="AP887" s="183"/>
      <c r="AQ887" s="183"/>
      <c r="AR887" s="183"/>
      <c r="AS887" s="183"/>
      <c r="AT887" s="183"/>
      <c r="AU887" s="183"/>
      <c r="AV887" s="183"/>
      <c r="AW887" s="183"/>
      <c r="AX887" s="183"/>
      <c r="AY887" s="183"/>
      <c r="AZ887" s="183"/>
      <c r="BA887" s="183"/>
      <c r="BB887" s="183"/>
      <c r="BC887" s="183"/>
      <c r="BD887" s="183"/>
      <c r="BE887" s="183"/>
    </row>
    <row r="888" spans="1:57" ht="15" hidden="1" customHeight="1">
      <c r="A888" s="145" t="s">
        <v>499</v>
      </c>
      <c r="B888" s="145" t="s">
        <v>499</v>
      </c>
      <c r="C888" s="145"/>
      <c r="D888" s="145"/>
      <c r="E888" s="145"/>
      <c r="F888" s="146">
        <v>232</v>
      </c>
      <c r="G888" s="147" t="s">
        <v>500</v>
      </c>
      <c r="H888" s="148">
        <v>2</v>
      </c>
      <c r="I888" s="149">
        <v>30</v>
      </c>
      <c r="J888" s="149"/>
      <c r="K888" s="149"/>
      <c r="L888" s="150">
        <v>0</v>
      </c>
      <c r="M888" s="184" t="s">
        <v>1484</v>
      </c>
      <c r="N888" s="181">
        <v>75</v>
      </c>
      <c r="O888" s="181" t="s">
        <v>1635</v>
      </c>
      <c r="P888" s="151" t="s">
        <v>1599</v>
      </c>
      <c r="Q888" s="182" t="str">
        <f>MaBM</f>
        <v>KVTN</v>
      </c>
      <c r="R888" s="182" t="str">
        <f>MaKhoa</f>
        <v>KTVT</v>
      </c>
      <c r="S888" s="144" t="str">
        <f t="shared" si="14"/>
        <v>KTVT-KVTN</v>
      </c>
      <c r="T888" s="183"/>
      <c r="U888" s="183"/>
      <c r="V888" s="183"/>
      <c r="W888" s="183"/>
      <c r="X888" s="183"/>
      <c r="Y888" s="183"/>
      <c r="Z888" s="183"/>
      <c r="AA888" s="183"/>
      <c r="AB888" s="183"/>
      <c r="AC888" s="183"/>
      <c r="AD888" s="183"/>
      <c r="AE888" s="183"/>
      <c r="AF888" s="183"/>
      <c r="AG888" s="183"/>
      <c r="AH888" s="183" t="s">
        <v>21</v>
      </c>
      <c r="AI888" s="183"/>
      <c r="AJ888" s="183"/>
      <c r="AK888" s="183"/>
      <c r="AL888" s="183"/>
      <c r="AM888" s="183"/>
      <c r="AN888" s="183"/>
      <c r="AO888" s="183"/>
      <c r="AP888" s="183"/>
      <c r="AQ888" s="183"/>
      <c r="AR888" s="183"/>
      <c r="AS888" s="183"/>
      <c r="AT888" s="183"/>
      <c r="AU888" s="183"/>
      <c r="AV888" s="183"/>
      <c r="AW888" s="183"/>
      <c r="AX888" s="183"/>
      <c r="AY888" s="183"/>
      <c r="AZ888" s="183"/>
      <c r="BA888" s="183"/>
      <c r="BB888" s="183"/>
      <c r="BC888" s="183"/>
      <c r="BD888" s="183"/>
      <c r="BE888" s="183"/>
    </row>
    <row r="889" spans="1:57" ht="15" hidden="1" customHeight="1">
      <c r="A889" s="145" t="s">
        <v>1203</v>
      </c>
      <c r="B889" s="145" t="s">
        <v>1203</v>
      </c>
      <c r="C889" s="145"/>
      <c r="D889" s="145" t="s">
        <v>1204</v>
      </c>
      <c r="E889" s="145" t="s">
        <v>1204</v>
      </c>
      <c r="F889" s="146">
        <v>599</v>
      </c>
      <c r="G889" s="147" t="s">
        <v>500</v>
      </c>
      <c r="H889" s="148">
        <v>2</v>
      </c>
      <c r="I889" s="149">
        <v>30</v>
      </c>
      <c r="J889" s="149"/>
      <c r="K889" s="149"/>
      <c r="L889" s="150">
        <v>0</v>
      </c>
      <c r="M889" s="184" t="s">
        <v>1484</v>
      </c>
      <c r="N889" s="181">
        <v>75</v>
      </c>
      <c r="O889" s="181" t="s">
        <v>1635</v>
      </c>
      <c r="P889" s="151" t="s">
        <v>1599</v>
      </c>
      <c r="Q889" s="182" t="str">
        <f>MaBM</f>
        <v>KVTN</v>
      </c>
      <c r="R889" s="182" t="str">
        <f>MaKhoa</f>
        <v>KTVT</v>
      </c>
      <c r="S889" s="144" t="str">
        <f t="shared" si="14"/>
        <v>KTVT-KVTN</v>
      </c>
      <c r="T889" s="183"/>
      <c r="U889" s="183"/>
      <c r="V889" s="183"/>
      <c r="W889" s="183"/>
      <c r="X889" s="183"/>
      <c r="Y889" s="183"/>
      <c r="Z889" s="183"/>
      <c r="AA889" s="183"/>
      <c r="AB889" s="183"/>
      <c r="AC889" s="183"/>
      <c r="AD889" s="183"/>
      <c r="AE889" s="183"/>
      <c r="AF889" s="183"/>
      <c r="AG889" s="183" t="s">
        <v>21</v>
      </c>
      <c r="AH889" s="183"/>
      <c r="AI889" s="183"/>
      <c r="AJ889" s="183"/>
      <c r="AK889" s="183"/>
      <c r="AL889" s="183"/>
      <c r="AM889" s="183"/>
      <c r="AN889" s="183"/>
      <c r="AO889" s="183"/>
      <c r="AP889" s="183"/>
      <c r="AQ889" s="183"/>
      <c r="AR889" s="183"/>
      <c r="AS889" s="183"/>
      <c r="AT889" s="183"/>
      <c r="AU889" s="183"/>
      <c r="AV889" s="183"/>
      <c r="AW889" s="183"/>
      <c r="AX889" s="183"/>
      <c r="AY889" s="183"/>
      <c r="AZ889" s="183" t="s">
        <v>21</v>
      </c>
      <c r="BA889" s="183"/>
      <c r="BB889" s="183"/>
      <c r="BC889" s="183"/>
      <c r="BD889" s="183"/>
      <c r="BE889" s="183"/>
    </row>
    <row r="890" spans="1:57" ht="15" hidden="1" customHeight="1">
      <c r="A890" s="145" t="s">
        <v>867</v>
      </c>
      <c r="B890" s="145" t="s">
        <v>867</v>
      </c>
      <c r="C890" s="145"/>
      <c r="D890" s="145" t="s">
        <v>868</v>
      </c>
      <c r="E890" s="145" t="s">
        <v>868</v>
      </c>
      <c r="F890" s="146">
        <v>451</v>
      </c>
      <c r="G890" s="147" t="s">
        <v>869</v>
      </c>
      <c r="H890" s="148">
        <v>2</v>
      </c>
      <c r="I890" s="149">
        <v>30</v>
      </c>
      <c r="J890" s="149"/>
      <c r="K890" s="149"/>
      <c r="L890" s="150">
        <v>0</v>
      </c>
      <c r="M890" s="184" t="s">
        <v>1484</v>
      </c>
      <c r="N890" s="181">
        <v>90</v>
      </c>
      <c r="O890" s="181" t="s">
        <v>1635</v>
      </c>
      <c r="P890" s="151" t="s">
        <v>1599</v>
      </c>
      <c r="Q890" s="182" t="str">
        <f>MaBM</f>
        <v>KVTN</v>
      </c>
      <c r="R890" s="182" t="str">
        <f>MaKhoa</f>
        <v>KTVT</v>
      </c>
      <c r="S890" s="144" t="str">
        <f t="shared" si="14"/>
        <v>KTVT-KVTN</v>
      </c>
      <c r="T890" s="183"/>
      <c r="U890" s="183"/>
      <c r="V890" s="183"/>
      <c r="W890" s="183"/>
      <c r="X890" s="183"/>
      <c r="Y890" s="183"/>
      <c r="Z890" s="183"/>
      <c r="AA890" s="183"/>
      <c r="AB890" s="183"/>
      <c r="AC890" s="183"/>
      <c r="AD890" s="183"/>
      <c r="AE890" s="183"/>
      <c r="AF890" s="183"/>
      <c r="AG890" s="183" t="s">
        <v>20</v>
      </c>
      <c r="AH890" s="183"/>
      <c r="AI890" s="183"/>
      <c r="AJ890" s="183"/>
      <c r="AK890" s="183"/>
      <c r="AL890" s="183"/>
      <c r="AM890" s="183"/>
      <c r="AN890" s="183"/>
      <c r="AO890" s="183"/>
      <c r="AP890" s="183"/>
      <c r="AQ890" s="183"/>
      <c r="AR890" s="183"/>
      <c r="AS890" s="183"/>
      <c r="AT890" s="183"/>
      <c r="AU890" s="183"/>
      <c r="AV890" s="183"/>
      <c r="AW890" s="183"/>
      <c r="AX890" s="183"/>
      <c r="AY890" s="183"/>
      <c r="AZ890" s="183" t="s">
        <v>20</v>
      </c>
      <c r="BA890" s="183"/>
      <c r="BB890" s="183"/>
      <c r="BC890" s="183"/>
      <c r="BD890" s="183"/>
      <c r="BE890" s="183"/>
    </row>
    <row r="891" spans="1:57" ht="15" hidden="1" customHeight="1">
      <c r="A891" s="145" t="s">
        <v>1719</v>
      </c>
      <c r="B891" s="145" t="s">
        <v>1719</v>
      </c>
      <c r="C891" s="145"/>
      <c r="D891" s="145" t="s">
        <v>915</v>
      </c>
      <c r="E891" s="145"/>
      <c r="F891" s="146">
        <v>469</v>
      </c>
      <c r="G891" s="147" t="s">
        <v>869</v>
      </c>
      <c r="H891" s="148">
        <v>3</v>
      </c>
      <c r="I891" s="149">
        <v>45</v>
      </c>
      <c r="J891" s="149"/>
      <c r="K891" s="149"/>
      <c r="L891" s="150">
        <v>0</v>
      </c>
      <c r="M891" s="184" t="s">
        <v>1484</v>
      </c>
      <c r="N891" s="181">
        <v>90</v>
      </c>
      <c r="O891" s="181" t="s">
        <v>1635</v>
      </c>
      <c r="P891" s="151" t="s">
        <v>1599</v>
      </c>
      <c r="Q891" s="182" t="str">
        <f>MaBM</f>
        <v>KVTN</v>
      </c>
      <c r="R891" s="182" t="str">
        <f>MaKhoa</f>
        <v>KTVT</v>
      </c>
      <c r="S891" s="144" t="str">
        <f t="shared" si="14"/>
        <v>KTVT-KVTN</v>
      </c>
      <c r="T891" s="183"/>
      <c r="U891" s="183"/>
      <c r="V891" s="183"/>
      <c r="W891" s="183"/>
      <c r="X891" s="183"/>
      <c r="Y891" s="183"/>
      <c r="Z891" s="183"/>
      <c r="AA891" s="183"/>
      <c r="AB891" s="183"/>
      <c r="AC891" s="183"/>
      <c r="AD891" s="183"/>
      <c r="AE891" s="183"/>
      <c r="AF891" s="183"/>
      <c r="AG891" s="183"/>
      <c r="AH891" s="183"/>
      <c r="AI891" s="183"/>
      <c r="AJ891" s="183"/>
      <c r="AK891" s="183"/>
      <c r="AL891" s="183"/>
      <c r="AM891" s="183"/>
      <c r="AN891" s="183"/>
      <c r="AO891" s="183"/>
      <c r="AP891" s="183"/>
      <c r="AQ891" s="183"/>
      <c r="AR891" s="183"/>
      <c r="AS891" s="183"/>
      <c r="AT891" s="183"/>
      <c r="AU891" s="183"/>
      <c r="AV891" s="183"/>
      <c r="AW891" s="183"/>
      <c r="AX891" s="183"/>
      <c r="AY891" s="183"/>
      <c r="AZ891" s="183"/>
      <c r="BA891" s="183"/>
      <c r="BB891" s="183"/>
      <c r="BC891" s="183"/>
      <c r="BD891" s="183"/>
      <c r="BE891" s="183"/>
    </row>
    <row r="892" spans="1:57" ht="15" hidden="1" customHeight="1">
      <c r="A892" s="145" t="s">
        <v>1778</v>
      </c>
      <c r="B892" s="145"/>
      <c r="C892" s="145"/>
      <c r="D892" s="145" t="s">
        <v>1372</v>
      </c>
      <c r="E892" s="145"/>
      <c r="F892" s="146">
        <v>670</v>
      </c>
      <c r="G892" s="147" t="s">
        <v>1373</v>
      </c>
      <c r="H892" s="148">
        <v>4</v>
      </c>
      <c r="I892" s="149"/>
      <c r="J892" s="149"/>
      <c r="K892" s="149">
        <v>180</v>
      </c>
      <c r="L892" s="150">
        <v>0</v>
      </c>
      <c r="M892" s="180" t="s">
        <v>2</v>
      </c>
      <c r="N892" s="181"/>
      <c r="O892" s="181" t="s">
        <v>1635</v>
      </c>
      <c r="P892" s="151" t="s">
        <v>1599</v>
      </c>
      <c r="Q892" s="182" t="str">
        <f>MaBM</f>
        <v>KVTN</v>
      </c>
      <c r="R892" s="182" t="str">
        <f>MaKhoa</f>
        <v>KTVT</v>
      </c>
      <c r="S892" s="144" t="str">
        <f t="shared" si="14"/>
        <v>KTVT-KVTN</v>
      </c>
      <c r="T892" s="183"/>
      <c r="U892" s="183"/>
      <c r="V892" s="183"/>
      <c r="W892" s="183"/>
      <c r="X892" s="183"/>
      <c r="Y892" s="183"/>
      <c r="Z892" s="183"/>
      <c r="AA892" s="183"/>
      <c r="AB892" s="183"/>
      <c r="AC892" s="183"/>
      <c r="AD892" s="183"/>
      <c r="AE892" s="183"/>
      <c r="AF892" s="183"/>
      <c r="AG892" s="183"/>
      <c r="AH892" s="183"/>
      <c r="AI892" s="183"/>
      <c r="AJ892" s="183"/>
      <c r="AK892" s="183"/>
      <c r="AL892" s="183"/>
      <c r="AM892" s="183"/>
      <c r="AN892" s="183"/>
      <c r="AO892" s="183"/>
      <c r="AP892" s="183"/>
      <c r="AQ892" s="183"/>
      <c r="AR892" s="183"/>
      <c r="AS892" s="183"/>
      <c r="AT892" s="183"/>
      <c r="AU892" s="183"/>
      <c r="AV892" s="183"/>
      <c r="AW892" s="183"/>
      <c r="AX892" s="183"/>
      <c r="AY892" s="183"/>
      <c r="AZ892" s="183"/>
      <c r="BA892" s="183"/>
      <c r="BB892" s="183"/>
      <c r="BC892" s="183"/>
      <c r="BD892" s="183"/>
      <c r="BE892" s="183"/>
    </row>
    <row r="893" spans="1:57" ht="15" hidden="1" customHeight="1">
      <c r="A893" s="145" t="s">
        <v>1779</v>
      </c>
      <c r="B893" s="145"/>
      <c r="C893" s="145"/>
      <c r="D893" s="145" t="s">
        <v>1374</v>
      </c>
      <c r="E893" s="145"/>
      <c r="F893" s="146">
        <v>671</v>
      </c>
      <c r="G893" s="147" t="s">
        <v>1375</v>
      </c>
      <c r="H893" s="148">
        <v>4</v>
      </c>
      <c r="I893" s="149"/>
      <c r="J893" s="149"/>
      <c r="K893" s="149">
        <v>180</v>
      </c>
      <c r="L893" s="150">
        <v>0</v>
      </c>
      <c r="M893" s="180" t="s">
        <v>2</v>
      </c>
      <c r="N893" s="181"/>
      <c r="O893" s="181" t="s">
        <v>1635</v>
      </c>
      <c r="P893" s="151" t="s">
        <v>1599</v>
      </c>
      <c r="Q893" s="182" t="str">
        <f>MaBM</f>
        <v>KVTN</v>
      </c>
      <c r="R893" s="182" t="str">
        <f>MaKhoa</f>
        <v>KTVT</v>
      </c>
      <c r="S893" s="144" t="str">
        <f t="shared" si="14"/>
        <v>KTVT-KVTN</v>
      </c>
      <c r="T893" s="183"/>
      <c r="U893" s="183"/>
      <c r="V893" s="183"/>
      <c r="W893" s="183"/>
      <c r="X893" s="183"/>
      <c r="Y893" s="183"/>
      <c r="Z893" s="183"/>
      <c r="AA893" s="183"/>
      <c r="AB893" s="183"/>
      <c r="AC893" s="183"/>
      <c r="AD893" s="183"/>
      <c r="AE893" s="183"/>
      <c r="AF893" s="183"/>
      <c r="AG893" s="183"/>
      <c r="AH893" s="183"/>
      <c r="AI893" s="183"/>
      <c r="AJ893" s="183"/>
      <c r="AK893" s="183"/>
      <c r="AL893" s="183"/>
      <c r="AM893" s="183"/>
      <c r="AN893" s="183"/>
      <c r="AO893" s="183"/>
      <c r="AP893" s="183"/>
      <c r="AQ893" s="183"/>
      <c r="AR893" s="183"/>
      <c r="AS893" s="183"/>
      <c r="AT893" s="183"/>
      <c r="AU893" s="183"/>
      <c r="AV893" s="183"/>
      <c r="AW893" s="183"/>
      <c r="AX893" s="183"/>
      <c r="AY893" s="183"/>
      <c r="AZ893" s="183"/>
      <c r="BA893" s="183"/>
      <c r="BB893" s="183"/>
      <c r="BC893" s="183"/>
      <c r="BD893" s="183"/>
      <c r="BE893" s="183"/>
    </row>
    <row r="894" spans="1:57" ht="15" hidden="1" customHeight="1">
      <c r="A894" s="145" t="s">
        <v>1780</v>
      </c>
      <c r="B894" s="145"/>
      <c r="C894" s="145"/>
      <c r="D894" s="145" t="s">
        <v>1433</v>
      </c>
      <c r="E894" s="145"/>
      <c r="F894" s="146">
        <v>702</v>
      </c>
      <c r="G894" s="147" t="s">
        <v>1415</v>
      </c>
      <c r="H894" s="148">
        <v>4</v>
      </c>
      <c r="I894" s="149"/>
      <c r="J894" s="149"/>
      <c r="K894" s="149">
        <v>180</v>
      </c>
      <c r="L894" s="150">
        <v>0</v>
      </c>
      <c r="M894" s="180" t="s">
        <v>1511</v>
      </c>
      <c r="N894" s="181"/>
      <c r="O894" s="181" t="s">
        <v>1635</v>
      </c>
      <c r="P894" s="151" t="s">
        <v>1599</v>
      </c>
      <c r="Q894" s="182" t="str">
        <f>MaBM</f>
        <v>KVTN</v>
      </c>
      <c r="R894" s="182" t="str">
        <f>MaKhoa</f>
        <v>KTVT</v>
      </c>
      <c r="S894" s="144" t="str">
        <f t="shared" si="14"/>
        <v>KTVT-KVTN</v>
      </c>
      <c r="T894" s="183"/>
      <c r="U894" s="183"/>
      <c r="V894" s="183"/>
      <c r="W894" s="183"/>
      <c r="X894" s="183"/>
      <c r="Y894" s="183"/>
      <c r="Z894" s="183"/>
      <c r="AA894" s="183"/>
      <c r="AB894" s="183"/>
      <c r="AC894" s="183"/>
      <c r="AD894" s="183"/>
      <c r="AE894" s="183"/>
      <c r="AF894" s="183"/>
      <c r="AG894" s="183"/>
      <c r="AH894" s="183"/>
      <c r="AI894" s="183"/>
      <c r="AJ894" s="183"/>
      <c r="AK894" s="183"/>
      <c r="AL894" s="183"/>
      <c r="AM894" s="183"/>
      <c r="AN894" s="183"/>
      <c r="AO894" s="183"/>
      <c r="AP894" s="183"/>
      <c r="AQ894" s="183"/>
      <c r="AR894" s="183"/>
      <c r="AS894" s="183"/>
      <c r="AT894" s="183"/>
      <c r="AU894" s="183"/>
      <c r="AV894" s="183"/>
      <c r="AW894" s="183"/>
      <c r="AX894" s="183"/>
      <c r="AY894" s="183"/>
      <c r="AZ894" s="183"/>
      <c r="BA894" s="183"/>
      <c r="BB894" s="183"/>
      <c r="BC894" s="183"/>
      <c r="BD894" s="183"/>
      <c r="BE894" s="183"/>
    </row>
    <row r="895" spans="1:57" ht="15" hidden="1" customHeight="1">
      <c r="A895" s="145" t="s">
        <v>69</v>
      </c>
      <c r="B895" s="145"/>
      <c r="C895" s="145" t="s">
        <v>69</v>
      </c>
      <c r="D895" s="145" t="s">
        <v>70</v>
      </c>
      <c r="E895" s="145" t="s">
        <v>70</v>
      </c>
      <c r="F895" s="146">
        <v>20</v>
      </c>
      <c r="G895" s="147" t="s">
        <v>71</v>
      </c>
      <c r="H895" s="148">
        <v>3</v>
      </c>
      <c r="I895" s="149">
        <v>30</v>
      </c>
      <c r="J895" s="149">
        <v>30</v>
      </c>
      <c r="K895" s="149"/>
      <c r="L895" s="150">
        <v>0</v>
      </c>
      <c r="M895" s="180" t="s">
        <v>1511</v>
      </c>
      <c r="N895" s="181"/>
      <c r="O895" s="181" t="s">
        <v>1576</v>
      </c>
      <c r="P895" s="151" t="s">
        <v>1573</v>
      </c>
      <c r="Q895" s="182" t="str">
        <f>MaBM</f>
        <v>CBHO</v>
      </c>
      <c r="R895" s="182" t="str">
        <f>MaKhoa</f>
        <v>KHCB</v>
      </c>
      <c r="S895" s="144" t="str">
        <f t="shared" si="14"/>
        <v>KHCB-CBHO</v>
      </c>
      <c r="T895" s="183" t="s">
        <v>20</v>
      </c>
      <c r="U895" s="183" t="s">
        <v>20</v>
      </c>
      <c r="V895" s="183" t="s">
        <v>20</v>
      </c>
      <c r="W895" s="183" t="s">
        <v>20</v>
      </c>
      <c r="X895" s="183" t="s">
        <v>20</v>
      </c>
      <c r="Y895" s="183" t="s">
        <v>20</v>
      </c>
      <c r="Z895" s="183" t="s">
        <v>20</v>
      </c>
      <c r="AA895" s="183" t="s">
        <v>20</v>
      </c>
      <c r="AB895" s="183" t="s">
        <v>20</v>
      </c>
      <c r="AC895" s="183" t="s">
        <v>20</v>
      </c>
      <c r="AD895" s="183" t="s">
        <v>20</v>
      </c>
      <c r="AE895" s="183"/>
      <c r="AF895" s="183"/>
      <c r="AG895" s="183"/>
      <c r="AH895" s="183"/>
      <c r="AI895" s="183"/>
      <c r="AJ895" s="183"/>
      <c r="AK895" s="183"/>
      <c r="AL895" s="183"/>
      <c r="AM895" s="183"/>
      <c r="AN895" s="183" t="s">
        <v>20</v>
      </c>
      <c r="AO895" s="183" t="s">
        <v>20</v>
      </c>
      <c r="AP895" s="183" t="s">
        <v>20</v>
      </c>
      <c r="AQ895" s="183"/>
      <c r="AR895" s="183" t="s">
        <v>20</v>
      </c>
      <c r="AS895" s="183"/>
      <c r="AT895" s="183" t="s">
        <v>20</v>
      </c>
      <c r="AU895" s="183" t="s">
        <v>20</v>
      </c>
      <c r="AV895" s="183" t="s">
        <v>20</v>
      </c>
      <c r="AW895" s="183" t="s">
        <v>20</v>
      </c>
      <c r="AX895" s="183"/>
      <c r="AY895" s="183"/>
      <c r="AZ895" s="183"/>
      <c r="BA895" s="183"/>
      <c r="BB895" s="183"/>
      <c r="BC895" s="183"/>
      <c r="BD895" s="183"/>
      <c r="BE895" s="183"/>
    </row>
    <row r="896" spans="1:57" ht="15" customHeight="1">
      <c r="A896" s="145" t="s">
        <v>1596</v>
      </c>
      <c r="B896" s="145"/>
      <c r="C896" s="145"/>
      <c r="D896" s="145"/>
      <c r="E896" s="145"/>
      <c r="F896" s="146">
        <v>36</v>
      </c>
      <c r="G896" s="147" t="s">
        <v>1597</v>
      </c>
      <c r="H896" s="148">
        <v>2</v>
      </c>
      <c r="I896" s="149">
        <v>30</v>
      </c>
      <c r="J896" s="149"/>
      <c r="K896" s="149"/>
      <c r="L896" s="150">
        <v>0</v>
      </c>
      <c r="M896" s="184"/>
      <c r="N896" s="181"/>
      <c r="O896" s="191" t="s">
        <v>1594</v>
      </c>
      <c r="P896" s="166" t="s">
        <v>1595</v>
      </c>
      <c r="Q896" s="182" t="str">
        <f>MaBM</f>
        <v>CTMO</v>
      </c>
      <c r="R896" s="182" t="str">
        <f>MaKhoa</f>
        <v>KCT</v>
      </c>
      <c r="S896" s="144" t="str">
        <f t="shared" si="14"/>
        <v>KCT-CTMO</v>
      </c>
      <c r="T896" s="183"/>
      <c r="U896" s="183"/>
      <c r="V896" s="183"/>
      <c r="W896" s="183"/>
      <c r="X896" s="183"/>
      <c r="Y896" s="183"/>
      <c r="Z896" s="183"/>
      <c r="AA896" s="183"/>
      <c r="AB896" s="183"/>
      <c r="AC896" s="183"/>
      <c r="AD896" s="183"/>
      <c r="AE896" s="183"/>
      <c r="AF896" s="183"/>
      <c r="AG896" s="183"/>
      <c r="AH896" s="183"/>
      <c r="AI896" s="183"/>
      <c r="AJ896" s="183"/>
      <c r="AK896" s="183"/>
      <c r="AL896" s="183"/>
      <c r="AM896" s="183"/>
      <c r="AN896" s="183"/>
      <c r="AO896" s="183"/>
      <c r="AP896" s="183"/>
      <c r="AQ896" s="183"/>
      <c r="AR896" s="183"/>
      <c r="AS896" s="183"/>
      <c r="AT896" s="183"/>
      <c r="AU896" s="183"/>
      <c r="AV896" s="183"/>
      <c r="AW896" s="183"/>
      <c r="AX896" s="183"/>
      <c r="AY896" s="183"/>
      <c r="AZ896" s="183"/>
      <c r="BA896" s="183"/>
      <c r="BB896" s="183"/>
      <c r="BC896" s="183"/>
      <c r="BD896" s="183"/>
      <c r="BE896" s="183"/>
    </row>
    <row r="897" spans="1:57" ht="15" hidden="1" customHeight="1">
      <c r="A897" s="145" t="s">
        <v>63</v>
      </c>
      <c r="B897" s="145"/>
      <c r="C897" s="145" t="s">
        <v>63</v>
      </c>
      <c r="D897" s="145"/>
      <c r="E897" s="145"/>
      <c r="F897" s="146">
        <v>16</v>
      </c>
      <c r="G897" s="147" t="s">
        <v>64</v>
      </c>
      <c r="H897" s="148">
        <v>4</v>
      </c>
      <c r="I897" s="149">
        <v>45</v>
      </c>
      <c r="J897" s="149">
        <v>30</v>
      </c>
      <c r="K897" s="149"/>
      <c r="L897" s="150">
        <v>0</v>
      </c>
      <c r="M897" s="184" t="s">
        <v>1484</v>
      </c>
      <c r="N897" s="181">
        <v>90</v>
      </c>
      <c r="O897" s="181" t="s">
        <v>1575</v>
      </c>
      <c r="P897" s="151" t="s">
        <v>1573</v>
      </c>
      <c r="Q897" s="182" t="str">
        <f>MaBM</f>
        <v>CBLY</v>
      </c>
      <c r="R897" s="182" t="str">
        <f>MaKhoa</f>
        <v>KHCB</v>
      </c>
      <c r="S897" s="144" t="str">
        <f t="shared" si="14"/>
        <v>KHCB-CBLY</v>
      </c>
      <c r="T897" s="183" t="s">
        <v>20</v>
      </c>
      <c r="U897" s="183" t="s">
        <v>20</v>
      </c>
      <c r="V897" s="183" t="s">
        <v>20</v>
      </c>
      <c r="W897" s="183" t="s">
        <v>20</v>
      </c>
      <c r="X897" s="183" t="s">
        <v>20</v>
      </c>
      <c r="Y897" s="183" t="s">
        <v>20</v>
      </c>
      <c r="Z897" s="183" t="s">
        <v>20</v>
      </c>
      <c r="AA897" s="183" t="s">
        <v>20</v>
      </c>
      <c r="AB897" s="183" t="s">
        <v>20</v>
      </c>
      <c r="AC897" s="183" t="s">
        <v>20</v>
      </c>
      <c r="AD897" s="183" t="s">
        <v>20</v>
      </c>
      <c r="AE897" s="183" t="s">
        <v>20</v>
      </c>
      <c r="AF897" s="183" t="s">
        <v>20</v>
      </c>
      <c r="AG897" s="183"/>
      <c r="AH897" s="183"/>
      <c r="AI897" s="183"/>
      <c r="AJ897" s="183"/>
      <c r="AK897" s="183"/>
      <c r="AL897" s="183"/>
      <c r="AM897" s="183"/>
      <c r="AN897" s="183"/>
      <c r="AO897" s="183"/>
      <c r="AP897" s="183"/>
      <c r="AQ897" s="183"/>
      <c r="AR897" s="183"/>
      <c r="AS897" s="183"/>
      <c r="AT897" s="183"/>
      <c r="AU897" s="183"/>
      <c r="AV897" s="183"/>
      <c r="AW897" s="183"/>
      <c r="AX897" s="183"/>
      <c r="AY897" s="183"/>
      <c r="AZ897" s="183"/>
      <c r="BA897" s="183"/>
      <c r="BB897" s="183"/>
      <c r="BC897" s="183"/>
      <c r="BD897" s="183"/>
      <c r="BE897" s="183"/>
    </row>
    <row r="898" spans="1:57" ht="15" hidden="1" customHeight="1">
      <c r="A898" s="145"/>
      <c r="B898" s="145"/>
      <c r="C898" s="145"/>
      <c r="D898" s="145" t="s">
        <v>67</v>
      </c>
      <c r="E898" s="145" t="s">
        <v>67</v>
      </c>
      <c r="F898" s="146">
        <v>18</v>
      </c>
      <c r="G898" s="147" t="s">
        <v>64</v>
      </c>
      <c r="H898" s="148">
        <v>3</v>
      </c>
      <c r="I898" s="149">
        <v>45</v>
      </c>
      <c r="J898" s="149"/>
      <c r="K898" s="149"/>
      <c r="L898" s="150">
        <v>0</v>
      </c>
      <c r="M898" s="184" t="s">
        <v>1484</v>
      </c>
      <c r="N898" s="181">
        <v>90</v>
      </c>
      <c r="O898" s="181" t="s">
        <v>1575</v>
      </c>
      <c r="P898" s="151" t="s">
        <v>1573</v>
      </c>
      <c r="Q898" s="182" t="str">
        <f>MaBM</f>
        <v>CBLY</v>
      </c>
      <c r="R898" s="182" t="str">
        <f>MaKhoa</f>
        <v>KHCB</v>
      </c>
      <c r="S898" s="144" t="str">
        <f t="shared" si="14"/>
        <v>KHCB-CBLY</v>
      </c>
      <c r="T898" s="183"/>
      <c r="U898" s="183"/>
      <c r="V898" s="183"/>
      <c r="W898" s="183"/>
      <c r="X898" s="183"/>
      <c r="Y898" s="183"/>
      <c r="Z898" s="183"/>
      <c r="AA898" s="183"/>
      <c r="AB898" s="183"/>
      <c r="AC898" s="183"/>
      <c r="AD898" s="183"/>
      <c r="AE898" s="183"/>
      <c r="AF898" s="183"/>
      <c r="AG898" s="183"/>
      <c r="AH898" s="183"/>
      <c r="AI898" s="183"/>
      <c r="AJ898" s="183"/>
      <c r="AK898" s="183"/>
      <c r="AL898" s="183"/>
      <c r="AM898" s="183"/>
      <c r="AN898" s="183" t="s">
        <v>20</v>
      </c>
      <c r="AO898" s="183" t="s">
        <v>20</v>
      </c>
      <c r="AP898" s="183" t="s">
        <v>20</v>
      </c>
      <c r="AQ898" s="183"/>
      <c r="AR898" s="183" t="s">
        <v>20</v>
      </c>
      <c r="AS898" s="183"/>
      <c r="AT898" s="183" t="s">
        <v>20</v>
      </c>
      <c r="AU898" s="183" t="s">
        <v>20</v>
      </c>
      <c r="AV898" s="183" t="s">
        <v>20</v>
      </c>
      <c r="AW898" s="183" t="s">
        <v>20</v>
      </c>
      <c r="AX898" s="183" t="s">
        <v>20</v>
      </c>
      <c r="AY898" s="183" t="s">
        <v>20</v>
      </c>
      <c r="AZ898" s="183"/>
      <c r="BA898" s="183"/>
      <c r="BB898" s="183"/>
      <c r="BC898" s="183"/>
      <c r="BD898" s="183"/>
      <c r="BE898" s="183"/>
    </row>
    <row r="899" spans="1:57" s="199" customFormat="1" ht="15" hidden="1" customHeight="1">
      <c r="A899" s="145" t="s">
        <v>65</v>
      </c>
      <c r="B899" s="145"/>
      <c r="C899" s="145" t="s">
        <v>65</v>
      </c>
      <c r="D899" s="145"/>
      <c r="E899" s="145"/>
      <c r="F899" s="146">
        <v>17</v>
      </c>
      <c r="G899" s="147" t="s">
        <v>66</v>
      </c>
      <c r="H899" s="148">
        <v>2</v>
      </c>
      <c r="I899" s="149">
        <v>30</v>
      </c>
      <c r="J899" s="149"/>
      <c r="K899" s="149"/>
      <c r="L899" s="150">
        <v>0</v>
      </c>
      <c r="M899" s="184" t="s">
        <v>1484</v>
      </c>
      <c r="N899" s="181">
        <v>60</v>
      </c>
      <c r="O899" s="181" t="s">
        <v>1575</v>
      </c>
      <c r="P899" s="151" t="s">
        <v>1573</v>
      </c>
      <c r="Q899" s="182" t="str">
        <f>MaBM</f>
        <v>CBLY</v>
      </c>
      <c r="R899" s="182" t="str">
        <f>MaKhoa</f>
        <v>KHCB</v>
      </c>
      <c r="S899" s="144" t="str">
        <f t="shared" si="14"/>
        <v>KHCB-CBLY</v>
      </c>
      <c r="T899" s="183" t="s">
        <v>20</v>
      </c>
      <c r="U899" s="183" t="s">
        <v>20</v>
      </c>
      <c r="V899" s="183" t="s">
        <v>20</v>
      </c>
      <c r="W899" s="183" t="s">
        <v>20</v>
      </c>
      <c r="X899" s="183" t="s">
        <v>20</v>
      </c>
      <c r="Y899" s="183" t="s">
        <v>20</v>
      </c>
      <c r="Z899" s="183" t="s">
        <v>20</v>
      </c>
      <c r="AA899" s="183" t="s">
        <v>20</v>
      </c>
      <c r="AB899" s="183" t="s">
        <v>20</v>
      </c>
      <c r="AC899" s="183" t="s">
        <v>20</v>
      </c>
      <c r="AD899" s="183" t="s">
        <v>20</v>
      </c>
      <c r="AE899" s="183" t="s">
        <v>20</v>
      </c>
      <c r="AF899" s="183" t="s">
        <v>20</v>
      </c>
      <c r="AG899" s="183"/>
      <c r="AH899" s="183"/>
      <c r="AI899" s="183"/>
      <c r="AJ899" s="183"/>
      <c r="AK899" s="183"/>
      <c r="AL899" s="183"/>
      <c r="AM899" s="183"/>
      <c r="AN899" s="183"/>
      <c r="AO899" s="183"/>
      <c r="AP899" s="183"/>
      <c r="AQ899" s="183"/>
      <c r="AR899" s="183"/>
      <c r="AS899" s="183"/>
      <c r="AT899" s="183"/>
      <c r="AU899" s="183"/>
      <c r="AV899" s="183"/>
      <c r="AW899" s="183"/>
      <c r="AX899" s="183"/>
      <c r="AY899" s="183"/>
      <c r="AZ899" s="183"/>
      <c r="BA899" s="183"/>
      <c r="BB899" s="183"/>
      <c r="BC899" s="183"/>
      <c r="BD899" s="183"/>
      <c r="BE899" s="183"/>
    </row>
    <row r="900" spans="1:57" s="199" customFormat="1" ht="15" hidden="1" customHeight="1">
      <c r="A900" s="145"/>
      <c r="B900" s="145" t="s">
        <v>68</v>
      </c>
      <c r="C900" s="145"/>
      <c r="D900" s="145"/>
      <c r="E900" s="145"/>
      <c r="F900" s="146">
        <v>19</v>
      </c>
      <c r="G900" s="147" t="s">
        <v>66</v>
      </c>
      <c r="H900" s="148">
        <v>3</v>
      </c>
      <c r="I900" s="149">
        <v>30</v>
      </c>
      <c r="J900" s="149">
        <v>30</v>
      </c>
      <c r="K900" s="149"/>
      <c r="L900" s="150">
        <v>0</v>
      </c>
      <c r="M900" s="184" t="s">
        <v>1484</v>
      </c>
      <c r="N900" s="181">
        <v>60</v>
      </c>
      <c r="O900" s="181" t="s">
        <v>1575</v>
      </c>
      <c r="P900" s="151" t="s">
        <v>1573</v>
      </c>
      <c r="Q900" s="182" t="str">
        <f>MaBM</f>
        <v>CBLY</v>
      </c>
      <c r="R900" s="182" t="str">
        <f>MaKhoa</f>
        <v>KHCB</v>
      </c>
      <c r="S900" s="144" t="str">
        <f t="shared" si="14"/>
        <v>KHCB-CBLY</v>
      </c>
      <c r="T900" s="183"/>
      <c r="U900" s="183"/>
      <c r="V900" s="183"/>
      <c r="W900" s="183"/>
      <c r="X900" s="183"/>
      <c r="Y900" s="183"/>
      <c r="Z900" s="183"/>
      <c r="AA900" s="183"/>
      <c r="AB900" s="183"/>
      <c r="AC900" s="183"/>
      <c r="AD900" s="183"/>
      <c r="AE900" s="183"/>
      <c r="AF900" s="183"/>
      <c r="AG900" s="183"/>
      <c r="AH900" s="183"/>
      <c r="AI900" s="183"/>
      <c r="AJ900" s="183"/>
      <c r="AK900" s="183"/>
      <c r="AL900" s="183"/>
      <c r="AM900" s="183"/>
      <c r="AN900" s="183"/>
      <c r="AO900" s="183"/>
      <c r="AP900" s="183"/>
      <c r="AQ900" s="183"/>
      <c r="AR900" s="183"/>
      <c r="AS900" s="183"/>
      <c r="AT900" s="183"/>
      <c r="AU900" s="183"/>
      <c r="AV900" s="183"/>
      <c r="AW900" s="183"/>
      <c r="AX900" s="183"/>
      <c r="AY900" s="183"/>
      <c r="AZ900" s="183"/>
      <c r="BA900" s="183"/>
      <c r="BB900" s="183"/>
      <c r="BC900" s="183"/>
      <c r="BD900" s="183"/>
      <c r="BE900" s="183"/>
    </row>
    <row r="901" spans="1:57" ht="15" hidden="1" customHeight="1">
      <c r="A901" s="145" t="s">
        <v>42</v>
      </c>
      <c r="B901" s="145"/>
      <c r="C901" s="145"/>
      <c r="D901" s="145"/>
      <c r="E901" s="145"/>
      <c r="F901" s="146">
        <v>7</v>
      </c>
      <c r="G901" s="147" t="s">
        <v>43</v>
      </c>
      <c r="H901" s="148">
        <v>4</v>
      </c>
      <c r="I901" s="149">
        <v>45</v>
      </c>
      <c r="J901" s="149">
        <v>30</v>
      </c>
      <c r="K901" s="149"/>
      <c r="L901" s="150">
        <v>0</v>
      </c>
      <c r="M901" s="184" t="s">
        <v>1484</v>
      </c>
      <c r="N901" s="181">
        <v>60</v>
      </c>
      <c r="O901" s="181" t="s">
        <v>1572</v>
      </c>
      <c r="P901" s="151" t="s">
        <v>1573</v>
      </c>
      <c r="Q901" s="182" t="str">
        <f>MaBM</f>
        <v>CBNN</v>
      </c>
      <c r="R901" s="182" t="str">
        <f>MaKhoa</f>
        <v>KHCB</v>
      </c>
      <c r="S901" s="144" t="str">
        <f t="shared" si="14"/>
        <v>KHCB-CBNN</v>
      </c>
      <c r="T901" s="183" t="s">
        <v>20</v>
      </c>
      <c r="U901" s="183" t="s">
        <v>20</v>
      </c>
      <c r="V901" s="183" t="s">
        <v>20</v>
      </c>
      <c r="W901" s="183" t="s">
        <v>20</v>
      </c>
      <c r="X901" s="183" t="s">
        <v>20</v>
      </c>
      <c r="Y901" s="183" t="s">
        <v>20</v>
      </c>
      <c r="Z901" s="183" t="s">
        <v>20</v>
      </c>
      <c r="AA901" s="183" t="s">
        <v>20</v>
      </c>
      <c r="AB901" s="183" t="s">
        <v>20</v>
      </c>
      <c r="AC901" s="183" t="s">
        <v>20</v>
      </c>
      <c r="AD901" s="183" t="s">
        <v>20</v>
      </c>
      <c r="AE901" s="183" t="s">
        <v>20</v>
      </c>
      <c r="AF901" s="183" t="s">
        <v>20</v>
      </c>
      <c r="AG901" s="183" t="s">
        <v>20</v>
      </c>
      <c r="AH901" s="183" t="s">
        <v>20</v>
      </c>
      <c r="AI901" s="183" t="s">
        <v>20</v>
      </c>
      <c r="AJ901" s="183" t="s">
        <v>20</v>
      </c>
      <c r="AK901" s="183" t="s">
        <v>20</v>
      </c>
      <c r="AL901" s="183" t="s">
        <v>20</v>
      </c>
      <c r="AM901" s="183"/>
      <c r="AN901" s="183"/>
      <c r="AO901" s="183"/>
      <c r="AP901" s="183"/>
      <c r="AQ901" s="183"/>
      <c r="AR901" s="183"/>
      <c r="AS901" s="183"/>
      <c r="AT901" s="183"/>
      <c r="AU901" s="183"/>
      <c r="AV901" s="183"/>
      <c r="AW901" s="183"/>
      <c r="AX901" s="183"/>
      <c r="AY901" s="183"/>
      <c r="AZ901" s="183"/>
      <c r="BA901" s="183"/>
      <c r="BB901" s="183"/>
      <c r="BC901" s="183"/>
      <c r="BD901" s="183"/>
      <c r="BE901" s="183"/>
    </row>
    <row r="902" spans="1:57" ht="15" hidden="1" customHeight="1">
      <c r="A902" s="145"/>
      <c r="B902" s="145"/>
      <c r="C902" s="145"/>
      <c r="D902" s="145" t="s">
        <v>45</v>
      </c>
      <c r="E902" s="145"/>
      <c r="F902" s="146">
        <v>8</v>
      </c>
      <c r="G902" s="147" t="s">
        <v>43</v>
      </c>
      <c r="H902" s="148">
        <v>4</v>
      </c>
      <c r="I902" s="149">
        <v>45</v>
      </c>
      <c r="J902" s="149">
        <v>30</v>
      </c>
      <c r="K902" s="149"/>
      <c r="L902" s="150">
        <v>0</v>
      </c>
      <c r="M902" s="184" t="s">
        <v>1484</v>
      </c>
      <c r="N902" s="181">
        <v>60</v>
      </c>
      <c r="O902" s="181" t="s">
        <v>1572</v>
      </c>
      <c r="P902" s="151" t="s">
        <v>1573</v>
      </c>
      <c r="Q902" s="182" t="str">
        <f>MaBM</f>
        <v>CBNN</v>
      </c>
      <c r="R902" s="182" t="str">
        <f>MaKhoa</f>
        <v>KHCB</v>
      </c>
      <c r="S902" s="144" t="str">
        <f t="shared" si="14"/>
        <v>KHCB-CBNN</v>
      </c>
      <c r="T902" s="183"/>
      <c r="U902" s="183"/>
      <c r="V902" s="183"/>
      <c r="W902" s="183"/>
      <c r="X902" s="183"/>
      <c r="Y902" s="183"/>
      <c r="Z902" s="183"/>
      <c r="AA902" s="183"/>
      <c r="AB902" s="183"/>
      <c r="AC902" s="183"/>
      <c r="AD902" s="183"/>
      <c r="AE902" s="183"/>
      <c r="AF902" s="183"/>
      <c r="AG902" s="183"/>
      <c r="AH902" s="183"/>
      <c r="AI902" s="183"/>
      <c r="AJ902" s="183"/>
      <c r="AK902" s="183"/>
      <c r="AL902" s="183"/>
      <c r="AM902" s="183"/>
      <c r="AN902" s="183" t="s">
        <v>20</v>
      </c>
      <c r="AO902" s="183" t="s">
        <v>20</v>
      </c>
      <c r="AP902" s="183" t="s">
        <v>20</v>
      </c>
      <c r="AQ902" s="183"/>
      <c r="AR902" s="183" t="s">
        <v>20</v>
      </c>
      <c r="AS902" s="183"/>
      <c r="AT902" s="183" t="s">
        <v>20</v>
      </c>
      <c r="AU902" s="183" t="s">
        <v>20</v>
      </c>
      <c r="AV902" s="183" t="s">
        <v>20</v>
      </c>
      <c r="AW902" s="183" t="s">
        <v>20</v>
      </c>
      <c r="AX902" s="183" t="s">
        <v>20</v>
      </c>
      <c r="AY902" s="183" t="s">
        <v>20</v>
      </c>
      <c r="AZ902" s="183" t="s">
        <v>20</v>
      </c>
      <c r="BA902" s="183" t="s">
        <v>20</v>
      </c>
      <c r="BB902" s="183" t="s">
        <v>20</v>
      </c>
      <c r="BC902" s="183" t="s">
        <v>20</v>
      </c>
      <c r="BD902" s="183" t="s">
        <v>20</v>
      </c>
      <c r="BE902" s="183"/>
    </row>
    <row r="903" spans="1:57" ht="15" hidden="1" customHeight="1">
      <c r="A903" s="145" t="s">
        <v>1496</v>
      </c>
      <c r="B903" s="145"/>
      <c r="C903" s="145"/>
      <c r="D903" s="145"/>
      <c r="E903" s="145"/>
      <c r="F903" s="146">
        <v>893</v>
      </c>
      <c r="G903" s="147" t="s">
        <v>1498</v>
      </c>
      <c r="H903" s="148">
        <v>2</v>
      </c>
      <c r="I903" s="149">
        <v>15</v>
      </c>
      <c r="J903" s="149">
        <v>30</v>
      </c>
      <c r="K903" s="149"/>
      <c r="L903" s="150">
        <v>0</v>
      </c>
      <c r="M903" s="184" t="s">
        <v>1484</v>
      </c>
      <c r="N903" s="181">
        <v>90</v>
      </c>
      <c r="O903" s="181" t="s">
        <v>1572</v>
      </c>
      <c r="P903" s="151" t="s">
        <v>1573</v>
      </c>
      <c r="Q903" s="182" t="str">
        <f>MaBM</f>
        <v>CBNN</v>
      </c>
      <c r="R903" s="182" t="str">
        <f>MaKhoa</f>
        <v>KHCB</v>
      </c>
      <c r="S903" s="144" t="str">
        <f t="shared" ref="S903:S957" si="15">+R903&amp;"-"&amp;Q903</f>
        <v>KHCB-CBNN</v>
      </c>
      <c r="T903" s="183"/>
      <c r="U903" s="183"/>
      <c r="V903" s="183"/>
      <c r="W903" s="183"/>
      <c r="X903" s="183"/>
      <c r="Y903" s="183"/>
      <c r="Z903" s="183" t="s">
        <v>21</v>
      </c>
      <c r="AA903" s="183"/>
      <c r="AB903" s="183"/>
      <c r="AC903" s="183"/>
      <c r="AD903" s="183"/>
      <c r="AE903" s="183"/>
      <c r="AF903" s="183"/>
      <c r="AG903" s="183"/>
      <c r="AH903" s="183"/>
      <c r="AI903" s="183"/>
      <c r="AJ903" s="183"/>
      <c r="AK903" s="183"/>
      <c r="AL903" s="183"/>
      <c r="AM903" s="183"/>
      <c r="AN903" s="183"/>
      <c r="AO903" s="183"/>
      <c r="AP903" s="183"/>
      <c r="AQ903" s="183"/>
      <c r="AR903" s="183"/>
      <c r="AS903" s="183"/>
      <c r="AT903" s="183"/>
      <c r="AU903" s="183"/>
      <c r="AV903" s="183"/>
      <c r="AW903" s="183"/>
      <c r="AX903" s="183"/>
      <c r="AY903" s="183"/>
      <c r="AZ903" s="183"/>
      <c r="BA903" s="183"/>
      <c r="BB903" s="183"/>
      <c r="BC903" s="183"/>
      <c r="BD903" s="183"/>
      <c r="BE903" s="183"/>
    </row>
    <row r="904" spans="1:57" ht="15" hidden="1" customHeight="1">
      <c r="A904" s="145" t="s">
        <v>1497</v>
      </c>
      <c r="B904" s="145"/>
      <c r="C904" s="145"/>
      <c r="D904" s="145"/>
      <c r="E904" s="145"/>
      <c r="F904" s="146">
        <v>894</v>
      </c>
      <c r="G904" s="147" t="s">
        <v>1499</v>
      </c>
      <c r="H904" s="148">
        <v>2</v>
      </c>
      <c r="I904" s="149">
        <v>15</v>
      </c>
      <c r="J904" s="149">
        <v>30</v>
      </c>
      <c r="K904" s="149"/>
      <c r="L904" s="150">
        <v>0</v>
      </c>
      <c r="M904" s="180" t="s">
        <v>1511</v>
      </c>
      <c r="N904" s="181"/>
      <c r="O904" s="181" t="s">
        <v>1572</v>
      </c>
      <c r="P904" s="151" t="s">
        <v>1573</v>
      </c>
      <c r="Q904" s="182" t="str">
        <f>MaBM</f>
        <v>CBNN</v>
      </c>
      <c r="R904" s="182" t="str">
        <f>MaKhoa</f>
        <v>KHCB</v>
      </c>
      <c r="S904" s="144" t="str">
        <f t="shared" si="15"/>
        <v>KHCB-CBNN</v>
      </c>
      <c r="T904" s="183"/>
      <c r="U904" s="183"/>
      <c r="V904" s="183"/>
      <c r="W904" s="183"/>
      <c r="X904" s="183"/>
      <c r="Y904" s="183"/>
      <c r="Z904" s="183" t="s">
        <v>21</v>
      </c>
      <c r="AA904" s="183"/>
      <c r="AB904" s="183"/>
      <c r="AC904" s="183"/>
      <c r="AD904" s="183"/>
      <c r="AE904" s="183"/>
      <c r="AF904" s="183"/>
      <c r="AG904" s="183"/>
      <c r="AH904" s="183"/>
      <c r="AI904" s="183"/>
      <c r="AJ904" s="183"/>
      <c r="AK904" s="183"/>
      <c r="AL904" s="183"/>
      <c r="AM904" s="183"/>
      <c r="AN904" s="183"/>
      <c r="AO904" s="183"/>
      <c r="AP904" s="183"/>
      <c r="AQ904" s="183"/>
      <c r="AR904" s="183"/>
      <c r="AS904" s="183"/>
      <c r="AT904" s="183"/>
      <c r="AU904" s="183"/>
      <c r="AV904" s="183"/>
      <c r="AW904" s="183"/>
      <c r="AX904" s="183"/>
      <c r="AY904" s="183"/>
      <c r="AZ904" s="183"/>
      <c r="BA904" s="183"/>
      <c r="BB904" s="183"/>
      <c r="BC904" s="183"/>
      <c r="BD904" s="183"/>
      <c r="BE904" s="183"/>
    </row>
    <row r="905" spans="1:57" ht="15" hidden="1" customHeight="1">
      <c r="A905" s="145" t="s">
        <v>46</v>
      </c>
      <c r="B905" s="145" t="s">
        <v>46</v>
      </c>
      <c r="C905" s="145" t="s">
        <v>46</v>
      </c>
      <c r="D905" s="145"/>
      <c r="E905" s="145"/>
      <c r="F905" s="146">
        <v>9</v>
      </c>
      <c r="G905" s="147" t="s">
        <v>47</v>
      </c>
      <c r="H905" s="148">
        <v>4</v>
      </c>
      <c r="I905" s="149">
        <v>45</v>
      </c>
      <c r="J905" s="149">
        <v>30</v>
      </c>
      <c r="K905" s="149"/>
      <c r="L905" s="150">
        <v>0</v>
      </c>
      <c r="M905" s="184" t="s">
        <v>1484</v>
      </c>
      <c r="N905" s="181">
        <v>60</v>
      </c>
      <c r="O905" s="181" t="s">
        <v>1572</v>
      </c>
      <c r="P905" s="151" t="s">
        <v>1573</v>
      </c>
      <c r="Q905" s="182" t="str">
        <f>MaBM</f>
        <v>CBNN</v>
      </c>
      <c r="R905" s="182" t="str">
        <f>MaKhoa</f>
        <v>KHCB</v>
      </c>
      <c r="S905" s="144" t="str">
        <f t="shared" si="15"/>
        <v>KHCB-CBNN</v>
      </c>
      <c r="T905" s="183" t="s">
        <v>20</v>
      </c>
      <c r="U905" s="183" t="s">
        <v>20</v>
      </c>
      <c r="V905" s="183" t="s">
        <v>20</v>
      </c>
      <c r="W905" s="183" t="s">
        <v>20</v>
      </c>
      <c r="X905" s="183" t="s">
        <v>20</v>
      </c>
      <c r="Y905" s="183" t="s">
        <v>20</v>
      </c>
      <c r="Z905" s="183" t="s">
        <v>20</v>
      </c>
      <c r="AA905" s="183" t="s">
        <v>20</v>
      </c>
      <c r="AB905" s="183" t="s">
        <v>20</v>
      </c>
      <c r="AC905" s="183" t="s">
        <v>20</v>
      </c>
      <c r="AD905" s="183" t="s">
        <v>20</v>
      </c>
      <c r="AE905" s="183" t="s">
        <v>20</v>
      </c>
      <c r="AF905" s="183" t="s">
        <v>20</v>
      </c>
      <c r="AG905" s="183" t="s">
        <v>20</v>
      </c>
      <c r="AH905" s="183" t="s">
        <v>20</v>
      </c>
      <c r="AI905" s="183" t="s">
        <v>20</v>
      </c>
      <c r="AJ905" s="183" t="s">
        <v>20</v>
      </c>
      <c r="AK905" s="183" t="s">
        <v>20</v>
      </c>
      <c r="AL905" s="183" t="s">
        <v>20</v>
      </c>
      <c r="AM905" s="183"/>
      <c r="AN905" s="183"/>
      <c r="AO905" s="183"/>
      <c r="AP905" s="183"/>
      <c r="AQ905" s="183"/>
      <c r="AR905" s="183"/>
      <c r="AS905" s="183"/>
      <c r="AT905" s="183"/>
      <c r="AU905" s="183"/>
      <c r="AV905" s="183"/>
      <c r="AW905" s="183"/>
      <c r="AX905" s="183"/>
      <c r="AY905" s="183"/>
      <c r="AZ905" s="183"/>
      <c r="BA905" s="183"/>
      <c r="BB905" s="183"/>
      <c r="BC905" s="183"/>
      <c r="BD905" s="183"/>
      <c r="BE905" s="183"/>
    </row>
    <row r="906" spans="1:57" ht="15" hidden="1" customHeight="1">
      <c r="A906" s="145" t="s">
        <v>1999</v>
      </c>
      <c r="B906" s="145"/>
      <c r="C906" s="145"/>
      <c r="D906" s="145"/>
      <c r="E906" s="145"/>
      <c r="F906" s="146">
        <v>895</v>
      </c>
      <c r="G906" s="147" t="s">
        <v>2000</v>
      </c>
      <c r="H906" s="148">
        <v>2</v>
      </c>
      <c r="I906" s="149">
        <v>15</v>
      </c>
      <c r="J906" s="149">
        <v>30</v>
      </c>
      <c r="K906" s="149"/>
      <c r="L906" s="150">
        <v>0</v>
      </c>
      <c r="M906" s="184" t="s">
        <v>1484</v>
      </c>
      <c r="N906" s="181">
        <v>90</v>
      </c>
      <c r="O906" s="181" t="s">
        <v>1572</v>
      </c>
      <c r="P906" s="151" t="s">
        <v>1573</v>
      </c>
      <c r="Q906" s="182" t="str">
        <f>MaBM</f>
        <v>CBNN</v>
      </c>
      <c r="R906" s="182" t="str">
        <f>MaKhoa</f>
        <v>KHCB</v>
      </c>
      <c r="S906" s="144" t="str">
        <f t="shared" si="15"/>
        <v>KHCB-CBNN</v>
      </c>
      <c r="T906" s="183"/>
      <c r="U906" s="183"/>
      <c r="V906" s="183"/>
      <c r="W906" s="183"/>
      <c r="X906" s="183"/>
      <c r="Y906" s="183"/>
      <c r="Z906" s="183" t="s">
        <v>21</v>
      </c>
      <c r="AA906" s="183"/>
      <c r="AB906" s="183"/>
      <c r="AC906" s="183"/>
      <c r="AD906" s="183"/>
      <c r="AE906" s="183"/>
      <c r="AF906" s="183"/>
      <c r="AG906" s="183"/>
      <c r="AH906" s="183"/>
      <c r="AI906" s="183"/>
      <c r="AJ906" s="183"/>
      <c r="AK906" s="183"/>
      <c r="AL906" s="183"/>
      <c r="AM906" s="183"/>
      <c r="AN906" s="183"/>
      <c r="AO906" s="183"/>
      <c r="AP906" s="183"/>
      <c r="AQ906" s="183"/>
      <c r="AR906" s="183"/>
      <c r="AS906" s="183"/>
      <c r="AT906" s="183"/>
      <c r="AU906" s="183"/>
      <c r="AV906" s="183"/>
      <c r="AW906" s="183"/>
      <c r="AX906" s="183"/>
      <c r="AY906" s="183"/>
      <c r="AZ906" s="183"/>
      <c r="BA906" s="183"/>
      <c r="BB906" s="183"/>
      <c r="BC906" s="183"/>
      <c r="BD906" s="183"/>
      <c r="BE906" s="183"/>
    </row>
    <row r="907" spans="1:57" ht="15" hidden="1" customHeight="1">
      <c r="A907" s="145" t="s">
        <v>2001</v>
      </c>
      <c r="B907" s="145"/>
      <c r="C907" s="145"/>
      <c r="D907" s="145"/>
      <c r="E907" s="145"/>
      <c r="F907" s="146">
        <v>896</v>
      </c>
      <c r="G907" s="147" t="s">
        <v>2002</v>
      </c>
      <c r="H907" s="148">
        <v>2</v>
      </c>
      <c r="I907" s="149">
        <v>15</v>
      </c>
      <c r="J907" s="149">
        <v>30</v>
      </c>
      <c r="K907" s="149"/>
      <c r="L907" s="150">
        <v>0</v>
      </c>
      <c r="M907" s="180" t="s">
        <v>1511</v>
      </c>
      <c r="N907" s="181"/>
      <c r="O907" s="181" t="s">
        <v>1572</v>
      </c>
      <c r="P907" s="151" t="s">
        <v>1573</v>
      </c>
      <c r="Q907" s="182" t="str">
        <f>MaBM</f>
        <v>CBNN</v>
      </c>
      <c r="R907" s="182" t="str">
        <f>MaKhoa</f>
        <v>KHCB</v>
      </c>
      <c r="S907" s="144" t="str">
        <f t="shared" si="15"/>
        <v>KHCB-CBNN</v>
      </c>
      <c r="T907" s="183"/>
      <c r="U907" s="183"/>
      <c r="V907" s="183"/>
      <c r="W907" s="183"/>
      <c r="X907" s="183"/>
      <c r="Y907" s="183"/>
      <c r="Z907" s="183" t="s">
        <v>21</v>
      </c>
      <c r="AA907" s="183"/>
      <c r="AB907" s="183"/>
      <c r="AC907" s="183"/>
      <c r="AD907" s="183"/>
      <c r="AE907" s="183"/>
      <c r="AF907" s="183"/>
      <c r="AG907" s="183"/>
      <c r="AH907" s="183"/>
      <c r="AI907" s="183"/>
      <c r="AJ907" s="183"/>
      <c r="AK907" s="183"/>
      <c r="AL907" s="183"/>
      <c r="AM907" s="183"/>
      <c r="AN907" s="183"/>
      <c r="AO907" s="183"/>
      <c r="AP907" s="183"/>
      <c r="AQ907" s="183"/>
      <c r="AR907" s="183"/>
      <c r="AS907" s="183"/>
      <c r="AT907" s="183"/>
      <c r="AU907" s="183"/>
      <c r="AV907" s="183"/>
      <c r="AW907" s="183"/>
      <c r="AX907" s="183"/>
      <c r="AY907" s="183"/>
      <c r="AZ907" s="183"/>
      <c r="BA907" s="183"/>
      <c r="BB907" s="183"/>
      <c r="BC907" s="183"/>
      <c r="BD907" s="183"/>
      <c r="BE907" s="183"/>
    </row>
    <row r="908" spans="1:57" ht="15" hidden="1" customHeight="1">
      <c r="A908" s="145" t="s">
        <v>529</v>
      </c>
      <c r="B908" s="145"/>
      <c r="C908" s="145" t="s">
        <v>529</v>
      </c>
      <c r="D908" s="145" t="s">
        <v>530</v>
      </c>
      <c r="E908" s="145" t="s">
        <v>530</v>
      </c>
      <c r="F908" s="146">
        <v>251</v>
      </c>
      <c r="G908" s="147" t="s">
        <v>531</v>
      </c>
      <c r="H908" s="148">
        <v>3</v>
      </c>
      <c r="I908" s="149">
        <v>30</v>
      </c>
      <c r="J908" s="149">
        <v>30</v>
      </c>
      <c r="K908" s="149"/>
      <c r="L908" s="150">
        <v>0</v>
      </c>
      <c r="M908" s="184" t="s">
        <v>1484</v>
      </c>
      <c r="N908" s="181">
        <v>60</v>
      </c>
      <c r="O908" s="181" t="s">
        <v>1572</v>
      </c>
      <c r="P908" s="151" t="s">
        <v>1573</v>
      </c>
      <c r="Q908" s="182" t="str">
        <f>MaBM</f>
        <v>CBNN</v>
      </c>
      <c r="R908" s="182" t="str">
        <f>MaKhoa</f>
        <v>KHCB</v>
      </c>
      <c r="S908" s="144" t="str">
        <f t="shared" si="15"/>
        <v>KHCB-CBNN</v>
      </c>
      <c r="T908" s="183"/>
      <c r="U908" s="183"/>
      <c r="V908" s="183" t="s">
        <v>20</v>
      </c>
      <c r="W908" s="183"/>
      <c r="X908" s="183"/>
      <c r="Y908" s="183"/>
      <c r="Z908" s="183" t="s">
        <v>20</v>
      </c>
      <c r="AA908" s="183"/>
      <c r="AB908" s="183"/>
      <c r="AC908" s="183"/>
      <c r="AD908" s="183"/>
      <c r="AE908" s="183"/>
      <c r="AF908" s="183"/>
      <c r="AG908" s="183"/>
      <c r="AH908" s="183"/>
      <c r="AI908" s="183"/>
      <c r="AJ908" s="183"/>
      <c r="AK908" s="183"/>
      <c r="AL908" s="183"/>
      <c r="AM908" s="183"/>
      <c r="AN908" s="183"/>
      <c r="AO908" s="183" t="s">
        <v>20</v>
      </c>
      <c r="AP908" s="183"/>
      <c r="AQ908" s="183"/>
      <c r="AR908" s="183"/>
      <c r="AS908" s="183"/>
      <c r="AT908" s="183"/>
      <c r="AU908" s="183"/>
      <c r="AV908" s="183"/>
      <c r="AW908" s="183"/>
      <c r="AX908" s="183"/>
      <c r="AY908" s="183"/>
      <c r="AZ908" s="183"/>
      <c r="BA908" s="183"/>
      <c r="BB908" s="183"/>
      <c r="BC908" s="183"/>
      <c r="BD908" s="183"/>
      <c r="BE908" s="183"/>
    </row>
    <row r="909" spans="1:57" ht="15" hidden="1" customHeight="1">
      <c r="A909" s="145" t="s">
        <v>532</v>
      </c>
      <c r="B909" s="145"/>
      <c r="C909" s="145"/>
      <c r="D909" s="145"/>
      <c r="E909" s="145"/>
      <c r="F909" s="146">
        <v>252</v>
      </c>
      <c r="G909" s="147" t="s">
        <v>531</v>
      </c>
      <c r="H909" s="148">
        <v>3</v>
      </c>
      <c r="I909" s="149">
        <v>30</v>
      </c>
      <c r="J909" s="149">
        <v>30</v>
      </c>
      <c r="K909" s="149"/>
      <c r="L909" s="150">
        <v>0</v>
      </c>
      <c r="M909" s="184" t="s">
        <v>1484</v>
      </c>
      <c r="N909" s="181">
        <v>60</v>
      </c>
      <c r="O909" s="181" t="s">
        <v>1572</v>
      </c>
      <c r="P909" s="151" t="s">
        <v>1573</v>
      </c>
      <c r="Q909" s="182" t="str">
        <f>MaBM</f>
        <v>CBNN</v>
      </c>
      <c r="R909" s="182" t="str">
        <f>MaKhoa</f>
        <v>KHCB</v>
      </c>
      <c r="S909" s="144" t="str">
        <f t="shared" si="15"/>
        <v>KHCB-CBNN</v>
      </c>
      <c r="T909" s="183" t="s">
        <v>20</v>
      </c>
      <c r="U909" s="183"/>
      <c r="V909" s="183"/>
      <c r="W909" s="183"/>
      <c r="X909" s="183"/>
      <c r="Y909" s="183"/>
      <c r="Z909" s="183"/>
      <c r="AA909" s="183"/>
      <c r="AB909" s="183"/>
      <c r="AC909" s="183"/>
      <c r="AD909" s="183"/>
      <c r="AE909" s="183"/>
      <c r="AF909" s="183"/>
      <c r="AG909" s="183"/>
      <c r="AH909" s="183"/>
      <c r="AI909" s="183"/>
      <c r="AJ909" s="183"/>
      <c r="AK909" s="183"/>
      <c r="AL909" s="183"/>
      <c r="AM909" s="183"/>
      <c r="AN909" s="183"/>
      <c r="AO909" s="183"/>
      <c r="AP909" s="183"/>
      <c r="AQ909" s="183"/>
      <c r="AR909" s="183"/>
      <c r="AS909" s="183"/>
      <c r="AT909" s="183"/>
      <c r="AU909" s="183"/>
      <c r="AV909" s="183"/>
      <c r="AW909" s="183"/>
      <c r="AX909" s="183"/>
      <c r="AY909" s="183"/>
      <c r="AZ909" s="183"/>
      <c r="BA909" s="183"/>
      <c r="BB909" s="183"/>
      <c r="BC909" s="183"/>
      <c r="BD909" s="183"/>
      <c r="BE909" s="183"/>
    </row>
    <row r="910" spans="1:57" ht="15" hidden="1" customHeight="1">
      <c r="A910" s="145" t="s">
        <v>533</v>
      </c>
      <c r="B910" s="145"/>
      <c r="C910" s="145"/>
      <c r="D910" s="145"/>
      <c r="E910" s="145"/>
      <c r="F910" s="146">
        <v>253</v>
      </c>
      <c r="G910" s="147" t="s">
        <v>531</v>
      </c>
      <c r="H910" s="148">
        <v>3</v>
      </c>
      <c r="I910" s="149">
        <v>30</v>
      </c>
      <c r="J910" s="149">
        <v>30</v>
      </c>
      <c r="K910" s="149"/>
      <c r="L910" s="150">
        <v>0</v>
      </c>
      <c r="M910" s="184" t="s">
        <v>1484</v>
      </c>
      <c r="N910" s="181">
        <v>60</v>
      </c>
      <c r="O910" s="181" t="s">
        <v>1572</v>
      </c>
      <c r="P910" s="151" t="s">
        <v>1573</v>
      </c>
      <c r="Q910" s="182" t="str">
        <f>MaBM</f>
        <v>CBNN</v>
      </c>
      <c r="R910" s="182" t="str">
        <f>MaKhoa</f>
        <v>KHCB</v>
      </c>
      <c r="S910" s="144" t="str">
        <f t="shared" si="15"/>
        <v>KHCB-CBNN</v>
      </c>
      <c r="T910" s="183"/>
      <c r="U910" s="183"/>
      <c r="V910" s="183"/>
      <c r="W910" s="183"/>
      <c r="X910" s="183" t="s">
        <v>20</v>
      </c>
      <c r="Y910" s="183"/>
      <c r="Z910" s="183"/>
      <c r="AA910" s="183"/>
      <c r="AB910" s="183"/>
      <c r="AC910" s="183"/>
      <c r="AD910" s="183"/>
      <c r="AE910" s="183"/>
      <c r="AF910" s="183"/>
      <c r="AG910" s="183"/>
      <c r="AH910" s="183"/>
      <c r="AI910" s="183"/>
      <c r="AJ910" s="183"/>
      <c r="AK910" s="183"/>
      <c r="AL910" s="183"/>
      <c r="AM910" s="183"/>
      <c r="AN910" s="183"/>
      <c r="AO910" s="183"/>
      <c r="AP910" s="183"/>
      <c r="AQ910" s="183"/>
      <c r="AR910" s="183"/>
      <c r="AS910" s="183"/>
      <c r="AT910" s="183"/>
      <c r="AU910" s="183"/>
      <c r="AV910" s="183"/>
      <c r="AW910" s="183"/>
      <c r="AX910" s="183"/>
      <c r="AY910" s="183"/>
      <c r="AZ910" s="183"/>
      <c r="BA910" s="183"/>
      <c r="BB910" s="183"/>
      <c r="BC910" s="183"/>
      <c r="BD910" s="183"/>
      <c r="BE910" s="183"/>
    </row>
    <row r="911" spans="1:57" ht="15" hidden="1" customHeight="1">
      <c r="A911" s="145" t="s">
        <v>534</v>
      </c>
      <c r="B911" s="145"/>
      <c r="C911" s="145"/>
      <c r="D911" s="145" t="s">
        <v>535</v>
      </c>
      <c r="E911" s="145"/>
      <c r="F911" s="146">
        <v>254</v>
      </c>
      <c r="G911" s="147" t="s">
        <v>531</v>
      </c>
      <c r="H911" s="148">
        <v>3</v>
      </c>
      <c r="I911" s="149">
        <v>30</v>
      </c>
      <c r="J911" s="149">
        <v>30</v>
      </c>
      <c r="K911" s="149"/>
      <c r="L911" s="150">
        <v>0</v>
      </c>
      <c r="M911" s="184" t="s">
        <v>1484</v>
      </c>
      <c r="N911" s="181">
        <v>60</v>
      </c>
      <c r="O911" s="181" t="s">
        <v>1572</v>
      </c>
      <c r="P911" s="151" t="s">
        <v>1573</v>
      </c>
      <c r="Q911" s="182" t="str">
        <f>MaBM</f>
        <v>CBNN</v>
      </c>
      <c r="R911" s="182" t="str">
        <f>MaKhoa</f>
        <v>KHCB</v>
      </c>
      <c r="S911" s="144" t="str">
        <f t="shared" si="15"/>
        <v>KHCB-CBNN</v>
      </c>
      <c r="T911" s="183"/>
      <c r="U911" s="183"/>
      <c r="V911" s="183"/>
      <c r="W911" s="183" t="s">
        <v>20</v>
      </c>
      <c r="X911" s="183"/>
      <c r="Y911" s="183"/>
      <c r="Z911" s="183"/>
      <c r="AA911" s="183"/>
      <c r="AB911" s="183"/>
      <c r="AC911" s="183"/>
      <c r="AD911" s="183"/>
      <c r="AE911" s="183"/>
      <c r="AF911" s="183"/>
      <c r="AG911" s="183"/>
      <c r="AH911" s="183"/>
      <c r="AI911" s="183"/>
      <c r="AJ911" s="183"/>
      <c r="AK911" s="183"/>
      <c r="AL911" s="183"/>
      <c r="AM911" s="183"/>
      <c r="AN911" s="183"/>
      <c r="AO911" s="183"/>
      <c r="AP911" s="183" t="s">
        <v>20</v>
      </c>
      <c r="AQ911" s="183"/>
      <c r="AR911" s="183"/>
      <c r="AS911" s="183"/>
      <c r="AT911" s="183"/>
      <c r="AU911" s="183"/>
      <c r="AV911" s="183"/>
      <c r="AW911" s="183"/>
      <c r="AX911" s="183"/>
      <c r="AY911" s="183"/>
      <c r="AZ911" s="183"/>
      <c r="BA911" s="183"/>
      <c r="BB911" s="183"/>
      <c r="BC911" s="183"/>
      <c r="BD911" s="183"/>
      <c r="BE911" s="183"/>
    </row>
    <row r="912" spans="1:57" ht="18.75" hidden="1" customHeight="1">
      <c r="A912" s="361" t="s">
        <v>5280</v>
      </c>
      <c r="B912" s="145"/>
      <c r="C912" s="145"/>
      <c r="D912" s="145"/>
      <c r="E912" s="145"/>
      <c r="F912" s="146"/>
      <c r="G912" s="147" t="s">
        <v>4445</v>
      </c>
      <c r="H912" s="148"/>
      <c r="I912" s="149"/>
      <c r="J912" s="149"/>
      <c r="K912" s="149"/>
      <c r="L912" s="150"/>
      <c r="M912" s="184" t="s">
        <v>1484</v>
      </c>
      <c r="N912" s="181"/>
      <c r="O912" s="181"/>
      <c r="P912" s="151"/>
      <c r="Q912" s="182"/>
      <c r="R912" s="182"/>
      <c r="S912" s="144"/>
      <c r="T912" s="183"/>
      <c r="U912" s="183"/>
      <c r="V912" s="183"/>
      <c r="W912" s="183"/>
      <c r="X912" s="183"/>
      <c r="Y912" s="183"/>
      <c r="Z912" s="183"/>
      <c r="AA912" s="183"/>
      <c r="AB912" s="183"/>
      <c r="AC912" s="183"/>
      <c r="AD912" s="183"/>
      <c r="AE912" s="183"/>
      <c r="AF912" s="183"/>
      <c r="AG912" s="183"/>
      <c r="AH912" s="183"/>
      <c r="AI912" s="183"/>
      <c r="AJ912" s="183"/>
      <c r="AK912" s="183"/>
      <c r="AL912" s="183"/>
      <c r="AM912" s="183"/>
      <c r="AN912" s="183"/>
      <c r="AO912" s="183"/>
      <c r="AP912" s="183"/>
      <c r="AQ912" s="183"/>
      <c r="AR912" s="183"/>
      <c r="AS912" s="183"/>
      <c r="AT912" s="183"/>
      <c r="AU912" s="183"/>
      <c r="AV912" s="183"/>
      <c r="AW912" s="183"/>
      <c r="AX912" s="183"/>
      <c r="AY912" s="183"/>
      <c r="AZ912" s="183"/>
      <c r="BA912" s="183"/>
      <c r="BB912" s="183"/>
      <c r="BC912" s="183"/>
      <c r="BD912" s="183"/>
      <c r="BE912" s="183"/>
    </row>
    <row r="913" spans="1:57" ht="15" hidden="1" customHeight="1">
      <c r="A913" s="145" t="s">
        <v>536</v>
      </c>
      <c r="B913" s="145"/>
      <c r="C913" s="145"/>
      <c r="D913" s="145" t="s">
        <v>537</v>
      </c>
      <c r="E913" s="145"/>
      <c r="F913" s="146">
        <v>255</v>
      </c>
      <c r="G913" s="147" t="s">
        <v>531</v>
      </c>
      <c r="H913" s="148">
        <v>3</v>
      </c>
      <c r="I913" s="149">
        <v>30</v>
      </c>
      <c r="J913" s="149">
        <v>30</v>
      </c>
      <c r="K913" s="149"/>
      <c r="L913" s="150">
        <v>0</v>
      </c>
      <c r="M913" s="184" t="s">
        <v>1484</v>
      </c>
      <c r="N913" s="181">
        <v>60</v>
      </c>
      <c r="O913" s="181" t="s">
        <v>1572</v>
      </c>
      <c r="P913" s="151" t="s">
        <v>1573</v>
      </c>
      <c r="Q913" s="182" t="str">
        <f>MaBM</f>
        <v>CBNN</v>
      </c>
      <c r="R913" s="182" t="str">
        <f>MaKhoa</f>
        <v>KHCB</v>
      </c>
      <c r="S913" s="144" t="str">
        <f t="shared" si="15"/>
        <v>KHCB-CBNN</v>
      </c>
      <c r="T913" s="183"/>
      <c r="U913" s="183" t="s">
        <v>20</v>
      </c>
      <c r="V913" s="183"/>
      <c r="W913" s="183"/>
      <c r="X913" s="183"/>
      <c r="Y913" s="183"/>
      <c r="Z913" s="183"/>
      <c r="AA913" s="183"/>
      <c r="AB913" s="183"/>
      <c r="AC913" s="183"/>
      <c r="AD913" s="183"/>
      <c r="AE913" s="183"/>
      <c r="AF913" s="183"/>
      <c r="AG913" s="183"/>
      <c r="AH913" s="183"/>
      <c r="AI913" s="183"/>
      <c r="AJ913" s="183"/>
      <c r="AK913" s="183"/>
      <c r="AL913" s="183"/>
      <c r="AM913" s="183"/>
      <c r="AN913" s="183" t="s">
        <v>20</v>
      </c>
      <c r="AO913" s="183"/>
      <c r="AP913" s="183"/>
      <c r="AQ913" s="183"/>
      <c r="AR913" s="183"/>
      <c r="AS913" s="183"/>
      <c r="AT913" s="183"/>
      <c r="AU913" s="183"/>
      <c r="AV913" s="183"/>
      <c r="AW913" s="183"/>
      <c r="AX913" s="183"/>
      <c r="AY913" s="183"/>
      <c r="AZ913" s="183"/>
      <c r="BA913" s="183"/>
      <c r="BB913" s="183"/>
      <c r="BC913" s="183"/>
      <c r="BD913" s="183"/>
      <c r="BE913" s="183"/>
    </row>
    <row r="914" spans="1:57" ht="15" hidden="1" customHeight="1">
      <c r="A914" s="145" t="s">
        <v>538</v>
      </c>
      <c r="B914" s="145"/>
      <c r="C914" s="145"/>
      <c r="D914" s="145" t="s">
        <v>539</v>
      </c>
      <c r="E914" s="145"/>
      <c r="F914" s="146">
        <v>256</v>
      </c>
      <c r="G914" s="147" t="s">
        <v>531</v>
      </c>
      <c r="H914" s="148">
        <v>3</v>
      </c>
      <c r="I914" s="149">
        <v>30</v>
      </c>
      <c r="J914" s="149">
        <v>30</v>
      </c>
      <c r="K914" s="149"/>
      <c r="L914" s="150">
        <v>0</v>
      </c>
      <c r="M914" s="184" t="s">
        <v>1484</v>
      </c>
      <c r="N914" s="181">
        <v>60</v>
      </c>
      <c r="O914" s="181" t="s">
        <v>1572</v>
      </c>
      <c r="P914" s="151" t="s">
        <v>1573</v>
      </c>
      <c r="Q914" s="182" t="str">
        <f>MaBM</f>
        <v>CBNN</v>
      </c>
      <c r="R914" s="182" t="str">
        <f>MaKhoa</f>
        <v>KHCB</v>
      </c>
      <c r="S914" s="144" t="str">
        <f t="shared" si="15"/>
        <v>KHCB-CBNN</v>
      </c>
      <c r="T914" s="183"/>
      <c r="U914" s="183"/>
      <c r="V914" s="183"/>
      <c r="W914" s="183"/>
      <c r="X914" s="183"/>
      <c r="Y914" s="183" t="s">
        <v>20</v>
      </c>
      <c r="Z914" s="183"/>
      <c r="AA914" s="183"/>
      <c r="AB914" s="183"/>
      <c r="AC914" s="183"/>
      <c r="AD914" s="183"/>
      <c r="AE914" s="183"/>
      <c r="AF914" s="183"/>
      <c r="AG914" s="183"/>
      <c r="AH914" s="183"/>
      <c r="AI914" s="183"/>
      <c r="AJ914" s="183"/>
      <c r="AK914" s="183"/>
      <c r="AL914" s="183"/>
      <c r="AM914" s="183"/>
      <c r="AN914" s="183"/>
      <c r="AO914" s="183"/>
      <c r="AP914" s="183"/>
      <c r="AQ914" s="183"/>
      <c r="AR914" s="183" t="s">
        <v>20</v>
      </c>
      <c r="AS914" s="183"/>
      <c r="AT914" s="183"/>
      <c r="AU914" s="183"/>
      <c r="AV914" s="183"/>
      <c r="AW914" s="183"/>
      <c r="AX914" s="183"/>
      <c r="AY914" s="183"/>
      <c r="AZ914" s="183"/>
      <c r="BA914" s="183"/>
      <c r="BB914" s="183"/>
      <c r="BC914" s="183"/>
      <c r="BD914" s="183"/>
      <c r="BE914" s="183"/>
    </row>
    <row r="915" spans="1:57" ht="15" hidden="1" customHeight="1">
      <c r="A915" s="145" t="s">
        <v>540</v>
      </c>
      <c r="B915" s="145"/>
      <c r="C915" s="145" t="s">
        <v>540</v>
      </c>
      <c r="D915" s="145" t="s">
        <v>541</v>
      </c>
      <c r="E915" s="145" t="s">
        <v>541</v>
      </c>
      <c r="F915" s="146">
        <v>257</v>
      </c>
      <c r="G915" s="147" t="s">
        <v>531</v>
      </c>
      <c r="H915" s="148">
        <v>3</v>
      </c>
      <c r="I915" s="149">
        <v>30</v>
      </c>
      <c r="J915" s="149">
        <v>30</v>
      </c>
      <c r="K915" s="149"/>
      <c r="L915" s="150">
        <v>0</v>
      </c>
      <c r="M915" s="184" t="s">
        <v>1484</v>
      </c>
      <c r="N915" s="181">
        <v>60</v>
      </c>
      <c r="O915" s="181" t="s">
        <v>1572</v>
      </c>
      <c r="P915" s="151" t="s">
        <v>1573</v>
      </c>
      <c r="Q915" s="182" t="str">
        <f>MaBM</f>
        <v>CBNN</v>
      </c>
      <c r="R915" s="182" t="str">
        <f>MaKhoa</f>
        <v>KHCB</v>
      </c>
      <c r="S915" s="144" t="str">
        <f t="shared" si="15"/>
        <v>KHCB-CBNN</v>
      </c>
      <c r="T915" s="183"/>
      <c r="U915" s="183"/>
      <c r="V915" s="183"/>
      <c r="W915" s="183"/>
      <c r="X915" s="183"/>
      <c r="Y915" s="183"/>
      <c r="Z915" s="183"/>
      <c r="AA915" s="183" t="s">
        <v>20</v>
      </c>
      <c r="AB915" s="183"/>
      <c r="AC915" s="183"/>
      <c r="AD915" s="183"/>
      <c r="AE915" s="183"/>
      <c r="AF915" s="183"/>
      <c r="AG915" s="183"/>
      <c r="AH915" s="183"/>
      <c r="AI915" s="183"/>
      <c r="AJ915" s="183"/>
      <c r="AK915" s="183"/>
      <c r="AL915" s="183"/>
      <c r="AM915" s="183"/>
      <c r="AN915" s="183"/>
      <c r="AO915" s="183"/>
      <c r="AP915" s="183"/>
      <c r="AQ915" s="183"/>
      <c r="AR915" s="183"/>
      <c r="AS915" s="183"/>
      <c r="AT915" s="183" t="s">
        <v>20</v>
      </c>
      <c r="AU915" s="183"/>
      <c r="AV915" s="183"/>
      <c r="AW915" s="183"/>
      <c r="AX915" s="183"/>
      <c r="AY915" s="183"/>
      <c r="AZ915" s="183"/>
      <c r="BA915" s="183"/>
      <c r="BB915" s="183"/>
      <c r="BC915" s="183"/>
      <c r="BD915" s="183"/>
      <c r="BE915" s="183"/>
    </row>
    <row r="916" spans="1:57" ht="15" hidden="1" customHeight="1">
      <c r="A916" s="145" t="s">
        <v>542</v>
      </c>
      <c r="B916" s="145"/>
      <c r="C916" s="145"/>
      <c r="D916" s="145" t="s">
        <v>543</v>
      </c>
      <c r="E916" s="145"/>
      <c r="F916" s="146">
        <v>258</v>
      </c>
      <c r="G916" s="147" t="s">
        <v>531</v>
      </c>
      <c r="H916" s="148">
        <v>3</v>
      </c>
      <c r="I916" s="149">
        <v>30</v>
      </c>
      <c r="J916" s="149">
        <v>30</v>
      </c>
      <c r="K916" s="149"/>
      <c r="L916" s="150">
        <v>0</v>
      </c>
      <c r="M916" s="184" t="s">
        <v>1484</v>
      </c>
      <c r="N916" s="181">
        <v>60</v>
      </c>
      <c r="O916" s="181" t="s">
        <v>1572</v>
      </c>
      <c r="P916" s="151" t="s">
        <v>1573</v>
      </c>
      <c r="Q916" s="182" t="str">
        <f>MaBM</f>
        <v>CBNN</v>
      </c>
      <c r="R916" s="182" t="str">
        <f>MaKhoa</f>
        <v>KHCB</v>
      </c>
      <c r="S916" s="144" t="str">
        <f t="shared" si="15"/>
        <v>KHCB-CBNN</v>
      </c>
      <c r="T916" s="183"/>
      <c r="U916" s="183"/>
      <c r="V916" s="183"/>
      <c r="W916" s="183"/>
      <c r="X916" s="183"/>
      <c r="Y916" s="183"/>
      <c r="Z916" s="183"/>
      <c r="AA916" s="183"/>
      <c r="AB916" s="183" t="s">
        <v>20</v>
      </c>
      <c r="AC916" s="183"/>
      <c r="AD916" s="183"/>
      <c r="AE916" s="183"/>
      <c r="AF916" s="183"/>
      <c r="AG916" s="183"/>
      <c r="AH916" s="183"/>
      <c r="AI916" s="183"/>
      <c r="AJ916" s="183"/>
      <c r="AK916" s="183"/>
      <c r="AL916" s="183"/>
      <c r="AM916" s="183"/>
      <c r="AN916" s="183"/>
      <c r="AO916" s="183"/>
      <c r="AP916" s="183"/>
      <c r="AQ916" s="183"/>
      <c r="AR916" s="183"/>
      <c r="AS916" s="183"/>
      <c r="AT916" s="183"/>
      <c r="AU916" s="183" t="s">
        <v>20</v>
      </c>
      <c r="AV916" s="183"/>
      <c r="AW916" s="183"/>
      <c r="AX916" s="183"/>
      <c r="AY916" s="183"/>
      <c r="AZ916" s="183"/>
      <c r="BA916" s="183"/>
      <c r="BB916" s="183"/>
      <c r="BC916" s="183"/>
      <c r="BD916" s="183"/>
      <c r="BE916" s="183"/>
    </row>
    <row r="917" spans="1:57" ht="15" hidden="1" customHeight="1">
      <c r="A917" s="145" t="s">
        <v>544</v>
      </c>
      <c r="B917" s="145"/>
      <c r="C917" s="145"/>
      <c r="D917" s="145" t="s">
        <v>545</v>
      </c>
      <c r="E917" s="145"/>
      <c r="F917" s="146">
        <v>259</v>
      </c>
      <c r="G917" s="147" t="s">
        <v>531</v>
      </c>
      <c r="H917" s="148">
        <v>3</v>
      </c>
      <c r="I917" s="149">
        <v>30</v>
      </c>
      <c r="J917" s="149">
        <v>30</v>
      </c>
      <c r="K917" s="149"/>
      <c r="L917" s="150">
        <v>0</v>
      </c>
      <c r="M917" s="184" t="s">
        <v>1484</v>
      </c>
      <c r="N917" s="181">
        <v>60</v>
      </c>
      <c r="O917" s="181" t="s">
        <v>1572</v>
      </c>
      <c r="P917" s="151" t="s">
        <v>1573</v>
      </c>
      <c r="Q917" s="182" t="str">
        <f>MaBM</f>
        <v>CBNN</v>
      </c>
      <c r="R917" s="182" t="str">
        <f>MaKhoa</f>
        <v>KHCB</v>
      </c>
      <c r="S917" s="144" t="str">
        <f t="shared" si="15"/>
        <v>KHCB-CBNN</v>
      </c>
      <c r="T917" s="183"/>
      <c r="U917" s="183"/>
      <c r="V917" s="183"/>
      <c r="W917" s="183"/>
      <c r="X917" s="183"/>
      <c r="Y917" s="183"/>
      <c r="Z917" s="183"/>
      <c r="AA917" s="183"/>
      <c r="AB917" s="183"/>
      <c r="AC917" s="183" t="s">
        <v>20</v>
      </c>
      <c r="AD917" s="183"/>
      <c r="AE917" s="183"/>
      <c r="AF917" s="183"/>
      <c r="AG917" s="183"/>
      <c r="AH917" s="183"/>
      <c r="AI917" s="183"/>
      <c r="AJ917" s="183"/>
      <c r="AK917" s="183"/>
      <c r="AL917" s="183"/>
      <c r="AM917" s="183"/>
      <c r="AN917" s="183"/>
      <c r="AO917" s="183"/>
      <c r="AP917" s="183"/>
      <c r="AQ917" s="183"/>
      <c r="AR917" s="183"/>
      <c r="AS917" s="183"/>
      <c r="AT917" s="183"/>
      <c r="AU917" s="183"/>
      <c r="AV917" s="183" t="s">
        <v>20</v>
      </c>
      <c r="AW917" s="183"/>
      <c r="AX917" s="183"/>
      <c r="AY917" s="183"/>
      <c r="AZ917" s="183"/>
      <c r="BA917" s="183"/>
      <c r="BB917" s="183"/>
      <c r="BC917" s="183"/>
      <c r="BD917" s="183"/>
      <c r="BE917" s="183"/>
    </row>
    <row r="918" spans="1:57" ht="15" hidden="1" customHeight="1">
      <c r="A918" s="145" t="s">
        <v>546</v>
      </c>
      <c r="B918" s="145"/>
      <c r="C918" s="145"/>
      <c r="D918" s="145" t="s">
        <v>547</v>
      </c>
      <c r="E918" s="145"/>
      <c r="F918" s="146">
        <v>260</v>
      </c>
      <c r="G918" s="147" t="s">
        <v>531</v>
      </c>
      <c r="H918" s="148">
        <v>3</v>
      </c>
      <c r="I918" s="149">
        <v>30</v>
      </c>
      <c r="J918" s="149">
        <v>30</v>
      </c>
      <c r="K918" s="149"/>
      <c r="L918" s="150">
        <v>0</v>
      </c>
      <c r="M918" s="184" t="s">
        <v>1484</v>
      </c>
      <c r="N918" s="181">
        <v>60</v>
      </c>
      <c r="O918" s="181" t="s">
        <v>1572</v>
      </c>
      <c r="P918" s="151" t="s">
        <v>1573</v>
      </c>
      <c r="Q918" s="182" t="str">
        <f>MaBM</f>
        <v>CBNN</v>
      </c>
      <c r="R918" s="182" t="str">
        <f>MaKhoa</f>
        <v>KHCB</v>
      </c>
      <c r="S918" s="144" t="str">
        <f t="shared" si="15"/>
        <v>KHCB-CBNN</v>
      </c>
      <c r="T918" s="183"/>
      <c r="U918" s="183"/>
      <c r="V918" s="183"/>
      <c r="W918" s="183"/>
      <c r="X918" s="183"/>
      <c r="Y918" s="183"/>
      <c r="Z918" s="183"/>
      <c r="AA918" s="183"/>
      <c r="AB918" s="183"/>
      <c r="AC918" s="183"/>
      <c r="AD918" s="183"/>
      <c r="AE918" s="183"/>
      <c r="AF918" s="183"/>
      <c r="AG918" s="183"/>
      <c r="AH918" s="183"/>
      <c r="AI918" s="183"/>
      <c r="AJ918" s="183"/>
      <c r="AK918" s="183"/>
      <c r="AL918" s="183"/>
      <c r="AM918" s="183"/>
      <c r="AN918" s="183"/>
      <c r="AO918" s="183"/>
      <c r="AP918" s="183"/>
      <c r="AQ918" s="183"/>
      <c r="AR918" s="183"/>
      <c r="AS918" s="183"/>
      <c r="AT918" s="183"/>
      <c r="AU918" s="183"/>
      <c r="AV918" s="183"/>
      <c r="AW918" s="183" t="s">
        <v>20</v>
      </c>
      <c r="AX918" s="183"/>
      <c r="AY918" s="183"/>
      <c r="AZ918" s="183"/>
      <c r="BA918" s="183"/>
      <c r="BB918" s="183"/>
      <c r="BC918" s="183"/>
      <c r="BD918" s="183"/>
      <c r="BE918" s="183"/>
    </row>
    <row r="919" spans="1:57" ht="15" hidden="1" customHeight="1">
      <c r="A919" s="145" t="s">
        <v>548</v>
      </c>
      <c r="B919" s="145"/>
      <c r="C919" s="145"/>
      <c r="D919" s="145" t="s">
        <v>549</v>
      </c>
      <c r="E919" s="145" t="s">
        <v>549</v>
      </c>
      <c r="F919" s="146">
        <v>261</v>
      </c>
      <c r="G919" s="147" t="s">
        <v>531</v>
      </c>
      <c r="H919" s="148">
        <v>3</v>
      </c>
      <c r="I919" s="149">
        <v>30</v>
      </c>
      <c r="J919" s="149">
        <v>30</v>
      </c>
      <c r="K919" s="149"/>
      <c r="L919" s="150">
        <v>0</v>
      </c>
      <c r="M919" s="184" t="s">
        <v>1484</v>
      </c>
      <c r="N919" s="181">
        <v>60</v>
      </c>
      <c r="O919" s="181" t="s">
        <v>1572</v>
      </c>
      <c r="P919" s="151" t="s">
        <v>1573</v>
      </c>
      <c r="Q919" s="182" t="str">
        <f>MaBM</f>
        <v>CBNN</v>
      </c>
      <c r="R919" s="182" t="str">
        <f>MaKhoa</f>
        <v>KHCB</v>
      </c>
      <c r="S919" s="144" t="str">
        <f t="shared" si="15"/>
        <v>KHCB-CBNN</v>
      </c>
      <c r="T919" s="183"/>
      <c r="U919" s="183"/>
      <c r="V919" s="183"/>
      <c r="W919" s="183"/>
      <c r="X919" s="183"/>
      <c r="Y919" s="183"/>
      <c r="Z919" s="183"/>
      <c r="AA919" s="183"/>
      <c r="AB919" s="183"/>
      <c r="AC919" s="183"/>
      <c r="AD919" s="183"/>
      <c r="AE919" s="183"/>
      <c r="AF919" s="183"/>
      <c r="AG919" s="183" t="s">
        <v>20</v>
      </c>
      <c r="AH919" s="183"/>
      <c r="AI919" s="183"/>
      <c r="AJ919" s="183"/>
      <c r="AK919" s="183"/>
      <c r="AL919" s="183"/>
      <c r="AM919" s="183"/>
      <c r="AN919" s="183"/>
      <c r="AO919" s="183"/>
      <c r="AP919" s="183"/>
      <c r="AQ919" s="183"/>
      <c r="AR919" s="183"/>
      <c r="AS919" s="183"/>
      <c r="AT919" s="183"/>
      <c r="AU919" s="183"/>
      <c r="AV919" s="183"/>
      <c r="AW919" s="183"/>
      <c r="AX919" s="183"/>
      <c r="AY919" s="183"/>
      <c r="AZ919" s="183" t="s">
        <v>20</v>
      </c>
      <c r="BA919" s="183"/>
      <c r="BB919" s="183"/>
      <c r="BC919" s="183"/>
      <c r="BD919" s="183"/>
      <c r="BE919" s="183"/>
    </row>
    <row r="920" spans="1:57" ht="15" hidden="1" customHeight="1">
      <c r="A920" s="145" t="s">
        <v>550</v>
      </c>
      <c r="B920" s="145"/>
      <c r="C920" s="145"/>
      <c r="D920" s="145" t="s">
        <v>551</v>
      </c>
      <c r="E920" s="145"/>
      <c r="F920" s="146">
        <v>262</v>
      </c>
      <c r="G920" s="147" t="s">
        <v>531</v>
      </c>
      <c r="H920" s="148">
        <v>3</v>
      </c>
      <c r="I920" s="149">
        <v>30</v>
      </c>
      <c r="J920" s="149">
        <v>30</v>
      </c>
      <c r="K920" s="149"/>
      <c r="L920" s="150">
        <v>0</v>
      </c>
      <c r="M920" s="184" t="s">
        <v>1484</v>
      </c>
      <c r="N920" s="181">
        <v>60</v>
      </c>
      <c r="O920" s="181" t="s">
        <v>1572</v>
      </c>
      <c r="P920" s="151" t="s">
        <v>1573</v>
      </c>
      <c r="Q920" s="182" t="str">
        <f>MaBM</f>
        <v>CBNN</v>
      </c>
      <c r="R920" s="182" t="str">
        <f>MaKhoa</f>
        <v>KHCB</v>
      </c>
      <c r="S920" s="144" t="str">
        <f t="shared" si="15"/>
        <v>KHCB-CBNN</v>
      </c>
      <c r="T920" s="183"/>
      <c r="U920" s="183"/>
      <c r="V920" s="183"/>
      <c r="W920" s="183"/>
      <c r="X920" s="183"/>
      <c r="Y920" s="183"/>
      <c r="Z920" s="183"/>
      <c r="AA920" s="183"/>
      <c r="AB920" s="183"/>
      <c r="AC920" s="183"/>
      <c r="AD920" s="183"/>
      <c r="AE920" s="183"/>
      <c r="AF920" s="183"/>
      <c r="AG920" s="183"/>
      <c r="AH920" s="183" t="s">
        <v>20</v>
      </c>
      <c r="AI920" s="183"/>
      <c r="AJ920" s="183"/>
      <c r="AK920" s="183"/>
      <c r="AL920" s="183"/>
      <c r="AM920" s="183"/>
      <c r="AN920" s="183"/>
      <c r="AO920" s="183"/>
      <c r="AP920" s="183"/>
      <c r="AQ920" s="183"/>
      <c r="AR920" s="183"/>
      <c r="AS920" s="183"/>
      <c r="AT920" s="183"/>
      <c r="AU920" s="183"/>
      <c r="AV920" s="183"/>
      <c r="AW920" s="183"/>
      <c r="AX920" s="183"/>
      <c r="AY920" s="183"/>
      <c r="AZ920" s="183"/>
      <c r="BA920" s="183" t="s">
        <v>20</v>
      </c>
      <c r="BB920" s="183"/>
      <c r="BC920" s="183"/>
      <c r="BD920" s="183"/>
      <c r="BE920" s="183"/>
    </row>
    <row r="921" spans="1:57" ht="15" hidden="1" customHeight="1">
      <c r="A921" s="145" t="s">
        <v>1691</v>
      </c>
      <c r="B921" s="145"/>
      <c r="C921" s="145"/>
      <c r="D921" s="145" t="s">
        <v>552</v>
      </c>
      <c r="E921" s="145"/>
      <c r="F921" s="146">
        <v>263</v>
      </c>
      <c r="G921" s="147" t="s">
        <v>531</v>
      </c>
      <c r="H921" s="148">
        <v>3</v>
      </c>
      <c r="I921" s="149">
        <v>30</v>
      </c>
      <c r="J921" s="149">
        <v>30</v>
      </c>
      <c r="K921" s="149"/>
      <c r="L921" s="150">
        <v>0</v>
      </c>
      <c r="M921" s="184" t="s">
        <v>1484</v>
      </c>
      <c r="N921" s="181">
        <v>60</v>
      </c>
      <c r="O921" s="181" t="s">
        <v>1572</v>
      </c>
      <c r="P921" s="151" t="s">
        <v>1573</v>
      </c>
      <c r="Q921" s="182" t="str">
        <f>MaBM</f>
        <v>CBNN</v>
      </c>
      <c r="R921" s="182" t="str">
        <f>MaKhoa</f>
        <v>KHCB</v>
      </c>
      <c r="S921" s="144" t="str">
        <f t="shared" si="15"/>
        <v>KHCB-CBNN</v>
      </c>
      <c r="T921" s="183"/>
      <c r="U921" s="183"/>
      <c r="V921" s="183"/>
      <c r="W921" s="183"/>
      <c r="X921" s="183"/>
      <c r="Y921" s="183"/>
      <c r="Z921" s="183"/>
      <c r="AA921" s="183"/>
      <c r="AB921" s="183"/>
      <c r="AC921" s="183"/>
      <c r="AD921" s="183"/>
      <c r="AE921" s="183"/>
      <c r="AF921" s="183"/>
      <c r="AG921" s="183"/>
      <c r="AH921" s="183"/>
      <c r="AI921" s="183"/>
      <c r="AJ921" s="183"/>
      <c r="AK921" s="183"/>
      <c r="AL921" s="183"/>
      <c r="AM921" s="183"/>
      <c r="AN921" s="183"/>
      <c r="AO921" s="183"/>
      <c r="AP921" s="183"/>
      <c r="AQ921" s="183"/>
      <c r="AR921" s="183"/>
      <c r="AS921" s="183"/>
      <c r="AT921" s="183"/>
      <c r="AU921" s="183"/>
      <c r="AV921" s="183"/>
      <c r="AW921" s="183"/>
      <c r="AX921" s="183"/>
      <c r="AY921" s="183"/>
      <c r="AZ921" s="183"/>
      <c r="BA921" s="183"/>
      <c r="BB921" s="183"/>
      <c r="BC921" s="183"/>
      <c r="BD921" s="183"/>
      <c r="BE921" s="183"/>
    </row>
    <row r="922" spans="1:57" ht="15" hidden="1" customHeight="1">
      <c r="A922" s="145" t="s">
        <v>553</v>
      </c>
      <c r="B922" s="145"/>
      <c r="C922" s="145" t="s">
        <v>553</v>
      </c>
      <c r="D922" s="145" t="s">
        <v>554</v>
      </c>
      <c r="E922" s="145" t="s">
        <v>554</v>
      </c>
      <c r="F922" s="146">
        <v>264</v>
      </c>
      <c r="G922" s="147" t="s">
        <v>531</v>
      </c>
      <c r="H922" s="148">
        <v>3</v>
      </c>
      <c r="I922" s="149">
        <v>30</v>
      </c>
      <c r="J922" s="149">
        <v>30</v>
      </c>
      <c r="K922" s="149"/>
      <c r="L922" s="150">
        <v>0</v>
      </c>
      <c r="M922" s="184" t="s">
        <v>1484</v>
      </c>
      <c r="N922" s="181">
        <v>60</v>
      </c>
      <c r="O922" s="181" t="s">
        <v>1572</v>
      </c>
      <c r="P922" s="151" t="s">
        <v>1573</v>
      </c>
      <c r="Q922" s="182" t="str">
        <f>MaBM</f>
        <v>CBNN</v>
      </c>
      <c r="R922" s="182" t="str">
        <f>MaKhoa</f>
        <v>KHCB</v>
      </c>
      <c r="S922" s="144" t="str">
        <f t="shared" si="15"/>
        <v>KHCB-CBNN</v>
      </c>
      <c r="T922" s="183"/>
      <c r="U922" s="183"/>
      <c r="V922" s="183"/>
      <c r="W922" s="183"/>
      <c r="X922" s="183"/>
      <c r="Y922" s="183"/>
      <c r="Z922" s="183"/>
      <c r="AA922" s="183"/>
      <c r="AB922" s="183"/>
      <c r="AC922" s="183"/>
      <c r="AD922" s="183"/>
      <c r="AE922" s="183"/>
      <c r="AF922" s="183"/>
      <c r="AG922" s="183"/>
      <c r="AH922" s="183"/>
      <c r="AI922" s="183"/>
      <c r="AJ922" s="183"/>
      <c r="AK922" s="183" t="s">
        <v>20</v>
      </c>
      <c r="AL922" s="183"/>
      <c r="AM922" s="183"/>
      <c r="AN922" s="183"/>
      <c r="AO922" s="183"/>
      <c r="AP922" s="183"/>
      <c r="AQ922" s="183"/>
      <c r="AR922" s="183"/>
      <c r="AS922" s="183"/>
      <c r="AT922" s="183"/>
      <c r="AU922" s="183"/>
      <c r="AV922" s="183"/>
      <c r="AW922" s="183"/>
      <c r="AX922" s="183"/>
      <c r="AY922" s="183"/>
      <c r="AZ922" s="183"/>
      <c r="BA922" s="183"/>
      <c r="BB922" s="183"/>
      <c r="BC922" s="183"/>
      <c r="BD922" s="183" t="s">
        <v>20</v>
      </c>
      <c r="BE922" s="183"/>
    </row>
    <row r="923" spans="1:57" ht="15" hidden="1" customHeight="1">
      <c r="A923" s="145" t="s">
        <v>555</v>
      </c>
      <c r="B923" s="145"/>
      <c r="C923" s="145"/>
      <c r="D923" s="145" t="s">
        <v>556</v>
      </c>
      <c r="E923" s="145"/>
      <c r="F923" s="146">
        <v>265</v>
      </c>
      <c r="G923" s="147" t="s">
        <v>531</v>
      </c>
      <c r="H923" s="148">
        <v>3</v>
      </c>
      <c r="I923" s="149">
        <v>30</v>
      </c>
      <c r="J923" s="149">
        <v>30</v>
      </c>
      <c r="K923" s="149"/>
      <c r="L923" s="150">
        <v>0</v>
      </c>
      <c r="M923" s="184" t="s">
        <v>1484</v>
      </c>
      <c r="N923" s="181">
        <v>60</v>
      </c>
      <c r="O923" s="181" t="s">
        <v>1572</v>
      </c>
      <c r="P923" s="151" t="s">
        <v>1573</v>
      </c>
      <c r="Q923" s="182" t="str">
        <f>MaBM</f>
        <v>CBNN</v>
      </c>
      <c r="R923" s="182" t="str">
        <f>MaKhoa</f>
        <v>KHCB</v>
      </c>
      <c r="S923" s="144" t="str">
        <f t="shared" si="15"/>
        <v>KHCB-CBNN</v>
      </c>
      <c r="T923" s="183"/>
      <c r="U923" s="183"/>
      <c r="V923" s="183"/>
      <c r="W923" s="183"/>
      <c r="X923" s="183"/>
      <c r="Y923" s="183"/>
      <c r="Z923" s="183"/>
      <c r="AA923" s="183"/>
      <c r="AB923" s="183"/>
      <c r="AC923" s="183"/>
      <c r="AD923" s="183"/>
      <c r="AE923" s="183"/>
      <c r="AF923" s="183"/>
      <c r="AG923" s="183"/>
      <c r="AH923" s="183"/>
      <c r="AI923" s="183"/>
      <c r="AJ923" s="183" t="s">
        <v>20</v>
      </c>
      <c r="AK923" s="183"/>
      <c r="AL923" s="183"/>
      <c r="AM923" s="183"/>
      <c r="AN923" s="183"/>
      <c r="AO923" s="183"/>
      <c r="AP923" s="183"/>
      <c r="AQ923" s="183"/>
      <c r="AR923" s="183"/>
      <c r="AS923" s="183"/>
      <c r="AT923" s="183"/>
      <c r="AU923" s="183"/>
      <c r="AV923" s="183"/>
      <c r="AW923" s="183"/>
      <c r="AX923" s="183"/>
      <c r="AY923" s="183"/>
      <c r="AZ923" s="183"/>
      <c r="BA923" s="183"/>
      <c r="BB923" s="183"/>
      <c r="BC923" s="183" t="s">
        <v>20</v>
      </c>
      <c r="BD923" s="183"/>
      <c r="BE923" s="183"/>
    </row>
    <row r="924" spans="1:57" ht="15" hidden="1" customHeight="1">
      <c r="A924" s="145" t="s">
        <v>557</v>
      </c>
      <c r="B924" s="145"/>
      <c r="C924" s="145"/>
      <c r="D924" s="145" t="s">
        <v>558</v>
      </c>
      <c r="E924" s="145"/>
      <c r="F924" s="146">
        <v>266</v>
      </c>
      <c r="G924" s="147" t="s">
        <v>531</v>
      </c>
      <c r="H924" s="148">
        <v>3</v>
      </c>
      <c r="I924" s="149">
        <v>30</v>
      </c>
      <c r="J924" s="149">
        <v>30</v>
      </c>
      <c r="K924" s="149"/>
      <c r="L924" s="150">
        <v>0</v>
      </c>
      <c r="M924" s="184" t="s">
        <v>1484</v>
      </c>
      <c r="N924" s="181">
        <v>60</v>
      </c>
      <c r="O924" s="181" t="s">
        <v>1572</v>
      </c>
      <c r="P924" s="151" t="s">
        <v>1573</v>
      </c>
      <c r="Q924" s="182" t="str">
        <f>MaBM</f>
        <v>CBNN</v>
      </c>
      <c r="R924" s="182" t="str">
        <f>MaKhoa</f>
        <v>KHCB</v>
      </c>
      <c r="S924" s="144" t="str">
        <f t="shared" si="15"/>
        <v>KHCB-CBNN</v>
      </c>
      <c r="T924" s="183"/>
      <c r="U924" s="183"/>
      <c r="V924" s="183"/>
      <c r="W924" s="183"/>
      <c r="X924" s="183"/>
      <c r="Y924" s="183"/>
      <c r="Z924" s="183"/>
      <c r="AA924" s="183"/>
      <c r="AB924" s="183"/>
      <c r="AC924" s="183"/>
      <c r="AD924" s="183"/>
      <c r="AE924" s="183"/>
      <c r="AF924" s="183"/>
      <c r="AG924" s="183"/>
      <c r="AH924" s="183"/>
      <c r="AI924" s="183" t="s">
        <v>20</v>
      </c>
      <c r="AJ924" s="183"/>
      <c r="AK924" s="183"/>
      <c r="AL924" s="183"/>
      <c r="AM924" s="183"/>
      <c r="AN924" s="183"/>
      <c r="AO924" s="183"/>
      <c r="AP924" s="183"/>
      <c r="AQ924" s="183"/>
      <c r="AR924" s="183"/>
      <c r="AS924" s="183"/>
      <c r="AT924" s="183"/>
      <c r="AU924" s="183"/>
      <c r="AV924" s="183"/>
      <c r="AW924" s="183"/>
      <c r="AX924" s="183"/>
      <c r="AY924" s="183"/>
      <c r="AZ924" s="183"/>
      <c r="BA924" s="183"/>
      <c r="BB924" s="183" t="s">
        <v>20</v>
      </c>
      <c r="BC924" s="183"/>
      <c r="BD924" s="183"/>
      <c r="BE924" s="183"/>
    </row>
    <row r="925" spans="1:57" ht="15" hidden="1" customHeight="1">
      <c r="A925" s="145" t="s">
        <v>559</v>
      </c>
      <c r="B925" s="145"/>
      <c r="C925" s="145"/>
      <c r="D925" s="145"/>
      <c r="E925" s="145"/>
      <c r="F925" s="146">
        <v>267</v>
      </c>
      <c r="G925" s="147" t="s">
        <v>531</v>
      </c>
      <c r="H925" s="148">
        <v>3</v>
      </c>
      <c r="I925" s="149">
        <v>30</v>
      </c>
      <c r="J925" s="149">
        <v>30</v>
      </c>
      <c r="K925" s="149"/>
      <c r="L925" s="150">
        <v>0</v>
      </c>
      <c r="M925" s="184" t="s">
        <v>1484</v>
      </c>
      <c r="N925" s="181">
        <v>60</v>
      </c>
      <c r="O925" s="181" t="s">
        <v>1572</v>
      </c>
      <c r="P925" s="151" t="s">
        <v>1573</v>
      </c>
      <c r="Q925" s="182" t="str">
        <f>MaBM</f>
        <v>CBNN</v>
      </c>
      <c r="R925" s="182" t="str">
        <f>MaKhoa</f>
        <v>KHCB</v>
      </c>
      <c r="S925" s="144" t="str">
        <f t="shared" si="15"/>
        <v>KHCB-CBNN</v>
      </c>
      <c r="T925" s="183"/>
      <c r="U925" s="183"/>
      <c r="V925" s="183"/>
      <c r="W925" s="183"/>
      <c r="X925" s="183"/>
      <c r="Y925" s="183"/>
      <c r="Z925" s="183"/>
      <c r="AA925" s="183"/>
      <c r="AB925" s="183"/>
      <c r="AC925" s="183"/>
      <c r="AD925" s="183"/>
      <c r="AE925" s="183"/>
      <c r="AF925" s="183" t="s">
        <v>20</v>
      </c>
      <c r="AG925" s="183"/>
      <c r="AH925" s="183"/>
      <c r="AI925" s="183"/>
      <c r="AJ925" s="183"/>
      <c r="AK925" s="183"/>
      <c r="AL925" s="183"/>
      <c r="AM925" s="183"/>
      <c r="AN925" s="183"/>
      <c r="AO925" s="183"/>
      <c r="AP925" s="183"/>
      <c r="AQ925" s="183"/>
      <c r="AR925" s="183"/>
      <c r="AS925" s="183"/>
      <c r="AT925" s="183"/>
      <c r="AU925" s="183"/>
      <c r="AV925" s="183"/>
      <c r="AW925" s="183"/>
      <c r="AX925" s="183"/>
      <c r="AY925" s="183"/>
      <c r="AZ925" s="183"/>
      <c r="BA925" s="183"/>
      <c r="BB925" s="183"/>
      <c r="BC925" s="183"/>
      <c r="BD925" s="183"/>
      <c r="BE925" s="183"/>
    </row>
    <row r="926" spans="1:57" ht="15" hidden="1" customHeight="1">
      <c r="A926" s="145"/>
      <c r="B926" s="145"/>
      <c r="C926" s="145"/>
      <c r="D926" s="145" t="s">
        <v>560</v>
      </c>
      <c r="E926" s="145"/>
      <c r="F926" s="146">
        <v>268</v>
      </c>
      <c r="G926" s="147" t="s">
        <v>531</v>
      </c>
      <c r="H926" s="148">
        <v>3</v>
      </c>
      <c r="I926" s="149">
        <v>30</v>
      </c>
      <c r="J926" s="149">
        <v>30</v>
      </c>
      <c r="K926" s="149"/>
      <c r="L926" s="150">
        <v>0</v>
      </c>
      <c r="M926" s="184" t="s">
        <v>1484</v>
      </c>
      <c r="N926" s="181">
        <v>60</v>
      </c>
      <c r="O926" s="181" t="s">
        <v>1572</v>
      </c>
      <c r="P926" s="151" t="s">
        <v>1573</v>
      </c>
      <c r="Q926" s="182" t="str">
        <f>MaBM</f>
        <v>CBNN</v>
      </c>
      <c r="R926" s="182" t="str">
        <f>MaKhoa</f>
        <v>KHCB</v>
      </c>
      <c r="S926" s="144" t="str">
        <f t="shared" si="15"/>
        <v>KHCB-CBNN</v>
      </c>
      <c r="T926" s="183"/>
      <c r="U926" s="183"/>
      <c r="V926" s="183"/>
      <c r="W926" s="183"/>
      <c r="X926" s="183"/>
      <c r="Y926" s="183"/>
      <c r="Z926" s="183"/>
      <c r="AA926" s="183"/>
      <c r="AB926" s="183"/>
      <c r="AC926" s="183"/>
      <c r="AD926" s="183"/>
      <c r="AE926" s="183"/>
      <c r="AF926" s="183"/>
      <c r="AG926" s="183"/>
      <c r="AH926" s="183"/>
      <c r="AI926" s="183"/>
      <c r="AJ926" s="183"/>
      <c r="AK926" s="183"/>
      <c r="AL926" s="183"/>
      <c r="AM926" s="183"/>
      <c r="AN926" s="183"/>
      <c r="AO926" s="183"/>
      <c r="AP926" s="183"/>
      <c r="AQ926" s="183"/>
      <c r="AR926" s="183"/>
      <c r="AS926" s="183"/>
      <c r="AT926" s="183"/>
      <c r="AU926" s="183"/>
      <c r="AV926" s="183"/>
      <c r="AW926" s="183"/>
      <c r="AX926" s="183"/>
      <c r="AY926" s="183" t="s">
        <v>20</v>
      </c>
      <c r="AZ926" s="183"/>
      <c r="BA926" s="183"/>
      <c r="BB926" s="183"/>
      <c r="BC926" s="183"/>
      <c r="BD926" s="183"/>
      <c r="BE926" s="183"/>
    </row>
    <row r="927" spans="1:57" ht="15" hidden="1" customHeight="1">
      <c r="A927" s="145" t="s">
        <v>561</v>
      </c>
      <c r="B927" s="145"/>
      <c r="C927" s="145"/>
      <c r="D927" s="145" t="s">
        <v>562</v>
      </c>
      <c r="E927" s="145"/>
      <c r="F927" s="146">
        <v>269</v>
      </c>
      <c r="G927" s="147" t="s">
        <v>531</v>
      </c>
      <c r="H927" s="148">
        <v>3</v>
      </c>
      <c r="I927" s="149">
        <v>30</v>
      </c>
      <c r="J927" s="149">
        <v>30</v>
      </c>
      <c r="K927" s="149"/>
      <c r="L927" s="150">
        <v>0</v>
      </c>
      <c r="M927" s="184" t="s">
        <v>1484</v>
      </c>
      <c r="N927" s="181">
        <v>60</v>
      </c>
      <c r="O927" s="181" t="s">
        <v>1572</v>
      </c>
      <c r="P927" s="151" t="s">
        <v>1573</v>
      </c>
      <c r="Q927" s="182" t="str">
        <f>MaBM</f>
        <v>CBNN</v>
      </c>
      <c r="R927" s="182" t="str">
        <f>MaKhoa</f>
        <v>KHCB</v>
      </c>
      <c r="S927" s="144" t="str">
        <f t="shared" si="15"/>
        <v>KHCB-CBNN</v>
      </c>
      <c r="T927" s="183"/>
      <c r="U927" s="183"/>
      <c r="V927" s="183"/>
      <c r="W927" s="183"/>
      <c r="X927" s="183"/>
      <c r="Y927" s="183"/>
      <c r="Z927" s="183"/>
      <c r="AA927" s="183"/>
      <c r="AB927" s="183"/>
      <c r="AC927" s="183"/>
      <c r="AD927" s="183"/>
      <c r="AE927" s="183" t="s">
        <v>20</v>
      </c>
      <c r="AF927" s="183"/>
      <c r="AG927" s="183"/>
      <c r="AH927" s="183"/>
      <c r="AI927" s="183"/>
      <c r="AJ927" s="183"/>
      <c r="AK927" s="183"/>
      <c r="AL927" s="183"/>
      <c r="AM927" s="183"/>
      <c r="AN927" s="183"/>
      <c r="AO927" s="183"/>
      <c r="AP927" s="183"/>
      <c r="AQ927" s="183"/>
      <c r="AR927" s="183"/>
      <c r="AS927" s="183"/>
      <c r="AT927" s="183"/>
      <c r="AU927" s="183"/>
      <c r="AV927" s="183"/>
      <c r="AW927" s="183"/>
      <c r="AX927" s="183" t="s">
        <v>20</v>
      </c>
      <c r="AY927" s="183"/>
      <c r="AZ927" s="183"/>
      <c r="BA927" s="183"/>
      <c r="BB927" s="183"/>
      <c r="BC927" s="183"/>
      <c r="BD927" s="183"/>
      <c r="BE927" s="183"/>
    </row>
    <row r="928" spans="1:57" ht="15" hidden="1" customHeight="1">
      <c r="A928" s="145" t="s">
        <v>1698</v>
      </c>
      <c r="B928" s="145"/>
      <c r="C928" s="145"/>
      <c r="D928" s="145"/>
      <c r="E928" s="145"/>
      <c r="F928" s="146">
        <v>310</v>
      </c>
      <c r="G928" s="147" t="s">
        <v>531</v>
      </c>
      <c r="H928" s="148">
        <v>3</v>
      </c>
      <c r="I928" s="149">
        <v>30</v>
      </c>
      <c r="J928" s="149">
        <v>30</v>
      </c>
      <c r="K928" s="149"/>
      <c r="L928" s="150">
        <v>0</v>
      </c>
      <c r="M928" s="184" t="s">
        <v>1484</v>
      </c>
      <c r="N928" s="181">
        <v>60</v>
      </c>
      <c r="O928" s="181" t="s">
        <v>1572</v>
      </c>
      <c r="P928" s="151" t="s">
        <v>1573</v>
      </c>
      <c r="Q928" s="182" t="str">
        <f>MaBM</f>
        <v>CBNN</v>
      </c>
      <c r="R928" s="182" t="str">
        <f>MaKhoa</f>
        <v>KHCB</v>
      </c>
      <c r="S928" s="144" t="str">
        <f t="shared" si="15"/>
        <v>KHCB-CBNN</v>
      </c>
      <c r="T928" s="183"/>
      <c r="U928" s="183"/>
      <c r="V928" s="183"/>
      <c r="W928" s="183"/>
      <c r="X928" s="183"/>
      <c r="Y928" s="183"/>
      <c r="Z928" s="183"/>
      <c r="AA928" s="183"/>
      <c r="AB928" s="183"/>
      <c r="AC928" s="183"/>
      <c r="AD928" s="183"/>
      <c r="AE928" s="183"/>
      <c r="AF928" s="183"/>
      <c r="AG928" s="183"/>
      <c r="AH928" s="183"/>
      <c r="AI928" s="183"/>
      <c r="AJ928" s="183"/>
      <c r="AK928" s="183"/>
      <c r="AL928" s="183" t="s">
        <v>20</v>
      </c>
      <c r="AM928" s="183"/>
      <c r="AN928" s="183"/>
      <c r="AO928" s="183"/>
      <c r="AP928" s="183"/>
      <c r="AQ928" s="183"/>
      <c r="AR928" s="183"/>
      <c r="AS928" s="183"/>
      <c r="AT928" s="183"/>
      <c r="AU928" s="183"/>
      <c r="AV928" s="183"/>
      <c r="AW928" s="183"/>
      <c r="AX928" s="183"/>
      <c r="AY928" s="183"/>
      <c r="AZ928" s="183"/>
      <c r="BA928" s="183"/>
      <c r="BB928" s="183"/>
      <c r="BC928" s="183"/>
      <c r="BD928" s="183"/>
      <c r="BE928" s="183"/>
    </row>
    <row r="929" spans="1:57" ht="15" hidden="1" customHeight="1">
      <c r="A929" s="145" t="s">
        <v>1753</v>
      </c>
      <c r="B929" s="145" t="s">
        <v>1753</v>
      </c>
      <c r="C929" s="145"/>
      <c r="D929" s="145" t="s">
        <v>1754</v>
      </c>
      <c r="E929" s="145"/>
      <c r="F929" s="146">
        <v>600</v>
      </c>
      <c r="G929" s="147" t="s">
        <v>531</v>
      </c>
      <c r="H929" s="148">
        <v>3</v>
      </c>
      <c r="I929" s="149">
        <v>30</v>
      </c>
      <c r="J929" s="149">
        <v>30</v>
      </c>
      <c r="K929" s="149"/>
      <c r="L929" s="150"/>
      <c r="M929" s="184" t="s">
        <v>1484</v>
      </c>
      <c r="N929" s="181">
        <v>60</v>
      </c>
      <c r="O929" s="181" t="s">
        <v>1572</v>
      </c>
      <c r="P929" s="151" t="s">
        <v>1573</v>
      </c>
      <c r="Q929" s="182" t="str">
        <f>MaBM</f>
        <v>CBNN</v>
      </c>
      <c r="R929" s="182" t="str">
        <f>MaKhoa</f>
        <v>KHCB</v>
      </c>
      <c r="S929" s="144" t="str">
        <f t="shared" si="15"/>
        <v>KHCB-CBNN</v>
      </c>
      <c r="T929" s="183"/>
      <c r="U929" s="183"/>
      <c r="V929" s="183"/>
      <c r="W929" s="183"/>
      <c r="X929" s="183"/>
      <c r="Y929" s="183"/>
      <c r="Z929" s="183"/>
      <c r="AA929" s="183"/>
      <c r="AB929" s="183"/>
      <c r="AC929" s="183"/>
      <c r="AD929" s="183"/>
      <c r="AE929" s="183"/>
      <c r="AF929" s="183"/>
      <c r="AG929" s="183"/>
      <c r="AH929" s="183"/>
      <c r="AI929" s="183"/>
      <c r="AJ929" s="183"/>
      <c r="AK929" s="183"/>
      <c r="AL929" s="183"/>
      <c r="AM929" s="183"/>
      <c r="AN929" s="183"/>
      <c r="AO929" s="183"/>
      <c r="AP929" s="183"/>
      <c r="AQ929" s="183"/>
      <c r="AR929" s="183"/>
      <c r="AS929" s="183"/>
      <c r="AT929" s="183"/>
      <c r="AU929" s="183"/>
      <c r="AV929" s="183"/>
      <c r="AW929" s="183"/>
      <c r="AX929" s="183"/>
      <c r="AY929" s="183"/>
      <c r="AZ929" s="183"/>
      <c r="BA929" s="183"/>
      <c r="BB929" s="183"/>
      <c r="BC929" s="183"/>
      <c r="BD929" s="183"/>
      <c r="BE929" s="183"/>
    </row>
    <row r="930" spans="1:57" ht="15" hidden="1" customHeight="1">
      <c r="A930" s="145" t="s">
        <v>1884</v>
      </c>
      <c r="B930" s="145"/>
      <c r="C930" s="145"/>
      <c r="D930" s="145"/>
      <c r="E930" s="145"/>
      <c r="F930" s="146">
        <v>825</v>
      </c>
      <c r="G930" s="147" t="s">
        <v>531</v>
      </c>
      <c r="H930" s="148">
        <v>3</v>
      </c>
      <c r="I930" s="149">
        <v>30</v>
      </c>
      <c r="J930" s="149">
        <v>30</v>
      </c>
      <c r="K930" s="149"/>
      <c r="L930" s="150">
        <v>0</v>
      </c>
      <c r="M930" s="184" t="s">
        <v>1484</v>
      </c>
      <c r="N930" s="181">
        <v>60</v>
      </c>
      <c r="O930" s="181" t="s">
        <v>1572</v>
      </c>
      <c r="P930" s="151" t="s">
        <v>1573</v>
      </c>
      <c r="Q930" s="182" t="str">
        <f>MaBM</f>
        <v>CBNN</v>
      </c>
      <c r="R930" s="182" t="str">
        <f>MaKhoa</f>
        <v>KHCB</v>
      </c>
      <c r="S930" s="144" t="str">
        <f t="shared" si="15"/>
        <v>KHCB-CBNN</v>
      </c>
      <c r="T930" s="183"/>
      <c r="U930" s="183"/>
      <c r="V930" s="183"/>
      <c r="W930" s="183"/>
      <c r="X930" s="183"/>
      <c r="Y930" s="183"/>
      <c r="Z930" s="183"/>
      <c r="AA930" s="183"/>
      <c r="AB930" s="183"/>
      <c r="AC930" s="183"/>
      <c r="AD930" s="183"/>
      <c r="AE930" s="183"/>
      <c r="AF930" s="183"/>
      <c r="AG930" s="183"/>
      <c r="AH930" s="183"/>
      <c r="AI930" s="183"/>
      <c r="AJ930" s="183"/>
      <c r="AK930" s="183"/>
      <c r="AL930" s="183"/>
      <c r="AM930" s="183"/>
      <c r="AN930" s="183"/>
      <c r="AO930" s="183"/>
      <c r="AP930" s="183"/>
      <c r="AQ930" s="183"/>
      <c r="AR930" s="183"/>
      <c r="AS930" s="183"/>
      <c r="AT930" s="183"/>
      <c r="AU930" s="183"/>
      <c r="AV930" s="183"/>
      <c r="AW930" s="183"/>
      <c r="AX930" s="183"/>
      <c r="AY930" s="183"/>
      <c r="AZ930" s="183"/>
      <c r="BA930" s="183"/>
      <c r="BB930" s="183"/>
      <c r="BC930" s="183"/>
      <c r="BD930" s="183"/>
      <c r="BE930" s="183"/>
    </row>
    <row r="931" spans="1:57" ht="15" hidden="1" customHeight="1">
      <c r="A931" s="145" t="s">
        <v>1886</v>
      </c>
      <c r="B931" s="145"/>
      <c r="C931" s="145"/>
      <c r="D931" s="145"/>
      <c r="E931" s="145"/>
      <c r="F931" s="146">
        <v>827</v>
      </c>
      <c r="G931" s="147" t="s">
        <v>531</v>
      </c>
      <c r="H931" s="148">
        <v>3</v>
      </c>
      <c r="I931" s="149">
        <v>30</v>
      </c>
      <c r="J931" s="149">
        <v>30</v>
      </c>
      <c r="K931" s="149"/>
      <c r="L931" s="150">
        <v>0</v>
      </c>
      <c r="M931" s="184" t="s">
        <v>1484</v>
      </c>
      <c r="N931" s="181">
        <v>60</v>
      </c>
      <c r="O931" s="181" t="s">
        <v>1572</v>
      </c>
      <c r="P931" s="151" t="s">
        <v>1573</v>
      </c>
      <c r="Q931" s="182" t="str">
        <f>MaBM</f>
        <v>CBNN</v>
      </c>
      <c r="R931" s="182" t="str">
        <f>MaKhoa</f>
        <v>KHCB</v>
      </c>
      <c r="S931" s="144" t="str">
        <f t="shared" si="15"/>
        <v>KHCB-CBNN</v>
      </c>
      <c r="T931" s="183"/>
      <c r="U931" s="183"/>
      <c r="V931" s="183"/>
      <c r="W931" s="183"/>
      <c r="X931" s="183"/>
      <c r="Y931" s="183"/>
      <c r="Z931" s="183"/>
      <c r="AA931" s="183"/>
      <c r="AB931" s="183"/>
      <c r="AC931" s="183"/>
      <c r="AD931" s="183"/>
      <c r="AE931" s="183"/>
      <c r="AF931" s="183"/>
      <c r="AG931" s="183"/>
      <c r="AH931" s="183"/>
      <c r="AI931" s="183"/>
      <c r="AJ931" s="183"/>
      <c r="AK931" s="183"/>
      <c r="AL931" s="183"/>
      <c r="AM931" s="183"/>
      <c r="AN931" s="183"/>
      <c r="AO931" s="183"/>
      <c r="AP931" s="183"/>
      <c r="AQ931" s="183"/>
      <c r="AR931" s="183"/>
      <c r="AS931" s="183"/>
      <c r="AT931" s="183"/>
      <c r="AU931" s="183"/>
      <c r="AV931" s="183"/>
      <c r="AW931" s="183"/>
      <c r="AX931" s="183"/>
      <c r="AY931" s="183"/>
      <c r="AZ931" s="183"/>
      <c r="BA931" s="183"/>
      <c r="BB931" s="183"/>
      <c r="BC931" s="183"/>
      <c r="BD931" s="183"/>
      <c r="BE931" s="183"/>
    </row>
    <row r="932" spans="1:57" ht="15" hidden="1" customHeight="1">
      <c r="A932" s="145" t="s">
        <v>2088</v>
      </c>
      <c r="B932" s="145"/>
      <c r="C932" s="145"/>
      <c r="D932" s="145" t="s">
        <v>2089</v>
      </c>
      <c r="E932" s="145"/>
      <c r="F932" s="146">
        <v>947</v>
      </c>
      <c r="G932" s="147" t="s">
        <v>531</v>
      </c>
      <c r="H932" s="148">
        <v>3</v>
      </c>
      <c r="I932" s="149">
        <v>30</v>
      </c>
      <c r="J932" s="149">
        <v>30</v>
      </c>
      <c r="K932" s="149"/>
      <c r="L932" s="150">
        <v>0</v>
      </c>
      <c r="M932" s="184" t="s">
        <v>1484</v>
      </c>
      <c r="N932" s="181">
        <v>60</v>
      </c>
      <c r="O932" s="181" t="s">
        <v>1572</v>
      </c>
      <c r="P932" s="151" t="s">
        <v>1573</v>
      </c>
      <c r="Q932" s="182" t="str">
        <f>MaBM</f>
        <v>CBNN</v>
      </c>
      <c r="R932" s="182" t="str">
        <f>MaKhoa</f>
        <v>KHCB</v>
      </c>
      <c r="S932" s="144" t="str">
        <f t="shared" si="15"/>
        <v>KHCB-CBNN</v>
      </c>
      <c r="T932" s="183"/>
      <c r="U932" s="183"/>
      <c r="V932" s="183"/>
      <c r="W932" s="183"/>
      <c r="X932" s="183"/>
      <c r="Y932" s="183"/>
      <c r="Z932" s="183"/>
      <c r="AA932" s="183"/>
      <c r="AB932" s="183"/>
      <c r="AC932" s="183"/>
      <c r="AD932" s="183"/>
      <c r="AE932" s="183"/>
      <c r="AF932" s="183"/>
      <c r="AG932" s="183"/>
      <c r="AH932" s="183"/>
      <c r="AI932" s="183"/>
      <c r="AJ932" s="183"/>
      <c r="AK932" s="183"/>
      <c r="AL932" s="183"/>
      <c r="AM932" s="183"/>
      <c r="AN932" s="183"/>
      <c r="AO932" s="183"/>
      <c r="AP932" s="183"/>
      <c r="AQ932" s="183"/>
      <c r="AR932" s="183"/>
      <c r="AS932" s="183"/>
      <c r="AT932" s="183"/>
      <c r="AU932" s="183"/>
      <c r="AV932" s="183"/>
      <c r="AW932" s="183"/>
      <c r="AX932" s="183"/>
      <c r="AY932" s="183"/>
      <c r="AZ932" s="183"/>
      <c r="BA932" s="183"/>
      <c r="BB932" s="183"/>
      <c r="BC932" s="183"/>
      <c r="BD932" s="183"/>
      <c r="BE932" s="183"/>
    </row>
    <row r="933" spans="1:57" ht="15" hidden="1" customHeight="1">
      <c r="A933" s="145" t="s">
        <v>2003</v>
      </c>
      <c r="B933" s="145"/>
      <c r="C933" s="145"/>
      <c r="D933" s="145"/>
      <c r="E933" s="145"/>
      <c r="F933" s="146">
        <v>897</v>
      </c>
      <c r="G933" s="147" t="s">
        <v>2004</v>
      </c>
      <c r="H933" s="148">
        <v>2</v>
      </c>
      <c r="I933" s="149">
        <v>15</v>
      </c>
      <c r="J933" s="149">
        <v>30</v>
      </c>
      <c r="K933" s="149"/>
      <c r="L933" s="150">
        <v>0</v>
      </c>
      <c r="M933" s="184" t="s">
        <v>1484</v>
      </c>
      <c r="N933" s="181">
        <v>90</v>
      </c>
      <c r="O933" s="181" t="s">
        <v>1572</v>
      </c>
      <c r="P933" s="151" t="s">
        <v>1573</v>
      </c>
      <c r="Q933" s="182" t="str">
        <f>MaBM</f>
        <v>CBNN</v>
      </c>
      <c r="R933" s="182" t="str">
        <f>MaKhoa</f>
        <v>KHCB</v>
      </c>
      <c r="S933" s="144" t="str">
        <f t="shared" si="15"/>
        <v>KHCB-CBNN</v>
      </c>
      <c r="T933" s="183"/>
      <c r="U933" s="183"/>
      <c r="V933" s="183"/>
      <c r="W933" s="183"/>
      <c r="X933" s="183"/>
      <c r="Y933" s="183"/>
      <c r="Z933" s="183" t="s">
        <v>21</v>
      </c>
      <c r="AA933" s="183"/>
      <c r="AB933" s="183"/>
      <c r="AC933" s="183"/>
      <c r="AD933" s="183"/>
      <c r="AE933" s="183"/>
      <c r="AF933" s="183"/>
      <c r="AG933" s="183"/>
      <c r="AH933" s="183"/>
      <c r="AI933" s="183"/>
      <c r="AJ933" s="183"/>
      <c r="AK933" s="183"/>
      <c r="AL933" s="183"/>
      <c r="AM933" s="183"/>
      <c r="AN933" s="183"/>
      <c r="AO933" s="183"/>
      <c r="AP933" s="183"/>
      <c r="AQ933" s="183"/>
      <c r="AR933" s="183"/>
      <c r="AS933" s="183"/>
      <c r="AT933" s="183"/>
      <c r="AU933" s="183"/>
      <c r="AV933" s="183"/>
      <c r="AW933" s="183"/>
      <c r="AX933" s="183"/>
      <c r="AY933" s="183"/>
      <c r="AZ933" s="183"/>
      <c r="BA933" s="183"/>
      <c r="BB933" s="183"/>
      <c r="BC933" s="183"/>
      <c r="BD933" s="183"/>
      <c r="BE933" s="183"/>
    </row>
    <row r="934" spans="1:57" ht="15" hidden="1" customHeight="1">
      <c r="A934" s="145" t="s">
        <v>2005</v>
      </c>
      <c r="B934" s="145"/>
      <c r="C934" s="145"/>
      <c r="D934" s="145"/>
      <c r="E934" s="145"/>
      <c r="F934" s="146">
        <v>898</v>
      </c>
      <c r="G934" s="147" t="s">
        <v>2006</v>
      </c>
      <c r="H934" s="148">
        <v>2</v>
      </c>
      <c r="I934" s="149">
        <v>15</v>
      </c>
      <c r="J934" s="149">
        <v>30</v>
      </c>
      <c r="K934" s="149"/>
      <c r="L934" s="150">
        <v>0</v>
      </c>
      <c r="M934" s="180" t="s">
        <v>1511</v>
      </c>
      <c r="N934" s="181"/>
      <c r="O934" s="181" t="s">
        <v>1572</v>
      </c>
      <c r="P934" s="151" t="s">
        <v>1573</v>
      </c>
      <c r="Q934" s="182" t="str">
        <f>MaBM</f>
        <v>CBNN</v>
      </c>
      <c r="R934" s="182" t="str">
        <f>MaKhoa</f>
        <v>KHCB</v>
      </c>
      <c r="S934" s="144" t="str">
        <f t="shared" si="15"/>
        <v>KHCB-CBNN</v>
      </c>
      <c r="T934" s="183"/>
      <c r="U934" s="183"/>
      <c r="V934" s="183"/>
      <c r="W934" s="183"/>
      <c r="X934" s="183"/>
      <c r="Y934" s="183"/>
      <c r="Z934" s="183" t="s">
        <v>21</v>
      </c>
      <c r="AA934" s="183"/>
      <c r="AB934" s="183"/>
      <c r="AC934" s="183"/>
      <c r="AD934" s="183"/>
      <c r="AE934" s="183"/>
      <c r="AF934" s="183"/>
      <c r="AG934" s="183"/>
      <c r="AH934" s="183"/>
      <c r="AI934" s="183"/>
      <c r="AJ934" s="183"/>
      <c r="AK934" s="183"/>
      <c r="AL934" s="183"/>
      <c r="AM934" s="183"/>
      <c r="AN934" s="183"/>
      <c r="AO934" s="183"/>
      <c r="AP934" s="183"/>
      <c r="AQ934" s="183"/>
      <c r="AR934" s="183"/>
      <c r="AS934" s="183"/>
      <c r="AT934" s="183"/>
      <c r="AU934" s="183"/>
      <c r="AV934" s="183"/>
      <c r="AW934" s="183"/>
      <c r="AX934" s="183"/>
      <c r="AY934" s="183"/>
      <c r="AZ934" s="183"/>
      <c r="BA934" s="183"/>
      <c r="BB934" s="183"/>
      <c r="BC934" s="183"/>
      <c r="BD934" s="183"/>
      <c r="BE934" s="183"/>
    </row>
    <row r="935" spans="1:57" ht="15" hidden="1" customHeight="1">
      <c r="A935" s="145" t="s">
        <v>109</v>
      </c>
      <c r="B935" s="145" t="s">
        <v>109</v>
      </c>
      <c r="C935" s="145" t="s">
        <v>109</v>
      </c>
      <c r="D935" s="145"/>
      <c r="E935" s="145"/>
      <c r="F935" s="146">
        <v>40</v>
      </c>
      <c r="G935" s="147" t="s">
        <v>110</v>
      </c>
      <c r="H935" s="148">
        <v>2</v>
      </c>
      <c r="I935" s="149">
        <v>30</v>
      </c>
      <c r="J935" s="149"/>
      <c r="K935" s="149"/>
      <c r="L935" s="150">
        <v>0</v>
      </c>
      <c r="M935" s="184" t="s">
        <v>1484</v>
      </c>
      <c r="N935" s="181">
        <v>60</v>
      </c>
      <c r="O935" s="181" t="s">
        <v>1574</v>
      </c>
      <c r="P935" s="151" t="s">
        <v>1573</v>
      </c>
      <c r="Q935" s="182" t="str">
        <f>MaBM</f>
        <v>CBTO</v>
      </c>
      <c r="R935" s="182" t="str">
        <f>MaKhoa</f>
        <v>KHCB</v>
      </c>
      <c r="S935" s="144" t="str">
        <f t="shared" si="15"/>
        <v>KHCB-CBTO</v>
      </c>
      <c r="T935" s="183" t="s">
        <v>21</v>
      </c>
      <c r="U935" s="183" t="s">
        <v>21</v>
      </c>
      <c r="V935" s="183" t="s">
        <v>21</v>
      </c>
      <c r="W935" s="183" t="s">
        <v>21</v>
      </c>
      <c r="X935" s="183" t="s">
        <v>21</v>
      </c>
      <c r="Y935" s="183" t="s">
        <v>21</v>
      </c>
      <c r="Z935" s="183" t="s">
        <v>21</v>
      </c>
      <c r="AA935" s="183"/>
      <c r="AB935" s="183"/>
      <c r="AC935" s="183"/>
      <c r="AD935" s="183"/>
      <c r="AE935" s="183"/>
      <c r="AF935" s="183"/>
      <c r="AG935" s="183"/>
      <c r="AH935" s="183"/>
      <c r="AI935" s="183"/>
      <c r="AJ935" s="183"/>
      <c r="AK935" s="183"/>
      <c r="AL935" s="183"/>
      <c r="AM935" s="183"/>
      <c r="AN935" s="183"/>
      <c r="AO935" s="183"/>
      <c r="AP935" s="183"/>
      <c r="AQ935" s="183"/>
      <c r="AR935" s="183"/>
      <c r="AS935" s="183"/>
      <c r="AT935" s="183"/>
      <c r="AU935" s="183"/>
      <c r="AV935" s="183"/>
      <c r="AW935" s="183"/>
      <c r="AX935" s="183"/>
      <c r="AY935" s="183"/>
      <c r="AZ935" s="183"/>
      <c r="BA935" s="183"/>
      <c r="BB935" s="183"/>
      <c r="BC935" s="183"/>
      <c r="BD935" s="183"/>
      <c r="BE935" s="183"/>
    </row>
    <row r="936" spans="1:57" ht="15" hidden="1" customHeight="1">
      <c r="A936" s="145" t="s">
        <v>60</v>
      </c>
      <c r="B936" s="145" t="s">
        <v>60</v>
      </c>
      <c r="C936" s="145"/>
      <c r="D936" s="145" t="s">
        <v>61</v>
      </c>
      <c r="E936" s="145" t="s">
        <v>61</v>
      </c>
      <c r="F936" s="146">
        <v>15</v>
      </c>
      <c r="G936" s="147" t="s">
        <v>62</v>
      </c>
      <c r="H936" s="148">
        <v>3</v>
      </c>
      <c r="I936" s="149">
        <v>45</v>
      </c>
      <c r="J936" s="149"/>
      <c r="K936" s="149"/>
      <c r="L936" s="150">
        <v>0</v>
      </c>
      <c r="M936" s="184" t="s">
        <v>1484</v>
      </c>
      <c r="N936" s="181">
        <v>60</v>
      </c>
      <c r="O936" s="181" t="s">
        <v>1574</v>
      </c>
      <c r="P936" s="151" t="s">
        <v>1573</v>
      </c>
      <c r="Q936" s="182" t="str">
        <f>MaBM</f>
        <v>CBTO</v>
      </c>
      <c r="R936" s="182" t="str">
        <f>MaKhoa</f>
        <v>KHCB</v>
      </c>
      <c r="S936" s="144" t="str">
        <f t="shared" si="15"/>
        <v>KHCB-CBTO</v>
      </c>
      <c r="T936" s="183"/>
      <c r="U936" s="183"/>
      <c r="V936" s="183"/>
      <c r="W936" s="183"/>
      <c r="X936" s="183"/>
      <c r="Y936" s="183"/>
      <c r="Z936" s="183"/>
      <c r="AA936" s="183"/>
      <c r="AB936" s="183"/>
      <c r="AC936" s="183"/>
      <c r="AD936" s="183"/>
      <c r="AE936" s="183"/>
      <c r="AF936" s="183"/>
      <c r="AG936" s="183" t="s">
        <v>20</v>
      </c>
      <c r="AH936" s="183" t="s">
        <v>20</v>
      </c>
      <c r="AI936" s="183"/>
      <c r="AJ936" s="183"/>
      <c r="AK936" s="183"/>
      <c r="AL936" s="183"/>
      <c r="AM936" s="183"/>
      <c r="AN936" s="183"/>
      <c r="AO936" s="183"/>
      <c r="AP936" s="183"/>
      <c r="AQ936" s="183"/>
      <c r="AR936" s="183"/>
      <c r="AS936" s="183"/>
      <c r="AT936" s="183"/>
      <c r="AU936" s="183"/>
      <c r="AV936" s="183"/>
      <c r="AW936" s="183"/>
      <c r="AX936" s="183"/>
      <c r="AY936" s="183"/>
      <c r="AZ936" s="183" t="s">
        <v>20</v>
      </c>
      <c r="BA936" s="183" t="s">
        <v>20</v>
      </c>
      <c r="BB936" s="183"/>
      <c r="BC936" s="183"/>
      <c r="BD936" s="183"/>
      <c r="BE936" s="183"/>
    </row>
    <row r="937" spans="1:57" ht="15" hidden="1" customHeight="1">
      <c r="A937" s="145" t="s">
        <v>1577</v>
      </c>
      <c r="B937" s="145"/>
      <c r="C937" s="145"/>
      <c r="D937" s="145" t="s">
        <v>1578</v>
      </c>
      <c r="E937" s="145"/>
      <c r="F937" s="146">
        <v>21</v>
      </c>
      <c r="G937" s="147" t="s">
        <v>62</v>
      </c>
      <c r="H937" s="148">
        <v>2</v>
      </c>
      <c r="I937" s="149">
        <v>30</v>
      </c>
      <c r="J937" s="149"/>
      <c r="K937" s="149"/>
      <c r="L937" s="150">
        <v>0</v>
      </c>
      <c r="M937" s="184" t="s">
        <v>1484</v>
      </c>
      <c r="N937" s="181">
        <v>60</v>
      </c>
      <c r="O937" s="181" t="s">
        <v>1574</v>
      </c>
      <c r="P937" s="151" t="s">
        <v>1573</v>
      </c>
      <c r="Q937" s="182" t="str">
        <f>MaBM</f>
        <v>CBTO</v>
      </c>
      <c r="R937" s="182" t="str">
        <f>MaKhoa</f>
        <v>KHCB</v>
      </c>
      <c r="S937" s="144" t="str">
        <f t="shared" si="15"/>
        <v>KHCB-CBTO</v>
      </c>
      <c r="T937" s="183"/>
      <c r="U937" s="183"/>
      <c r="V937" s="183"/>
      <c r="W937" s="183"/>
      <c r="X937" s="183"/>
      <c r="Y937" s="183"/>
      <c r="Z937" s="183"/>
      <c r="AA937" s="183"/>
      <c r="AB937" s="183"/>
      <c r="AC937" s="183"/>
      <c r="AD937" s="183"/>
      <c r="AE937" s="183"/>
      <c r="AF937" s="183"/>
      <c r="AG937" s="183"/>
      <c r="AH937" s="183"/>
      <c r="AI937" s="183"/>
      <c r="AJ937" s="183"/>
      <c r="AK937" s="183"/>
      <c r="AL937" s="183"/>
      <c r="AM937" s="183"/>
      <c r="AN937" s="183"/>
      <c r="AO937" s="183"/>
      <c r="AP937" s="183"/>
      <c r="AQ937" s="183"/>
      <c r="AR937" s="183"/>
      <c r="AS937" s="183"/>
      <c r="AT937" s="183"/>
      <c r="AU937" s="183"/>
      <c r="AV937" s="183"/>
      <c r="AW937" s="183"/>
      <c r="AX937" s="183"/>
      <c r="AY937" s="183"/>
      <c r="AZ937" s="183"/>
      <c r="BA937" s="183"/>
      <c r="BB937" s="183"/>
      <c r="BC937" s="183"/>
      <c r="BD937" s="183"/>
      <c r="BE937" s="183"/>
    </row>
    <row r="938" spans="1:57" ht="15" hidden="1" customHeight="1">
      <c r="A938" s="145" t="s">
        <v>102</v>
      </c>
      <c r="B938" s="145" t="s">
        <v>102</v>
      </c>
      <c r="C938" s="145" t="s">
        <v>102</v>
      </c>
      <c r="D938" s="145" t="s">
        <v>103</v>
      </c>
      <c r="E938" s="145"/>
      <c r="F938" s="146">
        <v>37</v>
      </c>
      <c r="G938" s="147" t="s">
        <v>62</v>
      </c>
      <c r="H938" s="148">
        <v>2</v>
      </c>
      <c r="I938" s="149">
        <v>30</v>
      </c>
      <c r="J938" s="149"/>
      <c r="K938" s="149"/>
      <c r="L938" s="150">
        <v>0</v>
      </c>
      <c r="M938" s="184" t="s">
        <v>1484</v>
      </c>
      <c r="N938" s="181">
        <v>60</v>
      </c>
      <c r="O938" s="181" t="s">
        <v>1574</v>
      </c>
      <c r="P938" s="151" t="s">
        <v>1573</v>
      </c>
      <c r="Q938" s="182" t="str">
        <f>MaBM</f>
        <v>CBTO</v>
      </c>
      <c r="R938" s="182" t="str">
        <f>MaKhoa</f>
        <v>KHCB</v>
      </c>
      <c r="S938" s="144" t="str">
        <f t="shared" si="15"/>
        <v>KHCB-CBTO</v>
      </c>
      <c r="T938" s="183" t="s">
        <v>21</v>
      </c>
      <c r="U938" s="183" t="s">
        <v>21</v>
      </c>
      <c r="V938" s="183" t="s">
        <v>21</v>
      </c>
      <c r="W938" s="183" t="s">
        <v>21</v>
      </c>
      <c r="X938" s="183" t="s">
        <v>21</v>
      </c>
      <c r="Y938" s="183" t="s">
        <v>21</v>
      </c>
      <c r="Z938" s="183" t="s">
        <v>21</v>
      </c>
      <c r="AA938" s="183" t="s">
        <v>21</v>
      </c>
      <c r="AB938" s="183" t="s">
        <v>21</v>
      </c>
      <c r="AC938" s="183" t="s">
        <v>21</v>
      </c>
      <c r="AD938" s="183" t="s">
        <v>21</v>
      </c>
      <c r="AE938" s="183" t="s">
        <v>20</v>
      </c>
      <c r="AF938" s="183" t="s">
        <v>21</v>
      </c>
      <c r="AG938" s="183"/>
      <c r="AH938" s="183"/>
      <c r="AI938" s="183" t="s">
        <v>20</v>
      </c>
      <c r="AJ938" s="183" t="s">
        <v>21</v>
      </c>
      <c r="AK938" s="183" t="s">
        <v>21</v>
      </c>
      <c r="AL938" s="183" t="s">
        <v>21</v>
      </c>
      <c r="AM938" s="183"/>
      <c r="AN938" s="183" t="s">
        <v>21</v>
      </c>
      <c r="AO938" s="183"/>
      <c r="AP938" s="183"/>
      <c r="AQ938" s="183"/>
      <c r="AR938" s="183"/>
      <c r="AS938" s="183"/>
      <c r="AT938" s="183"/>
      <c r="AU938" s="183"/>
      <c r="AV938" s="183"/>
      <c r="AW938" s="183"/>
      <c r="AX938" s="183" t="s">
        <v>20</v>
      </c>
      <c r="AY938" s="183" t="s">
        <v>21</v>
      </c>
      <c r="AZ938" s="183"/>
      <c r="BA938" s="183"/>
      <c r="BB938" s="183" t="s">
        <v>20</v>
      </c>
      <c r="BC938" s="183"/>
      <c r="BD938" s="183"/>
      <c r="BE938" s="183"/>
    </row>
    <row r="939" spans="1:57" ht="15" hidden="1" customHeight="1">
      <c r="A939" s="145" t="s">
        <v>119</v>
      </c>
      <c r="B939" s="145" t="s">
        <v>119</v>
      </c>
      <c r="C939" s="145" t="s">
        <v>119</v>
      </c>
      <c r="D939" s="145"/>
      <c r="E939" s="145"/>
      <c r="F939" s="146">
        <v>44</v>
      </c>
      <c r="G939" s="147" t="s">
        <v>120</v>
      </c>
      <c r="H939" s="148">
        <v>2</v>
      </c>
      <c r="I939" s="149">
        <v>30</v>
      </c>
      <c r="J939" s="149"/>
      <c r="K939" s="149"/>
      <c r="L939" s="150">
        <v>0</v>
      </c>
      <c r="M939" s="184" t="s">
        <v>1484</v>
      </c>
      <c r="N939" s="181">
        <v>60</v>
      </c>
      <c r="O939" s="181" t="s">
        <v>1574</v>
      </c>
      <c r="P939" s="151" t="s">
        <v>1573</v>
      </c>
      <c r="Q939" s="182" t="str">
        <f>MaBM</f>
        <v>CBTO</v>
      </c>
      <c r="R939" s="182" t="str">
        <f>MaKhoa</f>
        <v>KHCB</v>
      </c>
      <c r="S939" s="144" t="str">
        <f t="shared" si="15"/>
        <v>KHCB-CBTO</v>
      </c>
      <c r="T939" s="183"/>
      <c r="U939" s="183"/>
      <c r="V939" s="183"/>
      <c r="W939" s="183"/>
      <c r="X939" s="183"/>
      <c r="Y939" s="183"/>
      <c r="Z939" s="183"/>
      <c r="AA939" s="183" t="s">
        <v>21</v>
      </c>
      <c r="AB939" s="183" t="s">
        <v>21</v>
      </c>
      <c r="AC939" s="183" t="s">
        <v>21</v>
      </c>
      <c r="AD939" s="183" t="s">
        <v>21</v>
      </c>
      <c r="AE939" s="183"/>
      <c r="AF939" s="183"/>
      <c r="AG939" s="183"/>
      <c r="AH939" s="183"/>
      <c r="AI939" s="183"/>
      <c r="AJ939" s="183"/>
      <c r="AK939" s="183"/>
      <c r="AL939" s="183"/>
      <c r="AM939" s="183"/>
      <c r="AN939" s="183"/>
      <c r="AO939" s="183"/>
      <c r="AP939" s="183"/>
      <c r="AQ939" s="183"/>
      <c r="AR939" s="183"/>
      <c r="AS939" s="183"/>
      <c r="AT939" s="183"/>
      <c r="AU939" s="183"/>
      <c r="AV939" s="183"/>
      <c r="AW939" s="183"/>
      <c r="AX939" s="183"/>
      <c r="AY939" s="183"/>
      <c r="AZ939" s="183"/>
      <c r="BA939" s="183"/>
      <c r="BB939" s="183"/>
      <c r="BC939" s="183"/>
      <c r="BD939" s="183"/>
      <c r="BE939" s="183"/>
    </row>
    <row r="940" spans="1:57" ht="15" hidden="1" customHeight="1">
      <c r="A940" s="145" t="s">
        <v>48</v>
      </c>
      <c r="B940" s="145"/>
      <c r="C940" s="145" t="s">
        <v>48</v>
      </c>
      <c r="D940" s="145" t="s">
        <v>49</v>
      </c>
      <c r="E940" s="145" t="s">
        <v>49</v>
      </c>
      <c r="F940" s="146">
        <v>10</v>
      </c>
      <c r="G940" s="147" t="s">
        <v>50</v>
      </c>
      <c r="H940" s="148">
        <v>4</v>
      </c>
      <c r="I940" s="149">
        <v>60</v>
      </c>
      <c r="J940" s="149"/>
      <c r="K940" s="149"/>
      <c r="L940" s="150">
        <v>0</v>
      </c>
      <c r="M940" s="184" t="s">
        <v>1484</v>
      </c>
      <c r="N940" s="181">
        <v>90</v>
      </c>
      <c r="O940" s="181" t="s">
        <v>1574</v>
      </c>
      <c r="P940" s="151" t="s">
        <v>1573</v>
      </c>
      <c r="Q940" s="182" t="str">
        <f>MaBM</f>
        <v>CBTO</v>
      </c>
      <c r="R940" s="182" t="str">
        <f>MaKhoa</f>
        <v>KHCB</v>
      </c>
      <c r="S940" s="144" t="str">
        <f t="shared" si="15"/>
        <v>KHCB-CBTO</v>
      </c>
      <c r="T940" s="183" t="s">
        <v>20</v>
      </c>
      <c r="U940" s="183" t="s">
        <v>20</v>
      </c>
      <c r="V940" s="183" t="s">
        <v>20</v>
      </c>
      <c r="W940" s="183" t="s">
        <v>20</v>
      </c>
      <c r="X940" s="183" t="s">
        <v>20</v>
      </c>
      <c r="Y940" s="183" t="s">
        <v>20</v>
      </c>
      <c r="Z940" s="183" t="s">
        <v>20</v>
      </c>
      <c r="AA940" s="183" t="s">
        <v>20</v>
      </c>
      <c r="AB940" s="183" t="s">
        <v>20</v>
      </c>
      <c r="AC940" s="183" t="s">
        <v>20</v>
      </c>
      <c r="AD940" s="183" t="s">
        <v>20</v>
      </c>
      <c r="AE940" s="183" t="s">
        <v>20</v>
      </c>
      <c r="AF940" s="183" t="s">
        <v>20</v>
      </c>
      <c r="AG940" s="183"/>
      <c r="AH940" s="183"/>
      <c r="AI940" s="183" t="s">
        <v>20</v>
      </c>
      <c r="AJ940" s="183" t="s">
        <v>20</v>
      </c>
      <c r="AK940" s="183" t="s">
        <v>20</v>
      </c>
      <c r="AL940" s="183" t="s">
        <v>20</v>
      </c>
      <c r="AM940" s="183"/>
      <c r="AN940" s="183" t="s">
        <v>20</v>
      </c>
      <c r="AO940" s="183" t="s">
        <v>20</v>
      </c>
      <c r="AP940" s="183" t="s">
        <v>20</v>
      </c>
      <c r="AQ940" s="183"/>
      <c r="AR940" s="183" t="s">
        <v>20</v>
      </c>
      <c r="AS940" s="183"/>
      <c r="AT940" s="183" t="s">
        <v>20</v>
      </c>
      <c r="AU940" s="183" t="s">
        <v>20</v>
      </c>
      <c r="AV940" s="183" t="s">
        <v>20</v>
      </c>
      <c r="AW940" s="183" t="s">
        <v>20</v>
      </c>
      <c r="AX940" s="183" t="s">
        <v>20</v>
      </c>
      <c r="AY940" s="183" t="s">
        <v>20</v>
      </c>
      <c r="AZ940" s="183"/>
      <c r="BA940" s="183"/>
      <c r="BB940" s="183" t="s">
        <v>20</v>
      </c>
      <c r="BC940" s="183" t="s">
        <v>20</v>
      </c>
      <c r="BD940" s="183" t="s">
        <v>20</v>
      </c>
      <c r="BE940" s="183"/>
    </row>
    <row r="941" spans="1:57" ht="15" hidden="1" customHeight="1">
      <c r="A941" s="145" t="s">
        <v>57</v>
      </c>
      <c r="B941" s="145" t="s">
        <v>57</v>
      </c>
      <c r="C941" s="145"/>
      <c r="D941" s="145" t="s">
        <v>58</v>
      </c>
      <c r="E941" s="145" t="s">
        <v>58</v>
      </c>
      <c r="F941" s="146">
        <v>13</v>
      </c>
      <c r="G941" s="147" t="s">
        <v>50</v>
      </c>
      <c r="H941" s="148">
        <v>4</v>
      </c>
      <c r="I941" s="149">
        <v>60</v>
      </c>
      <c r="J941" s="149"/>
      <c r="K941" s="149"/>
      <c r="L941" s="150">
        <v>0</v>
      </c>
      <c r="M941" s="184" t="s">
        <v>1484</v>
      </c>
      <c r="N941" s="181">
        <v>90</v>
      </c>
      <c r="O941" s="181" t="s">
        <v>1574</v>
      </c>
      <c r="P941" s="151" t="s">
        <v>1573</v>
      </c>
      <c r="Q941" s="182" t="str">
        <f>MaBM</f>
        <v>CBTO</v>
      </c>
      <c r="R941" s="182" t="str">
        <f>MaKhoa</f>
        <v>KHCB</v>
      </c>
      <c r="S941" s="144" t="str">
        <f t="shared" si="15"/>
        <v>KHCB-CBTO</v>
      </c>
      <c r="T941" s="183"/>
      <c r="U941" s="183"/>
      <c r="V941" s="183"/>
      <c r="W941" s="183"/>
      <c r="X941" s="183"/>
      <c r="Y941" s="183"/>
      <c r="Z941" s="183"/>
      <c r="AA941" s="183"/>
      <c r="AB941" s="183"/>
      <c r="AC941" s="183"/>
      <c r="AD941" s="183"/>
      <c r="AE941" s="183"/>
      <c r="AF941" s="183"/>
      <c r="AG941" s="183" t="s">
        <v>20</v>
      </c>
      <c r="AH941" s="183" t="s">
        <v>20</v>
      </c>
      <c r="AI941" s="183"/>
      <c r="AJ941" s="183"/>
      <c r="AK941" s="183"/>
      <c r="AL941" s="183"/>
      <c r="AM941" s="183"/>
      <c r="AN941" s="183"/>
      <c r="AO941" s="183"/>
      <c r="AP941" s="183"/>
      <c r="AQ941" s="183"/>
      <c r="AR941" s="183"/>
      <c r="AS941" s="183"/>
      <c r="AT941" s="183"/>
      <c r="AU941" s="183"/>
      <c r="AV941" s="183"/>
      <c r="AW941" s="183"/>
      <c r="AX941" s="183"/>
      <c r="AY941" s="183"/>
      <c r="AZ941" s="183" t="s">
        <v>20</v>
      </c>
      <c r="BA941" s="183" t="s">
        <v>20</v>
      </c>
      <c r="BB941" s="183"/>
      <c r="BC941" s="183"/>
      <c r="BD941" s="183"/>
      <c r="BE941" s="183"/>
    </row>
    <row r="942" spans="1:57" ht="15" hidden="1" customHeight="1">
      <c r="A942" s="145" t="s">
        <v>52</v>
      </c>
      <c r="B942" s="145" t="s">
        <v>52</v>
      </c>
      <c r="C942" s="145" t="s">
        <v>52</v>
      </c>
      <c r="D942" s="145" t="s">
        <v>53</v>
      </c>
      <c r="E942" s="145"/>
      <c r="F942" s="146">
        <v>11</v>
      </c>
      <c r="G942" s="147" t="s">
        <v>54</v>
      </c>
      <c r="H942" s="148">
        <v>3</v>
      </c>
      <c r="I942" s="149">
        <v>45</v>
      </c>
      <c r="J942" s="149"/>
      <c r="K942" s="149"/>
      <c r="L942" s="150">
        <v>0</v>
      </c>
      <c r="M942" s="184" t="s">
        <v>1484</v>
      </c>
      <c r="N942" s="181">
        <v>60</v>
      </c>
      <c r="O942" s="181" t="s">
        <v>1574</v>
      </c>
      <c r="P942" s="151" t="s">
        <v>1573</v>
      </c>
      <c r="Q942" s="182" t="str">
        <f>MaBM</f>
        <v>CBTO</v>
      </c>
      <c r="R942" s="182" t="str">
        <f>MaKhoa</f>
        <v>KHCB</v>
      </c>
      <c r="S942" s="144" t="str">
        <f t="shared" si="15"/>
        <v>KHCB-CBTO</v>
      </c>
      <c r="T942" s="183" t="s">
        <v>20</v>
      </c>
      <c r="U942" s="183" t="s">
        <v>20</v>
      </c>
      <c r="V942" s="183" t="s">
        <v>20</v>
      </c>
      <c r="W942" s="183" t="s">
        <v>20</v>
      </c>
      <c r="X942" s="183" t="s">
        <v>20</v>
      </c>
      <c r="Y942" s="183" t="s">
        <v>20</v>
      </c>
      <c r="Z942" s="183" t="s">
        <v>20</v>
      </c>
      <c r="AA942" s="183" t="s">
        <v>20</v>
      </c>
      <c r="AB942" s="183" t="s">
        <v>20</v>
      </c>
      <c r="AC942" s="183" t="s">
        <v>20</v>
      </c>
      <c r="AD942" s="183" t="s">
        <v>20</v>
      </c>
      <c r="AE942" s="183" t="s">
        <v>20</v>
      </c>
      <c r="AF942" s="183" t="s">
        <v>20</v>
      </c>
      <c r="AG942" s="183"/>
      <c r="AH942" s="183"/>
      <c r="AI942" s="183" t="s">
        <v>20</v>
      </c>
      <c r="AJ942" s="183" t="s">
        <v>20</v>
      </c>
      <c r="AK942" s="183" t="s">
        <v>20</v>
      </c>
      <c r="AL942" s="183" t="s">
        <v>20</v>
      </c>
      <c r="AM942" s="183"/>
      <c r="AN942" s="183"/>
      <c r="AO942" s="183"/>
      <c r="AP942" s="183"/>
      <c r="AQ942" s="183"/>
      <c r="AR942" s="183"/>
      <c r="AS942" s="183"/>
      <c r="AT942" s="183"/>
      <c r="AU942" s="183"/>
      <c r="AV942" s="183"/>
      <c r="AW942" s="183"/>
      <c r="AX942" s="183" t="s">
        <v>20</v>
      </c>
      <c r="AY942" s="183"/>
      <c r="AZ942" s="183"/>
      <c r="BA942" s="183"/>
      <c r="BB942" s="183"/>
      <c r="BC942" s="183"/>
      <c r="BD942" s="183"/>
      <c r="BE942" s="183"/>
    </row>
    <row r="943" spans="1:57" ht="15" hidden="1" customHeight="1">
      <c r="A943" s="145" t="s">
        <v>59</v>
      </c>
      <c r="B943" s="145" t="s">
        <v>59</v>
      </c>
      <c r="C943" s="145"/>
      <c r="D943" s="145"/>
      <c r="E943" s="145"/>
      <c r="F943" s="146">
        <v>14</v>
      </c>
      <c r="G943" s="147" t="s">
        <v>54</v>
      </c>
      <c r="H943" s="148">
        <v>2</v>
      </c>
      <c r="I943" s="149">
        <v>30</v>
      </c>
      <c r="J943" s="149"/>
      <c r="K943" s="149"/>
      <c r="L943" s="150">
        <v>0</v>
      </c>
      <c r="M943" s="184" t="s">
        <v>1484</v>
      </c>
      <c r="N943" s="181">
        <v>60</v>
      </c>
      <c r="O943" s="181" t="s">
        <v>1574</v>
      </c>
      <c r="P943" s="151" t="s">
        <v>1573</v>
      </c>
      <c r="Q943" s="182" t="str">
        <f>MaBM</f>
        <v>CBTO</v>
      </c>
      <c r="R943" s="182" t="str">
        <f>MaKhoa</f>
        <v>KHCB</v>
      </c>
      <c r="S943" s="144" t="str">
        <f t="shared" si="15"/>
        <v>KHCB-CBTO</v>
      </c>
      <c r="T943" s="183"/>
      <c r="U943" s="183"/>
      <c r="V943" s="183"/>
      <c r="W943" s="183"/>
      <c r="X943" s="183"/>
      <c r="Y943" s="183"/>
      <c r="Z943" s="183"/>
      <c r="AA943" s="183"/>
      <c r="AB943" s="183"/>
      <c r="AC943" s="183"/>
      <c r="AD943" s="183"/>
      <c r="AE943" s="183"/>
      <c r="AF943" s="183"/>
      <c r="AG943" s="183" t="s">
        <v>20</v>
      </c>
      <c r="AH943" s="183" t="s">
        <v>20</v>
      </c>
      <c r="AI943" s="183"/>
      <c r="AJ943" s="183"/>
      <c r="AK943" s="183"/>
      <c r="AL943" s="183"/>
      <c r="AM943" s="183"/>
      <c r="AN943" s="183"/>
      <c r="AO943" s="183"/>
      <c r="AP943" s="183"/>
      <c r="AQ943" s="183"/>
      <c r="AR943" s="183"/>
      <c r="AS943" s="183"/>
      <c r="AT943" s="183"/>
      <c r="AU943" s="183"/>
      <c r="AV943" s="183"/>
      <c r="AW943" s="183"/>
      <c r="AX943" s="183"/>
      <c r="AY943" s="183"/>
      <c r="AZ943" s="183"/>
      <c r="BA943" s="183"/>
      <c r="BB943" s="183"/>
      <c r="BC943" s="183"/>
      <c r="BD943" s="183"/>
      <c r="BE943" s="183"/>
    </row>
    <row r="944" spans="1:57" ht="15" hidden="1" customHeight="1">
      <c r="A944" s="145" t="s">
        <v>55</v>
      </c>
      <c r="B944" s="145" t="s">
        <v>55</v>
      </c>
      <c r="C944" s="145" t="s">
        <v>55</v>
      </c>
      <c r="D944" s="145"/>
      <c r="E944" s="145"/>
      <c r="F944" s="146">
        <v>12</v>
      </c>
      <c r="G944" s="147" t="s">
        <v>56</v>
      </c>
      <c r="H944" s="148">
        <v>4</v>
      </c>
      <c r="I944" s="149">
        <v>60</v>
      </c>
      <c r="J944" s="149"/>
      <c r="K944" s="149"/>
      <c r="L944" s="150">
        <v>0</v>
      </c>
      <c r="M944" s="184" t="s">
        <v>1484</v>
      </c>
      <c r="N944" s="181">
        <v>90</v>
      </c>
      <c r="O944" s="181" t="s">
        <v>1574</v>
      </c>
      <c r="P944" s="151" t="s">
        <v>1573</v>
      </c>
      <c r="Q944" s="182" t="str">
        <f>MaBM</f>
        <v>CBTO</v>
      </c>
      <c r="R944" s="182" t="str">
        <f>MaKhoa</f>
        <v>KHCB</v>
      </c>
      <c r="S944" s="144" t="str">
        <f t="shared" si="15"/>
        <v>KHCB-CBTO</v>
      </c>
      <c r="T944" s="183" t="s">
        <v>20</v>
      </c>
      <c r="U944" s="183" t="s">
        <v>20</v>
      </c>
      <c r="V944" s="183" t="s">
        <v>20</v>
      </c>
      <c r="W944" s="183" t="s">
        <v>20</v>
      </c>
      <c r="X944" s="183" t="s">
        <v>20</v>
      </c>
      <c r="Y944" s="183" t="s">
        <v>20</v>
      </c>
      <c r="Z944" s="183" t="s">
        <v>20</v>
      </c>
      <c r="AA944" s="183" t="s">
        <v>20</v>
      </c>
      <c r="AB944" s="183" t="s">
        <v>20</v>
      </c>
      <c r="AC944" s="183" t="s">
        <v>20</v>
      </c>
      <c r="AD944" s="183" t="s">
        <v>20</v>
      </c>
      <c r="AE944" s="183" t="s">
        <v>20</v>
      </c>
      <c r="AF944" s="183" t="s">
        <v>20</v>
      </c>
      <c r="AG944" s="183"/>
      <c r="AH944" s="183"/>
      <c r="AI944" s="183"/>
      <c r="AJ944" s="183"/>
      <c r="AK944" s="183"/>
      <c r="AL944" s="183"/>
      <c r="AM944" s="183"/>
      <c r="AN944" s="183"/>
      <c r="AO944" s="183"/>
      <c r="AP944" s="183"/>
      <c r="AQ944" s="183"/>
      <c r="AR944" s="183"/>
      <c r="AS944" s="183"/>
      <c r="AT944" s="183"/>
      <c r="AU944" s="183"/>
      <c r="AV944" s="183"/>
      <c r="AW944" s="183"/>
      <c r="AX944" s="183"/>
      <c r="AY944" s="183"/>
      <c r="AZ944" s="183"/>
      <c r="BA944" s="183"/>
      <c r="BB944" s="183"/>
      <c r="BC944" s="183"/>
      <c r="BD944" s="183"/>
      <c r="BE944" s="183"/>
    </row>
    <row r="945" spans="1:57" ht="15" hidden="1" customHeight="1">
      <c r="A945" s="145" t="s">
        <v>381</v>
      </c>
      <c r="B945" s="145"/>
      <c r="C945" s="145"/>
      <c r="D945" s="145" t="s">
        <v>382</v>
      </c>
      <c r="E945" s="145"/>
      <c r="F945" s="146">
        <v>169</v>
      </c>
      <c r="G945" s="147" t="s">
        <v>383</v>
      </c>
      <c r="H945" s="148">
        <v>3</v>
      </c>
      <c r="I945" s="149">
        <v>45</v>
      </c>
      <c r="J945" s="149"/>
      <c r="K945" s="149"/>
      <c r="L945" s="150">
        <v>0</v>
      </c>
      <c r="M945" s="184" t="s">
        <v>1484</v>
      </c>
      <c r="N945" s="181">
        <v>60</v>
      </c>
      <c r="O945" s="188" t="s">
        <v>1579</v>
      </c>
      <c r="P945" s="168" t="s">
        <v>1580</v>
      </c>
      <c r="Q945" s="182" t="str">
        <f>MaBM</f>
        <v>TTHT</v>
      </c>
      <c r="R945" s="182" t="str">
        <f>MaKhoa</f>
        <v>CNTT</v>
      </c>
      <c r="S945" s="144" t="str">
        <f t="shared" si="15"/>
        <v>CNTT-TTHT</v>
      </c>
      <c r="T945" s="183"/>
      <c r="U945" s="183"/>
      <c r="V945" s="183"/>
      <c r="W945" s="183"/>
      <c r="X945" s="183"/>
      <c r="Y945" s="183"/>
      <c r="Z945" s="183"/>
      <c r="AA945" s="183"/>
      <c r="AB945" s="183"/>
      <c r="AC945" s="183"/>
      <c r="AD945" s="183"/>
      <c r="AE945" s="183"/>
      <c r="AF945" s="183" t="s">
        <v>20</v>
      </c>
      <c r="AG945" s="183"/>
      <c r="AH945" s="183"/>
      <c r="AI945" s="183"/>
      <c r="AJ945" s="183"/>
      <c r="AK945" s="183"/>
      <c r="AL945" s="183"/>
      <c r="AM945" s="183"/>
      <c r="AN945" s="183"/>
      <c r="AO945" s="183"/>
      <c r="AP945" s="183"/>
      <c r="AQ945" s="183"/>
      <c r="AR945" s="183"/>
      <c r="AS945" s="183"/>
      <c r="AT945" s="183"/>
      <c r="AU945" s="183"/>
      <c r="AV945" s="183"/>
      <c r="AW945" s="183"/>
      <c r="AX945" s="183"/>
      <c r="AY945" s="183" t="s">
        <v>20</v>
      </c>
      <c r="AZ945" s="183"/>
      <c r="BA945" s="183"/>
      <c r="BB945" s="183"/>
      <c r="BC945" s="183"/>
      <c r="BD945" s="183"/>
      <c r="BE945" s="183"/>
    </row>
    <row r="946" spans="1:57" ht="15" hidden="1" customHeight="1">
      <c r="A946" s="145" t="s">
        <v>36</v>
      </c>
      <c r="B946" s="145" t="s">
        <v>36</v>
      </c>
      <c r="C946" s="145" t="s">
        <v>36</v>
      </c>
      <c r="D946" s="145" t="s">
        <v>37</v>
      </c>
      <c r="E946" s="145" t="s">
        <v>37</v>
      </c>
      <c r="F946" s="146">
        <v>5</v>
      </c>
      <c r="G946" s="147" t="s">
        <v>38</v>
      </c>
      <c r="H946" s="148">
        <v>3</v>
      </c>
      <c r="I946" s="149">
        <v>30</v>
      </c>
      <c r="J946" s="149">
        <v>30</v>
      </c>
      <c r="K946" s="149"/>
      <c r="L946" s="150">
        <v>0</v>
      </c>
      <c r="M946" s="184" t="s">
        <v>1484</v>
      </c>
      <c r="N946" s="181">
        <v>90</v>
      </c>
      <c r="O946" s="181" t="s">
        <v>1570</v>
      </c>
      <c r="P946" s="151" t="s">
        <v>1566</v>
      </c>
      <c r="Q946" s="182" t="str">
        <f>MaBM</f>
        <v>LLDL</v>
      </c>
      <c r="R946" s="182" t="str">
        <f>MaKhoa</f>
        <v>LLCT</v>
      </c>
      <c r="S946" s="144" t="str">
        <f t="shared" si="15"/>
        <v>LLCT-LLDL</v>
      </c>
      <c r="T946" s="183" t="s">
        <v>20</v>
      </c>
      <c r="U946" s="183" t="s">
        <v>20</v>
      </c>
      <c r="V946" s="183" t="s">
        <v>20</v>
      </c>
      <c r="W946" s="183" t="s">
        <v>20</v>
      </c>
      <c r="X946" s="183" t="s">
        <v>20</v>
      </c>
      <c r="Y946" s="183" t="s">
        <v>20</v>
      </c>
      <c r="Z946" s="183" t="s">
        <v>20</v>
      </c>
      <c r="AA946" s="183" t="s">
        <v>20</v>
      </c>
      <c r="AB946" s="183" t="s">
        <v>20</v>
      </c>
      <c r="AC946" s="183" t="s">
        <v>20</v>
      </c>
      <c r="AD946" s="183" t="s">
        <v>20</v>
      </c>
      <c r="AE946" s="183" t="s">
        <v>20</v>
      </c>
      <c r="AF946" s="183" t="s">
        <v>20</v>
      </c>
      <c r="AG946" s="183" t="s">
        <v>20</v>
      </c>
      <c r="AH946" s="183" t="s">
        <v>20</v>
      </c>
      <c r="AI946" s="183" t="s">
        <v>20</v>
      </c>
      <c r="AJ946" s="183" t="s">
        <v>20</v>
      </c>
      <c r="AK946" s="183" t="s">
        <v>20</v>
      </c>
      <c r="AL946" s="183" t="s">
        <v>20</v>
      </c>
      <c r="AM946" s="183"/>
      <c r="AN946" s="183" t="s">
        <v>20</v>
      </c>
      <c r="AO946" s="183" t="s">
        <v>20</v>
      </c>
      <c r="AP946" s="183" t="s">
        <v>20</v>
      </c>
      <c r="AQ946" s="183"/>
      <c r="AR946" s="183" t="s">
        <v>20</v>
      </c>
      <c r="AS946" s="183"/>
      <c r="AT946" s="183" t="s">
        <v>20</v>
      </c>
      <c r="AU946" s="183" t="s">
        <v>20</v>
      </c>
      <c r="AV946" s="183" t="s">
        <v>20</v>
      </c>
      <c r="AW946" s="183" t="s">
        <v>20</v>
      </c>
      <c r="AX946" s="183" t="s">
        <v>20</v>
      </c>
      <c r="AY946" s="183" t="s">
        <v>20</v>
      </c>
      <c r="AZ946" s="183" t="s">
        <v>20</v>
      </c>
      <c r="BA946" s="183" t="s">
        <v>20</v>
      </c>
      <c r="BB946" s="183" t="s">
        <v>20</v>
      </c>
      <c r="BC946" s="183" t="s">
        <v>20</v>
      </c>
      <c r="BD946" s="183" t="s">
        <v>20</v>
      </c>
      <c r="BE946" s="183"/>
    </row>
    <row r="947" spans="1:57" ht="15" hidden="1" customHeight="1">
      <c r="A947" s="145"/>
      <c r="B947" s="145"/>
      <c r="C947" s="145" t="s">
        <v>1568</v>
      </c>
      <c r="D947" s="145"/>
      <c r="E947" s="145" t="s">
        <v>32</v>
      </c>
      <c r="F947" s="146">
        <v>3</v>
      </c>
      <c r="G947" s="147" t="s">
        <v>1569</v>
      </c>
      <c r="H947" s="148">
        <v>3</v>
      </c>
      <c r="I947" s="149">
        <v>30</v>
      </c>
      <c r="J947" s="149">
        <v>30</v>
      </c>
      <c r="K947" s="149"/>
      <c r="L947" s="150">
        <v>0</v>
      </c>
      <c r="M947" s="184" t="s">
        <v>1484</v>
      </c>
      <c r="N947" s="181">
        <v>75</v>
      </c>
      <c r="O947" s="181" t="s">
        <v>1565</v>
      </c>
      <c r="P947" s="151" t="s">
        <v>1566</v>
      </c>
      <c r="Q947" s="182" t="str">
        <f>MaBM</f>
        <v>LLNL</v>
      </c>
      <c r="R947" s="182" t="str">
        <f>MaKhoa</f>
        <v>LLCT</v>
      </c>
      <c r="S947" s="144" t="str">
        <f t="shared" si="15"/>
        <v>LLCT-LLNL</v>
      </c>
      <c r="T947" s="183"/>
      <c r="U947" s="183"/>
      <c r="V947" s="183"/>
      <c r="W947" s="183"/>
      <c r="X947" s="183"/>
      <c r="Y947" s="183"/>
      <c r="Z947" s="183"/>
      <c r="AA947" s="183"/>
      <c r="AB947" s="183"/>
      <c r="AC947" s="183"/>
      <c r="AD947" s="183"/>
      <c r="AE947" s="183"/>
      <c r="AF947" s="183"/>
      <c r="AG947" s="183"/>
      <c r="AH947" s="183"/>
      <c r="AI947" s="183"/>
      <c r="AJ947" s="183"/>
      <c r="AK947" s="183"/>
      <c r="AL947" s="183"/>
      <c r="AM947" s="183"/>
      <c r="AN947" s="183"/>
      <c r="AO947" s="183"/>
      <c r="AP947" s="183"/>
      <c r="AQ947" s="183"/>
      <c r="AR947" s="183"/>
      <c r="AS947" s="183"/>
      <c r="AT947" s="183"/>
      <c r="AU947" s="183"/>
      <c r="AV947" s="183"/>
      <c r="AW947" s="183"/>
      <c r="AX947" s="183"/>
      <c r="AY947" s="183"/>
      <c r="AZ947" s="183"/>
      <c r="BA947" s="183"/>
      <c r="BB947" s="183"/>
      <c r="BC947" s="183"/>
      <c r="BD947" s="183"/>
      <c r="BE947" s="183"/>
    </row>
    <row r="948" spans="1:57" ht="15" hidden="1" customHeight="1">
      <c r="A948" s="145" t="s">
        <v>26</v>
      </c>
      <c r="B948" s="145"/>
      <c r="C948" s="145"/>
      <c r="D948" s="145" t="s">
        <v>27</v>
      </c>
      <c r="E948" s="145"/>
      <c r="F948" s="146">
        <v>1</v>
      </c>
      <c r="G948" s="147" t="s">
        <v>1564</v>
      </c>
      <c r="H948" s="148">
        <v>2</v>
      </c>
      <c r="I948" s="149">
        <v>21</v>
      </c>
      <c r="J948" s="149">
        <v>18</v>
      </c>
      <c r="K948" s="149"/>
      <c r="L948" s="150">
        <v>0</v>
      </c>
      <c r="M948" s="184" t="s">
        <v>1484</v>
      </c>
      <c r="N948" s="181">
        <v>75</v>
      </c>
      <c r="O948" s="181" t="s">
        <v>1565</v>
      </c>
      <c r="P948" s="151" t="s">
        <v>1566</v>
      </c>
      <c r="Q948" s="182" t="str">
        <f>MaBM</f>
        <v>LLNL</v>
      </c>
      <c r="R948" s="182" t="str">
        <f>MaKhoa</f>
        <v>LLCT</v>
      </c>
      <c r="S948" s="144" t="str">
        <f t="shared" si="15"/>
        <v>LLCT-LLNL</v>
      </c>
      <c r="T948" s="183" t="s">
        <v>20</v>
      </c>
      <c r="U948" s="183" t="s">
        <v>20</v>
      </c>
      <c r="V948" s="183" t="s">
        <v>20</v>
      </c>
      <c r="W948" s="183" t="s">
        <v>20</v>
      </c>
      <c r="X948" s="183" t="s">
        <v>20</v>
      </c>
      <c r="Y948" s="183" t="s">
        <v>20</v>
      </c>
      <c r="Z948" s="183" t="s">
        <v>20</v>
      </c>
      <c r="AA948" s="183" t="s">
        <v>20</v>
      </c>
      <c r="AB948" s="183" t="s">
        <v>20</v>
      </c>
      <c r="AC948" s="183" t="s">
        <v>20</v>
      </c>
      <c r="AD948" s="183" t="s">
        <v>20</v>
      </c>
      <c r="AE948" s="183" t="s">
        <v>20</v>
      </c>
      <c r="AF948" s="183" t="s">
        <v>20</v>
      </c>
      <c r="AG948" s="183" t="s">
        <v>20</v>
      </c>
      <c r="AH948" s="183" t="s">
        <v>20</v>
      </c>
      <c r="AI948" s="183" t="s">
        <v>20</v>
      </c>
      <c r="AJ948" s="183" t="s">
        <v>20</v>
      </c>
      <c r="AK948" s="183" t="s">
        <v>20</v>
      </c>
      <c r="AL948" s="183" t="s">
        <v>20</v>
      </c>
      <c r="AM948" s="183"/>
      <c r="AN948" s="183" t="s">
        <v>20</v>
      </c>
      <c r="AO948" s="183" t="s">
        <v>20</v>
      </c>
      <c r="AP948" s="183" t="s">
        <v>20</v>
      </c>
      <c r="AQ948" s="183"/>
      <c r="AR948" s="183" t="s">
        <v>20</v>
      </c>
      <c r="AS948" s="183"/>
      <c r="AT948" s="183" t="s">
        <v>20</v>
      </c>
      <c r="AU948" s="183" t="s">
        <v>20</v>
      </c>
      <c r="AV948" s="183" t="s">
        <v>20</v>
      </c>
      <c r="AW948" s="183" t="s">
        <v>20</v>
      </c>
      <c r="AX948" s="183" t="s">
        <v>20</v>
      </c>
      <c r="AY948" s="183" t="s">
        <v>20</v>
      </c>
      <c r="AZ948" s="183" t="s">
        <v>20</v>
      </c>
      <c r="BA948" s="183" t="s">
        <v>20</v>
      </c>
      <c r="BB948" s="183" t="s">
        <v>20</v>
      </c>
      <c r="BC948" s="183" t="s">
        <v>20</v>
      </c>
      <c r="BD948" s="183" t="s">
        <v>20</v>
      </c>
      <c r="BE948" s="183"/>
    </row>
    <row r="949" spans="1:57" ht="15" hidden="1" customHeight="1">
      <c r="A949" s="145" t="s">
        <v>30</v>
      </c>
      <c r="B949" s="145"/>
      <c r="C949" s="145"/>
      <c r="D949" s="145" t="s">
        <v>31</v>
      </c>
      <c r="E949" s="145"/>
      <c r="F949" s="146">
        <v>2</v>
      </c>
      <c r="G949" s="147" t="s">
        <v>1567</v>
      </c>
      <c r="H949" s="148">
        <v>3</v>
      </c>
      <c r="I949" s="149">
        <v>30</v>
      </c>
      <c r="J949" s="149">
        <v>30</v>
      </c>
      <c r="K949" s="149"/>
      <c r="L949" s="150">
        <v>0</v>
      </c>
      <c r="M949" s="184" t="s">
        <v>1484</v>
      </c>
      <c r="N949" s="181">
        <v>90</v>
      </c>
      <c r="O949" s="181" t="s">
        <v>1565</v>
      </c>
      <c r="P949" s="151" t="s">
        <v>1566</v>
      </c>
      <c r="Q949" s="182" t="str">
        <f>MaBM</f>
        <v>LLNL</v>
      </c>
      <c r="R949" s="182" t="str">
        <f>MaKhoa</f>
        <v>LLCT</v>
      </c>
      <c r="S949" s="144" t="str">
        <f t="shared" si="15"/>
        <v>LLCT-LLNL</v>
      </c>
      <c r="T949" s="183" t="s">
        <v>20</v>
      </c>
      <c r="U949" s="183" t="s">
        <v>20</v>
      </c>
      <c r="V949" s="183" t="s">
        <v>20</v>
      </c>
      <c r="W949" s="183" t="s">
        <v>20</v>
      </c>
      <c r="X949" s="183" t="s">
        <v>20</v>
      </c>
      <c r="Y949" s="183" t="s">
        <v>20</v>
      </c>
      <c r="Z949" s="183" t="s">
        <v>20</v>
      </c>
      <c r="AA949" s="183" t="s">
        <v>20</v>
      </c>
      <c r="AB949" s="183" t="s">
        <v>20</v>
      </c>
      <c r="AC949" s="183" t="s">
        <v>20</v>
      </c>
      <c r="AD949" s="183" t="s">
        <v>20</v>
      </c>
      <c r="AE949" s="183" t="s">
        <v>20</v>
      </c>
      <c r="AF949" s="183" t="s">
        <v>20</v>
      </c>
      <c r="AG949" s="183" t="s">
        <v>20</v>
      </c>
      <c r="AH949" s="183" t="s">
        <v>20</v>
      </c>
      <c r="AI949" s="183" t="s">
        <v>20</v>
      </c>
      <c r="AJ949" s="183" t="s">
        <v>20</v>
      </c>
      <c r="AK949" s="183" t="s">
        <v>20</v>
      </c>
      <c r="AL949" s="183" t="s">
        <v>20</v>
      </c>
      <c r="AM949" s="183"/>
      <c r="AN949" s="183" t="s">
        <v>20</v>
      </c>
      <c r="AO949" s="183" t="s">
        <v>20</v>
      </c>
      <c r="AP949" s="183" t="s">
        <v>20</v>
      </c>
      <c r="AQ949" s="183"/>
      <c r="AR949" s="183" t="s">
        <v>20</v>
      </c>
      <c r="AS949" s="183"/>
      <c r="AT949" s="183" t="s">
        <v>20</v>
      </c>
      <c r="AU949" s="183" t="s">
        <v>20</v>
      </c>
      <c r="AV949" s="183" t="s">
        <v>20</v>
      </c>
      <c r="AW949" s="183" t="s">
        <v>20</v>
      </c>
      <c r="AX949" s="183" t="s">
        <v>20</v>
      </c>
      <c r="AY949" s="183" t="s">
        <v>20</v>
      </c>
      <c r="AZ949" s="183" t="s">
        <v>20</v>
      </c>
      <c r="BA949" s="183" t="s">
        <v>20</v>
      </c>
      <c r="BB949" s="183" t="s">
        <v>20</v>
      </c>
      <c r="BC949" s="183" t="s">
        <v>20</v>
      </c>
      <c r="BD949" s="183" t="s">
        <v>20</v>
      </c>
      <c r="BE949" s="183"/>
    </row>
    <row r="950" spans="1:57" ht="15" hidden="1" customHeight="1">
      <c r="A950" s="145" t="s">
        <v>39</v>
      </c>
      <c r="B950" s="145"/>
      <c r="C950" s="145"/>
      <c r="D950" s="145" t="s">
        <v>40</v>
      </c>
      <c r="E950" s="145"/>
      <c r="F950" s="146">
        <v>6</v>
      </c>
      <c r="G950" s="147" t="s">
        <v>41</v>
      </c>
      <c r="H950" s="148">
        <v>2</v>
      </c>
      <c r="I950" s="149">
        <v>30</v>
      </c>
      <c r="J950" s="149"/>
      <c r="K950" s="149"/>
      <c r="L950" s="150">
        <v>0</v>
      </c>
      <c r="M950" s="184" t="s">
        <v>1484</v>
      </c>
      <c r="N950" s="181">
        <v>75</v>
      </c>
      <c r="O950" s="181" t="s">
        <v>1571</v>
      </c>
      <c r="P950" s="151" t="s">
        <v>1566</v>
      </c>
      <c r="Q950" s="182" t="str">
        <f>MaBM</f>
        <v>LLPL</v>
      </c>
      <c r="R950" s="182" t="str">
        <f>MaKhoa</f>
        <v>LLCT</v>
      </c>
      <c r="S950" s="144" t="str">
        <f t="shared" si="15"/>
        <v>LLCT-LLPL</v>
      </c>
      <c r="T950" s="183" t="s">
        <v>20</v>
      </c>
      <c r="U950" s="183" t="s">
        <v>20</v>
      </c>
      <c r="V950" s="183" t="s">
        <v>20</v>
      </c>
      <c r="W950" s="183" t="s">
        <v>20</v>
      </c>
      <c r="X950" s="183" t="s">
        <v>20</v>
      </c>
      <c r="Y950" s="183" t="s">
        <v>20</v>
      </c>
      <c r="Z950" s="183" t="s">
        <v>20</v>
      </c>
      <c r="AA950" s="183" t="s">
        <v>20</v>
      </c>
      <c r="AB950" s="183" t="s">
        <v>20</v>
      </c>
      <c r="AC950" s="183" t="s">
        <v>20</v>
      </c>
      <c r="AD950" s="183" t="s">
        <v>20</v>
      </c>
      <c r="AE950" s="183" t="s">
        <v>20</v>
      </c>
      <c r="AF950" s="183" t="s">
        <v>20</v>
      </c>
      <c r="AG950" s="183" t="s">
        <v>20</v>
      </c>
      <c r="AH950" s="183" t="s">
        <v>20</v>
      </c>
      <c r="AI950" s="183" t="s">
        <v>20</v>
      </c>
      <c r="AJ950" s="183" t="s">
        <v>20</v>
      </c>
      <c r="AK950" s="183" t="s">
        <v>20</v>
      </c>
      <c r="AL950" s="183" t="s">
        <v>20</v>
      </c>
      <c r="AM950" s="183"/>
      <c r="AN950" s="183" t="s">
        <v>20</v>
      </c>
      <c r="AO950" s="183" t="s">
        <v>20</v>
      </c>
      <c r="AP950" s="183" t="s">
        <v>20</v>
      </c>
      <c r="AQ950" s="183"/>
      <c r="AR950" s="183" t="s">
        <v>20</v>
      </c>
      <c r="AS950" s="183"/>
      <c r="AT950" s="183" t="s">
        <v>20</v>
      </c>
      <c r="AU950" s="183" t="s">
        <v>20</v>
      </c>
      <c r="AV950" s="183" t="s">
        <v>20</v>
      </c>
      <c r="AW950" s="183" t="s">
        <v>20</v>
      </c>
      <c r="AX950" s="183" t="s">
        <v>20</v>
      </c>
      <c r="AY950" s="183" t="s">
        <v>20</v>
      </c>
      <c r="AZ950" s="183" t="s">
        <v>20</v>
      </c>
      <c r="BA950" s="183" t="s">
        <v>20</v>
      </c>
      <c r="BB950" s="183" t="s">
        <v>20</v>
      </c>
      <c r="BC950" s="183" t="s">
        <v>20</v>
      </c>
      <c r="BD950" s="183" t="s">
        <v>20</v>
      </c>
      <c r="BE950" s="183"/>
    </row>
    <row r="951" spans="1:57" ht="15" hidden="1" customHeight="1">
      <c r="A951" s="145" t="s">
        <v>33</v>
      </c>
      <c r="B951" s="145" t="s">
        <v>33</v>
      </c>
      <c r="C951" s="145" t="s">
        <v>33</v>
      </c>
      <c r="D951" s="145"/>
      <c r="E951" s="145"/>
      <c r="F951" s="146">
        <v>4</v>
      </c>
      <c r="G951" s="147" t="s">
        <v>35</v>
      </c>
      <c r="H951" s="148">
        <v>2</v>
      </c>
      <c r="I951" s="149">
        <v>21</v>
      </c>
      <c r="J951" s="149">
        <v>18</v>
      </c>
      <c r="K951" s="149"/>
      <c r="L951" s="150">
        <v>0</v>
      </c>
      <c r="M951" s="184" t="s">
        <v>1484</v>
      </c>
      <c r="N951" s="181">
        <v>90</v>
      </c>
      <c r="O951" s="181" t="s">
        <v>35</v>
      </c>
      <c r="P951" s="151" t="s">
        <v>1566</v>
      </c>
      <c r="Q951" s="182" t="str">
        <f>MaBM</f>
        <v>LLTT</v>
      </c>
      <c r="R951" s="182" t="str">
        <f>MaKhoa</f>
        <v>LLCT</v>
      </c>
      <c r="S951" s="144" t="str">
        <f t="shared" si="15"/>
        <v>LLCT-LLTT</v>
      </c>
      <c r="T951" s="183" t="s">
        <v>20</v>
      </c>
      <c r="U951" s="183" t="s">
        <v>20</v>
      </c>
      <c r="V951" s="183" t="s">
        <v>20</v>
      </c>
      <c r="W951" s="183" t="s">
        <v>20</v>
      </c>
      <c r="X951" s="183" t="s">
        <v>20</v>
      </c>
      <c r="Y951" s="183" t="s">
        <v>20</v>
      </c>
      <c r="Z951" s="183" t="s">
        <v>20</v>
      </c>
      <c r="AA951" s="183" t="s">
        <v>20</v>
      </c>
      <c r="AB951" s="183" t="s">
        <v>20</v>
      </c>
      <c r="AC951" s="183" t="s">
        <v>20</v>
      </c>
      <c r="AD951" s="183" t="s">
        <v>20</v>
      </c>
      <c r="AE951" s="183" t="s">
        <v>20</v>
      </c>
      <c r="AF951" s="183" t="s">
        <v>20</v>
      </c>
      <c r="AG951" s="183" t="s">
        <v>20</v>
      </c>
      <c r="AH951" s="183" t="s">
        <v>20</v>
      </c>
      <c r="AI951" s="183" t="s">
        <v>20</v>
      </c>
      <c r="AJ951" s="183" t="s">
        <v>20</v>
      </c>
      <c r="AK951" s="183" t="s">
        <v>20</v>
      </c>
      <c r="AL951" s="183" t="s">
        <v>20</v>
      </c>
      <c r="AM951" s="183"/>
      <c r="AN951" s="183"/>
      <c r="AO951" s="183"/>
      <c r="AP951" s="183"/>
      <c r="AQ951" s="183"/>
      <c r="AR951" s="183"/>
      <c r="AS951" s="183"/>
      <c r="AT951" s="183"/>
      <c r="AU951" s="183"/>
      <c r="AV951" s="183"/>
      <c r="AW951" s="183"/>
      <c r="AX951" s="183"/>
      <c r="AY951" s="183"/>
      <c r="AZ951" s="183"/>
      <c r="BA951" s="183"/>
      <c r="BB951" s="183"/>
      <c r="BC951" s="183"/>
      <c r="BD951" s="183"/>
      <c r="BE951" s="183"/>
    </row>
    <row r="952" spans="1:57" ht="15" hidden="1" customHeight="1">
      <c r="A952" s="145"/>
      <c r="B952" s="145"/>
      <c r="C952" s="145"/>
      <c r="D952" s="145" t="s">
        <v>34</v>
      </c>
      <c r="E952" s="145" t="s">
        <v>34</v>
      </c>
      <c r="F952" s="146">
        <v>4</v>
      </c>
      <c r="G952" s="147" t="s">
        <v>35</v>
      </c>
      <c r="H952" s="148">
        <v>2</v>
      </c>
      <c r="I952" s="149">
        <v>21</v>
      </c>
      <c r="J952" s="149">
        <v>18</v>
      </c>
      <c r="K952" s="149"/>
      <c r="L952" s="150">
        <v>0</v>
      </c>
      <c r="M952" s="184" t="s">
        <v>1484</v>
      </c>
      <c r="N952" s="181">
        <v>75</v>
      </c>
      <c r="O952" s="181" t="s">
        <v>35</v>
      </c>
      <c r="P952" s="151" t="s">
        <v>1566</v>
      </c>
      <c r="Q952" s="182" t="str">
        <f>MaBM</f>
        <v>LLTT</v>
      </c>
      <c r="R952" s="182" t="str">
        <f>MaKhoa</f>
        <v>LLCT</v>
      </c>
      <c r="S952" s="144" t="str">
        <f>+R952&amp;"-"&amp;Q952</f>
        <v>LLCT-LLTT</v>
      </c>
      <c r="T952" s="183"/>
      <c r="U952" s="183"/>
      <c r="V952" s="183"/>
      <c r="W952" s="183"/>
      <c r="X952" s="183"/>
      <c r="Y952" s="183"/>
      <c r="Z952" s="183"/>
      <c r="AA952" s="183"/>
      <c r="AB952" s="183"/>
      <c r="AC952" s="183"/>
      <c r="AD952" s="183"/>
      <c r="AE952" s="183"/>
      <c r="AF952" s="183"/>
      <c r="AG952" s="183"/>
      <c r="AH952" s="183"/>
      <c r="AI952" s="183"/>
      <c r="AJ952" s="183"/>
      <c r="AK952" s="183"/>
      <c r="AL952" s="183"/>
      <c r="AM952" s="183"/>
      <c r="AN952" s="183" t="s">
        <v>20</v>
      </c>
      <c r="AO952" s="183" t="s">
        <v>20</v>
      </c>
      <c r="AP952" s="183" t="s">
        <v>20</v>
      </c>
      <c r="AQ952" s="183"/>
      <c r="AR952" s="183" t="s">
        <v>20</v>
      </c>
      <c r="AS952" s="183"/>
      <c r="AT952" s="183" t="s">
        <v>20</v>
      </c>
      <c r="AU952" s="183" t="s">
        <v>20</v>
      </c>
      <c r="AV952" s="183" t="s">
        <v>20</v>
      </c>
      <c r="AW952" s="183" t="s">
        <v>20</v>
      </c>
      <c r="AX952" s="183" t="s">
        <v>20</v>
      </c>
      <c r="AY952" s="183" t="s">
        <v>20</v>
      </c>
      <c r="AZ952" s="183" t="s">
        <v>20</v>
      </c>
      <c r="BA952" s="183" t="s">
        <v>20</v>
      </c>
      <c r="BB952" s="183" t="s">
        <v>20</v>
      </c>
      <c r="BC952" s="183" t="s">
        <v>20</v>
      </c>
      <c r="BD952" s="183" t="s">
        <v>20</v>
      </c>
      <c r="BE952" s="183"/>
    </row>
    <row r="953" spans="1:57" ht="15" hidden="1" customHeight="1">
      <c r="A953" s="145" t="s">
        <v>127</v>
      </c>
      <c r="B953" s="145" t="s">
        <v>127</v>
      </c>
      <c r="C953" s="145"/>
      <c r="D953" s="145" t="s">
        <v>128</v>
      </c>
      <c r="E953" s="145"/>
      <c r="F953" s="146">
        <v>47</v>
      </c>
      <c r="G953" s="147" t="s">
        <v>129</v>
      </c>
      <c r="H953" s="148">
        <v>2</v>
      </c>
      <c r="I953" s="149">
        <v>30</v>
      </c>
      <c r="J953" s="149"/>
      <c r="K953" s="149"/>
      <c r="L953" s="150">
        <v>0</v>
      </c>
      <c r="M953" s="184" t="s">
        <v>1484</v>
      </c>
      <c r="N953" s="181">
        <v>75</v>
      </c>
      <c r="O953" s="181" t="s">
        <v>35</v>
      </c>
      <c r="P953" s="151" t="s">
        <v>1566</v>
      </c>
      <c r="Q953" s="182" t="str">
        <f>MaBM</f>
        <v>LLTT</v>
      </c>
      <c r="R953" s="182" t="str">
        <f>MaKhoa</f>
        <v>LLCT</v>
      </c>
      <c r="S953" s="144" t="str">
        <f t="shared" si="15"/>
        <v>LLCT-LLTT</v>
      </c>
      <c r="T953" s="183"/>
      <c r="U953" s="183"/>
      <c r="V953" s="183"/>
      <c r="W953" s="183"/>
      <c r="X953" s="183"/>
      <c r="Y953" s="183"/>
      <c r="Z953" s="183"/>
      <c r="AA953" s="183"/>
      <c r="AB953" s="183"/>
      <c r="AC953" s="183"/>
      <c r="AD953" s="183"/>
      <c r="AE953" s="183"/>
      <c r="AF953" s="183"/>
      <c r="AG953" s="183" t="s">
        <v>21</v>
      </c>
      <c r="AH953" s="183"/>
      <c r="AI953" s="183"/>
      <c r="AJ953" s="183"/>
      <c r="AK953" s="183"/>
      <c r="AL953" s="183"/>
      <c r="AM953" s="183"/>
      <c r="AN953" s="183"/>
      <c r="AO953" s="183"/>
      <c r="AP953" s="183"/>
      <c r="AQ953" s="183"/>
      <c r="AR953" s="183"/>
      <c r="AS953" s="183"/>
      <c r="AT953" s="183"/>
      <c r="AU953" s="183"/>
      <c r="AV953" s="183"/>
      <c r="AW953" s="183"/>
      <c r="AX953" s="183"/>
      <c r="AY953" s="183"/>
      <c r="AZ953" s="183" t="s">
        <v>21</v>
      </c>
      <c r="BA953" s="183"/>
      <c r="BB953" s="183"/>
      <c r="BC953" s="183"/>
      <c r="BD953" s="183"/>
      <c r="BE953" s="183"/>
    </row>
    <row r="954" spans="1:57" ht="15" hidden="1" customHeight="1">
      <c r="A954" s="145" t="s">
        <v>94</v>
      </c>
      <c r="B954" s="145"/>
      <c r="C954" s="145" t="s">
        <v>94</v>
      </c>
      <c r="D954" s="145" t="s">
        <v>95</v>
      </c>
      <c r="E954" s="145" t="s">
        <v>95</v>
      </c>
      <c r="F954" s="146">
        <v>30</v>
      </c>
      <c r="G954" s="147" t="s">
        <v>96</v>
      </c>
      <c r="H954" s="148">
        <v>3</v>
      </c>
      <c r="I954" s="149">
        <v>45</v>
      </c>
      <c r="J954" s="149"/>
      <c r="K954" s="149"/>
      <c r="L954" s="150">
        <v>0</v>
      </c>
      <c r="M954" s="184"/>
      <c r="N954" s="181">
        <v>60</v>
      </c>
      <c r="O954" s="181" t="s">
        <v>1582</v>
      </c>
      <c r="P954" s="151" t="s">
        <v>1583</v>
      </c>
      <c r="Q954" s="182" t="str">
        <f>MaBM</f>
        <v>QPAN</v>
      </c>
      <c r="R954" s="182" t="str">
        <f>MaKhoa</f>
        <v>QPAN</v>
      </c>
      <c r="S954" s="144" t="str">
        <f t="shared" si="15"/>
        <v>QPAN-QPAN</v>
      </c>
      <c r="T954" s="183" t="s">
        <v>20</v>
      </c>
      <c r="U954" s="183" t="s">
        <v>20</v>
      </c>
      <c r="V954" s="183" t="s">
        <v>20</v>
      </c>
      <c r="W954" s="183" t="s">
        <v>20</v>
      </c>
      <c r="X954" s="183" t="s">
        <v>20</v>
      </c>
      <c r="Y954" s="183" t="s">
        <v>20</v>
      </c>
      <c r="Z954" s="183" t="s">
        <v>20</v>
      </c>
      <c r="AA954" s="183" t="s">
        <v>20</v>
      </c>
      <c r="AB954" s="183" t="s">
        <v>20</v>
      </c>
      <c r="AC954" s="183" t="s">
        <v>20</v>
      </c>
      <c r="AD954" s="183" t="s">
        <v>20</v>
      </c>
      <c r="AE954" s="183" t="s">
        <v>20</v>
      </c>
      <c r="AF954" s="183" t="s">
        <v>20</v>
      </c>
      <c r="AG954" s="183" t="s">
        <v>20</v>
      </c>
      <c r="AH954" s="183" t="s">
        <v>20</v>
      </c>
      <c r="AI954" s="183" t="s">
        <v>20</v>
      </c>
      <c r="AJ954" s="183" t="s">
        <v>20</v>
      </c>
      <c r="AK954" s="183" t="s">
        <v>20</v>
      </c>
      <c r="AL954" s="183" t="s">
        <v>20</v>
      </c>
      <c r="AM954" s="183"/>
      <c r="AN954" s="183" t="s">
        <v>20</v>
      </c>
      <c r="AO954" s="183" t="s">
        <v>20</v>
      </c>
      <c r="AP954" s="183" t="s">
        <v>20</v>
      </c>
      <c r="AQ954" s="183"/>
      <c r="AR954" s="183" t="s">
        <v>20</v>
      </c>
      <c r="AS954" s="183"/>
      <c r="AT954" s="183" t="s">
        <v>20</v>
      </c>
      <c r="AU954" s="183" t="s">
        <v>20</v>
      </c>
      <c r="AV954" s="183" t="s">
        <v>20</v>
      </c>
      <c r="AW954" s="183" t="s">
        <v>20</v>
      </c>
      <c r="AX954" s="183" t="s">
        <v>20</v>
      </c>
      <c r="AY954" s="183" t="s">
        <v>20</v>
      </c>
      <c r="AZ954" s="183" t="s">
        <v>20</v>
      </c>
      <c r="BA954" s="183" t="s">
        <v>20</v>
      </c>
      <c r="BB954" s="183" t="s">
        <v>20</v>
      </c>
      <c r="BC954" s="183" t="s">
        <v>20</v>
      </c>
      <c r="BD954" s="183" t="s">
        <v>20</v>
      </c>
      <c r="BE954" s="183"/>
    </row>
    <row r="955" spans="1:57" ht="15" hidden="1" customHeight="1">
      <c r="A955" s="145" t="s">
        <v>97</v>
      </c>
      <c r="B955" s="145"/>
      <c r="C955" s="145" t="s">
        <v>97</v>
      </c>
      <c r="D955" s="145" t="s">
        <v>1584</v>
      </c>
      <c r="E955" s="145" t="s">
        <v>1584</v>
      </c>
      <c r="F955" s="146">
        <v>31</v>
      </c>
      <c r="G955" s="147" t="s">
        <v>98</v>
      </c>
      <c r="H955" s="148">
        <v>2</v>
      </c>
      <c r="I955" s="149">
        <v>30</v>
      </c>
      <c r="J955" s="149"/>
      <c r="K955" s="149"/>
      <c r="L955" s="150">
        <v>0</v>
      </c>
      <c r="M955" s="184"/>
      <c r="N955" s="181">
        <v>60</v>
      </c>
      <c r="O955" s="181" t="s">
        <v>1582</v>
      </c>
      <c r="P955" s="151" t="s">
        <v>1583</v>
      </c>
      <c r="Q955" s="182" t="str">
        <f>MaBM</f>
        <v>QPAN</v>
      </c>
      <c r="R955" s="182" t="str">
        <f>MaKhoa</f>
        <v>QPAN</v>
      </c>
      <c r="S955" s="144" t="str">
        <f t="shared" si="15"/>
        <v>QPAN-QPAN</v>
      </c>
      <c r="T955" s="183" t="s">
        <v>20</v>
      </c>
      <c r="U955" s="183" t="s">
        <v>20</v>
      </c>
      <c r="V955" s="183" t="s">
        <v>20</v>
      </c>
      <c r="W955" s="183" t="s">
        <v>20</v>
      </c>
      <c r="X955" s="183" t="s">
        <v>20</v>
      </c>
      <c r="Y955" s="183" t="s">
        <v>20</v>
      </c>
      <c r="Z955" s="183" t="s">
        <v>20</v>
      </c>
      <c r="AA955" s="183" t="s">
        <v>20</v>
      </c>
      <c r="AB955" s="183" t="s">
        <v>20</v>
      </c>
      <c r="AC955" s="183" t="s">
        <v>20</v>
      </c>
      <c r="AD955" s="183" t="s">
        <v>20</v>
      </c>
      <c r="AE955" s="183" t="s">
        <v>20</v>
      </c>
      <c r="AF955" s="183" t="s">
        <v>20</v>
      </c>
      <c r="AG955" s="183" t="s">
        <v>20</v>
      </c>
      <c r="AH955" s="183" t="s">
        <v>20</v>
      </c>
      <c r="AI955" s="183" t="s">
        <v>20</v>
      </c>
      <c r="AJ955" s="183" t="s">
        <v>20</v>
      </c>
      <c r="AK955" s="183" t="s">
        <v>20</v>
      </c>
      <c r="AL955" s="183" t="s">
        <v>20</v>
      </c>
      <c r="AM955" s="183"/>
      <c r="AN955" s="183" t="s">
        <v>20</v>
      </c>
      <c r="AO955" s="183" t="s">
        <v>20</v>
      </c>
      <c r="AP955" s="183" t="s">
        <v>20</v>
      </c>
      <c r="AQ955" s="183"/>
      <c r="AR955" s="183" t="s">
        <v>20</v>
      </c>
      <c r="AS955" s="183"/>
      <c r="AT955" s="183" t="s">
        <v>20</v>
      </c>
      <c r="AU955" s="183" t="s">
        <v>20</v>
      </c>
      <c r="AV955" s="183" t="s">
        <v>20</v>
      </c>
      <c r="AW955" s="183" t="s">
        <v>20</v>
      </c>
      <c r="AX955" s="183" t="s">
        <v>20</v>
      </c>
      <c r="AY955" s="183" t="s">
        <v>20</v>
      </c>
      <c r="AZ955" s="183" t="s">
        <v>20</v>
      </c>
      <c r="BA955" s="183" t="s">
        <v>20</v>
      </c>
      <c r="BB955" s="183" t="s">
        <v>20</v>
      </c>
      <c r="BC955" s="183" t="s">
        <v>20</v>
      </c>
      <c r="BD955" s="183" t="s">
        <v>20</v>
      </c>
      <c r="BE955" s="183"/>
    </row>
    <row r="956" spans="1:57" ht="25.5" hidden="1" customHeight="1">
      <c r="A956" s="145" t="s">
        <v>99</v>
      </c>
      <c r="B956" s="145"/>
      <c r="C956" s="145"/>
      <c r="D956" s="145" t="s">
        <v>100</v>
      </c>
      <c r="E956" s="145"/>
      <c r="F956" s="146">
        <v>32</v>
      </c>
      <c r="G956" s="147" t="s">
        <v>101</v>
      </c>
      <c r="H956" s="148">
        <v>3</v>
      </c>
      <c r="I956" s="149">
        <v>15</v>
      </c>
      <c r="J956" s="149">
        <v>60</v>
      </c>
      <c r="K956" s="149"/>
      <c r="L956" s="150">
        <v>0</v>
      </c>
      <c r="M956" s="180" t="s">
        <v>2</v>
      </c>
      <c r="N956" s="181"/>
      <c r="O956" s="181" t="s">
        <v>1582</v>
      </c>
      <c r="P956" s="151" t="s">
        <v>1583</v>
      </c>
      <c r="Q956" s="182" t="str">
        <f>MaBM</f>
        <v>QPAN</v>
      </c>
      <c r="R956" s="182" t="str">
        <f>MaKhoa</f>
        <v>QPAN</v>
      </c>
      <c r="S956" s="144" t="str">
        <f t="shared" si="15"/>
        <v>QPAN-QPAN</v>
      </c>
      <c r="T956" s="183" t="s">
        <v>20</v>
      </c>
      <c r="U956" s="183" t="s">
        <v>20</v>
      </c>
      <c r="V956" s="183" t="s">
        <v>20</v>
      </c>
      <c r="W956" s="183" t="s">
        <v>20</v>
      </c>
      <c r="X956" s="183" t="s">
        <v>20</v>
      </c>
      <c r="Y956" s="183" t="s">
        <v>20</v>
      </c>
      <c r="Z956" s="183" t="s">
        <v>20</v>
      </c>
      <c r="AA956" s="183" t="s">
        <v>20</v>
      </c>
      <c r="AB956" s="183" t="s">
        <v>20</v>
      </c>
      <c r="AC956" s="183" t="s">
        <v>20</v>
      </c>
      <c r="AD956" s="183" t="s">
        <v>20</v>
      </c>
      <c r="AE956" s="183" t="s">
        <v>20</v>
      </c>
      <c r="AF956" s="183" t="s">
        <v>20</v>
      </c>
      <c r="AG956" s="183" t="s">
        <v>20</v>
      </c>
      <c r="AH956" s="183" t="s">
        <v>20</v>
      </c>
      <c r="AI956" s="183" t="s">
        <v>20</v>
      </c>
      <c r="AJ956" s="183" t="s">
        <v>20</v>
      </c>
      <c r="AK956" s="183" t="s">
        <v>20</v>
      </c>
      <c r="AL956" s="183" t="s">
        <v>20</v>
      </c>
      <c r="AM956" s="183"/>
      <c r="AN956" s="183" t="s">
        <v>20</v>
      </c>
      <c r="AO956" s="183" t="s">
        <v>20</v>
      </c>
      <c r="AP956" s="183" t="s">
        <v>20</v>
      </c>
      <c r="AQ956" s="183"/>
      <c r="AR956" s="183" t="s">
        <v>20</v>
      </c>
      <c r="AS956" s="183"/>
      <c r="AT956" s="183" t="s">
        <v>20</v>
      </c>
      <c r="AU956" s="183" t="s">
        <v>20</v>
      </c>
      <c r="AV956" s="183" t="s">
        <v>20</v>
      </c>
      <c r="AW956" s="183" t="s">
        <v>20</v>
      </c>
      <c r="AX956" s="183" t="s">
        <v>20</v>
      </c>
      <c r="AY956" s="183" t="s">
        <v>20</v>
      </c>
      <c r="AZ956" s="183" t="s">
        <v>20</v>
      </c>
      <c r="BA956" s="183" t="s">
        <v>20</v>
      </c>
      <c r="BB956" s="183" t="s">
        <v>20</v>
      </c>
      <c r="BC956" s="183" t="s">
        <v>20</v>
      </c>
      <c r="BD956" s="183" t="s">
        <v>20</v>
      </c>
      <c r="BE956" s="183"/>
    </row>
    <row r="957" spans="1:57" ht="15" hidden="1" customHeight="1">
      <c r="A957" s="145" t="s">
        <v>1740</v>
      </c>
      <c r="B957" s="145"/>
      <c r="C957" s="145"/>
      <c r="D957" s="145"/>
      <c r="E957" s="145"/>
      <c r="F957" s="146">
        <v>560</v>
      </c>
      <c r="G957" s="147" t="s">
        <v>1741</v>
      </c>
      <c r="H957" s="148">
        <v>2</v>
      </c>
      <c r="I957" s="149">
        <v>30</v>
      </c>
      <c r="J957" s="149"/>
      <c r="K957" s="149"/>
      <c r="L957" s="150">
        <v>0</v>
      </c>
      <c r="M957" s="181"/>
      <c r="N957" s="181"/>
      <c r="O957" s="181"/>
      <c r="P957" s="151" t="s">
        <v>29</v>
      </c>
      <c r="Q957" s="182" t="str">
        <f>MaBM</f>
        <v/>
      </c>
      <c r="R957" s="182" t="str">
        <f>MaKhoa</f>
        <v/>
      </c>
      <c r="S957" s="144" t="str">
        <f t="shared" si="15"/>
        <v>-</v>
      </c>
      <c r="T957" s="183"/>
      <c r="U957" s="183"/>
      <c r="V957" s="183"/>
      <c r="W957" s="183"/>
      <c r="X957" s="183"/>
      <c r="Y957" s="183"/>
      <c r="Z957" s="183"/>
      <c r="AA957" s="183"/>
      <c r="AB957" s="183"/>
      <c r="AC957" s="183"/>
      <c r="AD957" s="183"/>
      <c r="AE957" s="183"/>
      <c r="AF957" s="183"/>
      <c r="AG957" s="183"/>
      <c r="AH957" s="183"/>
      <c r="AI957" s="183"/>
      <c r="AJ957" s="183"/>
      <c r="AK957" s="183"/>
      <c r="AL957" s="183"/>
      <c r="AM957" s="183"/>
      <c r="AN957" s="183"/>
      <c r="AO957" s="183"/>
      <c r="AP957" s="183"/>
      <c r="AQ957" s="183"/>
      <c r="AR957" s="183"/>
      <c r="AS957" s="183"/>
      <c r="AT957" s="183"/>
      <c r="AU957" s="183"/>
      <c r="AV957" s="183"/>
      <c r="AW957" s="183"/>
      <c r="AX957" s="183"/>
      <c r="AY957" s="183"/>
      <c r="AZ957" s="183"/>
      <c r="BA957" s="183"/>
      <c r="BB957" s="183"/>
      <c r="BC957" s="183"/>
      <c r="BD957" s="183"/>
      <c r="BE957" s="183"/>
    </row>
    <row r="958" spans="1:57" ht="15" hidden="1" customHeight="1">
      <c r="A958" s="145" t="s">
        <v>5281</v>
      </c>
      <c r="B958" s="145"/>
      <c r="C958" s="145"/>
      <c r="D958" s="145"/>
      <c r="E958" s="145"/>
      <c r="F958" s="146"/>
      <c r="G958" s="147" t="s">
        <v>4445</v>
      </c>
      <c r="H958" s="148"/>
      <c r="I958" s="149"/>
      <c r="J958" s="149"/>
      <c r="K958" s="149"/>
      <c r="L958" s="150"/>
      <c r="M958" s="181" t="s">
        <v>1484</v>
      </c>
      <c r="N958" s="181"/>
      <c r="O958" s="181"/>
      <c r="P958" s="151"/>
      <c r="Q958" s="182"/>
      <c r="R958" s="182"/>
      <c r="S958" s="90"/>
      <c r="T958" s="183"/>
      <c r="U958" s="183"/>
      <c r="V958" s="183"/>
      <c r="W958" s="183"/>
      <c r="X958" s="183"/>
      <c r="Y958" s="183"/>
      <c r="Z958" s="183"/>
      <c r="AA958" s="183"/>
      <c r="AB958" s="183"/>
      <c r="AC958" s="183"/>
      <c r="AD958" s="183"/>
      <c r="AE958" s="183"/>
      <c r="AF958" s="183"/>
      <c r="AG958" s="183"/>
      <c r="AH958" s="183"/>
      <c r="AI958" s="183"/>
      <c r="AJ958" s="183"/>
      <c r="AK958" s="183"/>
      <c r="AL958" s="183"/>
      <c r="AM958" s="183"/>
      <c r="AN958" s="183"/>
      <c r="AO958" s="183"/>
      <c r="AP958" s="183"/>
      <c r="AQ958" s="183"/>
      <c r="AR958" s="183"/>
      <c r="AS958" s="183"/>
      <c r="AT958" s="183"/>
      <c r="AU958" s="183"/>
      <c r="AV958" s="183"/>
      <c r="AW958" s="183"/>
      <c r="AX958" s="183"/>
      <c r="AY958" s="183"/>
      <c r="AZ958" s="183"/>
      <c r="BA958" s="183"/>
      <c r="BB958" s="183"/>
      <c r="BC958" s="183"/>
      <c r="BD958" s="183"/>
      <c r="BE958" s="183"/>
    </row>
    <row r="959" spans="1:57" ht="15" hidden="1" customHeight="1">
      <c r="A959" s="92" t="s">
        <v>5282</v>
      </c>
      <c r="B959" s="92"/>
      <c r="C959" s="92"/>
      <c r="D959" s="92"/>
      <c r="E959" s="92"/>
      <c r="F959" s="93"/>
      <c r="G959" s="147" t="s">
        <v>4445</v>
      </c>
      <c r="H959" s="99"/>
      <c r="I959" s="94"/>
      <c r="J959" s="94"/>
      <c r="K959" s="94"/>
      <c r="L959" s="95"/>
      <c r="M959" s="181" t="s">
        <v>1484</v>
      </c>
      <c r="N959" s="200"/>
      <c r="O959" s="200"/>
      <c r="P959" s="97"/>
      <c r="Q959" s="201"/>
      <c r="R959" s="201"/>
      <c r="S959" s="90"/>
      <c r="T959" s="183"/>
      <c r="U959" s="183"/>
      <c r="V959" s="183"/>
      <c r="W959" s="183"/>
      <c r="X959" s="183"/>
      <c r="Y959" s="183"/>
      <c r="Z959" s="183"/>
      <c r="AA959" s="183"/>
      <c r="AB959" s="183"/>
      <c r="AC959" s="183"/>
      <c r="AD959" s="183"/>
      <c r="AE959" s="183"/>
      <c r="AF959" s="183"/>
      <c r="AG959" s="183"/>
      <c r="AH959" s="183"/>
      <c r="AI959" s="183"/>
      <c r="AJ959" s="183"/>
      <c r="AK959" s="183"/>
      <c r="AL959" s="183"/>
      <c r="AM959" s="183"/>
      <c r="AN959" s="183"/>
      <c r="AO959" s="183"/>
      <c r="AP959" s="183"/>
      <c r="AQ959" s="183"/>
      <c r="AR959" s="183"/>
      <c r="AS959" s="183"/>
      <c r="AT959" s="183"/>
      <c r="AU959" s="183"/>
      <c r="AV959" s="183"/>
      <c r="AW959" s="183"/>
      <c r="AX959" s="183"/>
      <c r="AY959" s="183"/>
      <c r="AZ959" s="183"/>
      <c r="BA959" s="183"/>
      <c r="BB959" s="183"/>
      <c r="BC959" s="183"/>
      <c r="BD959" s="183"/>
      <c r="BE959" s="183"/>
    </row>
    <row r="960" spans="1:57" ht="15" hidden="1" customHeight="1">
      <c r="A960" s="202" t="s">
        <v>5283</v>
      </c>
      <c r="G960" s="147" t="s">
        <v>4445</v>
      </c>
      <c r="M960" s="181" t="s">
        <v>1484</v>
      </c>
    </row>
    <row r="961" spans="1:13" ht="15" hidden="1" customHeight="1">
      <c r="A961" s="202" t="s">
        <v>5284</v>
      </c>
      <c r="G961" s="147" t="s">
        <v>4445</v>
      </c>
      <c r="M961" s="181" t="s">
        <v>1484</v>
      </c>
    </row>
    <row r="962" spans="1:13" ht="15" hidden="1" customHeight="1">
      <c r="A962" s="202" t="s">
        <v>5285</v>
      </c>
      <c r="G962" s="147" t="s">
        <v>4445</v>
      </c>
      <c r="M962" s="181" t="s">
        <v>1484</v>
      </c>
    </row>
  </sheetData>
  <autoFilter ref="A3:BF962">
    <filterColumn colId="15">
      <filters>
        <filter val="CÔNG TRÌNH"/>
      </filters>
    </filterColumn>
  </autoFilter>
  <sortState ref="A4:BE954">
    <sortCondition ref="S4:S954"/>
  </sortState>
  <mergeCells count="14">
    <mergeCell ref="O2:O3"/>
    <mergeCell ref="P2:P3"/>
    <mergeCell ref="A1:E1"/>
    <mergeCell ref="F1:F3"/>
    <mergeCell ref="H1:H3"/>
    <mergeCell ref="I1:L1"/>
    <mergeCell ref="M1:N1"/>
    <mergeCell ref="G2:G3"/>
    <mergeCell ref="I2:I3"/>
    <mergeCell ref="J2:J3"/>
    <mergeCell ref="K2:K3"/>
    <mergeCell ref="L2:L3"/>
    <mergeCell ref="M2:M3"/>
    <mergeCell ref="N2:N3"/>
  </mergeCells>
  <conditionalFormatting sqref="A601:E607 D600:E600 A953:E959 A610:E951">
    <cfRule type="expression" dxfId="957" priority="20">
      <formula>ISERROR(A600)=TRUE</formula>
    </cfRule>
    <cfRule type="expression" dxfId="956" priority="21">
      <formula>AND(COUNTIF($A$4:$A$959,A600)&gt;1,A600&lt;&gt;"")</formula>
    </cfRule>
  </conditionalFormatting>
  <conditionalFormatting sqref="D599:E599">
    <cfRule type="expression" dxfId="955" priority="10">
      <formula>ISERROR(D599)=TRUE</formula>
    </cfRule>
    <cfRule type="expression" dxfId="954" priority="11">
      <formula>AND(COUNTIF($A$4:$A$959,D599)&gt;1,D599&lt;&gt;"")</formula>
    </cfRule>
  </conditionalFormatting>
  <conditionalFormatting sqref="A599:C599">
    <cfRule type="expression" dxfId="953" priority="8">
      <formula>ISERROR(A599)=TRUE</formula>
    </cfRule>
    <cfRule type="expression" dxfId="952" priority="9">
      <formula>AND(COUNTIF($A$4:$A$959,A599)&gt;1,A599&lt;&gt;"")</formula>
    </cfRule>
  </conditionalFormatting>
  <conditionalFormatting sqref="A600:C600">
    <cfRule type="expression" dxfId="951" priority="6">
      <formula>ISERROR(A600)=TRUE</formula>
    </cfRule>
    <cfRule type="expression" dxfId="950" priority="7">
      <formula>AND(COUNTIF($A$4:$A$959,A600)&gt;1,A600&lt;&gt;"")</formula>
    </cfRule>
  </conditionalFormatting>
  <conditionalFormatting sqref="A4:E598">
    <cfRule type="expression" dxfId="949" priority="12">
      <formula>ISERROR(A4)=TRUE</formula>
    </cfRule>
    <cfRule type="expression" dxfId="948" priority="13">
      <formula>AND(COUNTIF($A$4:$A$959,A4)&gt;1,A4&lt;&gt;"")</formula>
    </cfRule>
  </conditionalFormatting>
  <conditionalFormatting sqref="A952:E952">
    <cfRule type="expression" dxfId="947" priority="4">
      <formula>ISERROR(A952)=TRUE</formula>
    </cfRule>
    <cfRule type="expression" dxfId="946" priority="5">
      <formula>AND(COUNTIF($A$4:$A$959,A952)&gt;1,A952&lt;&gt;"")</formula>
    </cfRule>
  </conditionalFormatting>
  <conditionalFormatting sqref="A608:E609">
    <cfRule type="expression" dxfId="945" priority="2">
      <formula>ISERROR(A608)=TRUE</formula>
    </cfRule>
    <cfRule type="expression" dxfId="944" priority="3">
      <formula>AND(COUNTIF($A$4:$A$959,A608)&gt;1,A608&lt;&gt;"")</formula>
    </cfRule>
  </conditionalFormatting>
  <conditionalFormatting sqref="A912">
    <cfRule type="cellIs" dxfId="943" priority="1" operator="equal">
      <formula>0</formula>
    </cfRule>
  </conditionalFormatting>
  <dataValidations count="3">
    <dataValidation type="custom" allowBlank="1" showInputMessage="1" showErrorMessage="1" sqref="J324">
      <formula1>AND(COUNTA(H324)=1,J324-INT(J324)=0)</formula1>
    </dataValidation>
    <dataValidation type="custom" allowBlank="1" showInputMessage="1" showErrorMessage="1" sqref="J4:J323 J325:J959 K4:L959">
      <formula1>AND(COUNTA(#REF!)=1,J4-INT(J4)=0)</formula1>
    </dataValidation>
    <dataValidation type="custom" allowBlank="1" showInputMessage="1" showErrorMessage="1" sqref="H4:I959">
      <formula1>AND(COUNTA(G4)=1,H4-INT(H4)=0)</formula1>
    </dataValidation>
  </dataValidations>
  <printOptions horizontalCentered="1"/>
  <pageMargins left="0.19685039370078741" right="0.19685039370078741" top="0.19685039370078741" bottom="0.19685039370078741" header="0.31496062992125984" footer="0.31496062992125984"/>
  <pageSetup paperSize="9" orientation="landscape" r:id="rId1"/>
  <headerFooter>
    <oddFooter>&amp;R&amp;P</oddFooter>
  </headerFooter>
</worksheet>
</file>

<file path=xl/worksheets/sheet5.xml><?xml version="1.0" encoding="utf-8"?>
<worksheet xmlns="http://schemas.openxmlformats.org/spreadsheetml/2006/main" xmlns:r="http://schemas.openxmlformats.org/officeDocument/2006/relationships">
  <sheetPr filterMode="1"/>
  <dimension ref="A1:T1025"/>
  <sheetViews>
    <sheetView zoomScale="85" zoomScaleNormal="85" workbookViewId="0">
      <selection activeCell="Q377" sqref="Q377"/>
    </sheetView>
  </sheetViews>
  <sheetFormatPr defaultColWidth="10.28515625" defaultRowHeight="12.75" customHeight="1"/>
  <cols>
    <col min="1" max="1" width="14.85546875" style="335" customWidth="1"/>
    <col min="2" max="2" width="10.140625" style="335" bestFit="1" customWidth="1"/>
    <col min="3" max="3" width="10" style="45" bestFit="1" customWidth="1"/>
    <col min="4" max="4" width="18.42578125" style="45" customWidth="1"/>
    <col min="5" max="5" width="42.28515625" style="45" customWidth="1"/>
    <col min="6" max="6" width="9.140625" style="45" customWidth="1"/>
    <col min="7" max="7" width="4.140625" style="45" customWidth="1"/>
    <col min="8" max="8" width="9.140625" style="45" customWidth="1"/>
    <col min="9" max="9" width="7.28515625" style="45" customWidth="1"/>
    <col min="10" max="10" width="6.85546875" style="45" customWidth="1"/>
    <col min="11" max="11" width="7.42578125" style="45" customWidth="1"/>
    <col min="12" max="12" width="5.7109375" style="46" customWidth="1"/>
    <col min="13" max="13" width="5.42578125" style="46" customWidth="1"/>
    <col min="14" max="14" width="10.28515625" style="46"/>
    <col min="15" max="15" width="22.85546875" style="46" customWidth="1"/>
    <col min="16" max="16" width="10.7109375" style="335" bestFit="1" customWidth="1"/>
    <col min="17" max="17" width="9.28515625" style="46" customWidth="1"/>
    <col min="18" max="18" width="8.28515625" style="46" bestFit="1" customWidth="1"/>
    <col min="19" max="19" width="5.7109375" style="46" bestFit="1" customWidth="1"/>
    <col min="20" max="258" width="10.28515625" style="46"/>
    <col min="259" max="259" width="4.42578125" style="46" customWidth="1"/>
    <col min="260" max="260" width="26.140625" style="46" bestFit="1" customWidth="1"/>
    <col min="261" max="261" width="57.28515625" style="46" customWidth="1"/>
    <col min="262" max="262" width="16.7109375" style="46" customWidth="1"/>
    <col min="263" max="263" width="17.5703125" style="46" bestFit="1" customWidth="1"/>
    <col min="264" max="264" width="17.7109375" style="46" customWidth="1"/>
    <col min="265" max="265" width="6.85546875" style="46" customWidth="1"/>
    <col min="266" max="266" width="7.42578125" style="46" customWidth="1"/>
    <col min="267" max="514" width="10.28515625" style="46"/>
    <col min="515" max="515" width="4.42578125" style="46" customWidth="1"/>
    <col min="516" max="516" width="26.140625" style="46" bestFit="1" customWidth="1"/>
    <col min="517" max="517" width="57.28515625" style="46" customWidth="1"/>
    <col min="518" max="518" width="16.7109375" style="46" customWidth="1"/>
    <col min="519" max="519" width="17.5703125" style="46" bestFit="1" customWidth="1"/>
    <col min="520" max="520" width="17.7109375" style="46" customWidth="1"/>
    <col min="521" max="521" width="6.85546875" style="46" customWidth="1"/>
    <col min="522" max="522" width="7.42578125" style="46" customWidth="1"/>
    <col min="523" max="770" width="10.28515625" style="46"/>
    <col min="771" max="771" width="4.42578125" style="46" customWidth="1"/>
    <col min="772" max="772" width="26.140625" style="46" bestFit="1" customWidth="1"/>
    <col min="773" max="773" width="57.28515625" style="46" customWidth="1"/>
    <col min="774" max="774" width="16.7109375" style="46" customWidth="1"/>
    <col min="775" max="775" width="17.5703125" style="46" bestFit="1" customWidth="1"/>
    <col min="776" max="776" width="17.7109375" style="46" customWidth="1"/>
    <col min="777" max="777" width="6.85546875" style="46" customWidth="1"/>
    <col min="778" max="778" width="7.42578125" style="46" customWidth="1"/>
    <col min="779" max="1026" width="10.28515625" style="46"/>
    <col min="1027" max="1027" width="4.42578125" style="46" customWidth="1"/>
    <col min="1028" max="1028" width="26.140625" style="46" bestFit="1" customWidth="1"/>
    <col min="1029" max="1029" width="57.28515625" style="46" customWidth="1"/>
    <col min="1030" max="1030" width="16.7109375" style="46" customWidth="1"/>
    <col min="1031" max="1031" width="17.5703125" style="46" bestFit="1" customWidth="1"/>
    <col min="1032" max="1032" width="17.7109375" style="46" customWidth="1"/>
    <col min="1033" max="1033" width="6.85546875" style="46" customWidth="1"/>
    <col min="1034" max="1034" width="7.42578125" style="46" customWidth="1"/>
    <col min="1035" max="1282" width="10.28515625" style="46"/>
    <col min="1283" max="1283" width="4.42578125" style="46" customWidth="1"/>
    <col min="1284" max="1284" width="26.140625" style="46" bestFit="1" customWidth="1"/>
    <col min="1285" max="1285" width="57.28515625" style="46" customWidth="1"/>
    <col min="1286" max="1286" width="16.7109375" style="46" customWidth="1"/>
    <col min="1287" max="1287" width="17.5703125" style="46" bestFit="1" customWidth="1"/>
    <col min="1288" max="1288" width="17.7109375" style="46" customWidth="1"/>
    <col min="1289" max="1289" width="6.85546875" style="46" customWidth="1"/>
    <col min="1290" max="1290" width="7.42578125" style="46" customWidth="1"/>
    <col min="1291" max="1538" width="10.28515625" style="46"/>
    <col min="1539" max="1539" width="4.42578125" style="46" customWidth="1"/>
    <col min="1540" max="1540" width="26.140625" style="46" bestFit="1" customWidth="1"/>
    <col min="1541" max="1541" width="57.28515625" style="46" customWidth="1"/>
    <col min="1542" max="1542" width="16.7109375" style="46" customWidth="1"/>
    <col min="1543" max="1543" width="17.5703125" style="46" bestFit="1" customWidth="1"/>
    <col min="1544" max="1544" width="17.7109375" style="46" customWidth="1"/>
    <col min="1545" max="1545" width="6.85546875" style="46" customWidth="1"/>
    <col min="1546" max="1546" width="7.42578125" style="46" customWidth="1"/>
    <col min="1547" max="1794" width="10.28515625" style="46"/>
    <col min="1795" max="1795" width="4.42578125" style="46" customWidth="1"/>
    <col min="1796" max="1796" width="26.140625" style="46" bestFit="1" customWidth="1"/>
    <col min="1797" max="1797" width="57.28515625" style="46" customWidth="1"/>
    <col min="1798" max="1798" width="16.7109375" style="46" customWidth="1"/>
    <col min="1799" max="1799" width="17.5703125" style="46" bestFit="1" customWidth="1"/>
    <col min="1800" max="1800" width="17.7109375" style="46" customWidth="1"/>
    <col min="1801" max="1801" width="6.85546875" style="46" customWidth="1"/>
    <col min="1802" max="1802" width="7.42578125" style="46" customWidth="1"/>
    <col min="1803" max="2050" width="10.28515625" style="46"/>
    <col min="2051" max="2051" width="4.42578125" style="46" customWidth="1"/>
    <col min="2052" max="2052" width="26.140625" style="46" bestFit="1" customWidth="1"/>
    <col min="2053" max="2053" width="57.28515625" style="46" customWidth="1"/>
    <col min="2054" max="2054" width="16.7109375" style="46" customWidth="1"/>
    <col min="2055" max="2055" width="17.5703125" style="46" bestFit="1" customWidth="1"/>
    <col min="2056" max="2056" width="17.7109375" style="46" customWidth="1"/>
    <col min="2057" max="2057" width="6.85546875" style="46" customWidth="1"/>
    <col min="2058" max="2058" width="7.42578125" style="46" customWidth="1"/>
    <col min="2059" max="2306" width="10.28515625" style="46"/>
    <col min="2307" max="2307" width="4.42578125" style="46" customWidth="1"/>
    <col min="2308" max="2308" width="26.140625" style="46" bestFit="1" customWidth="1"/>
    <col min="2309" max="2309" width="57.28515625" style="46" customWidth="1"/>
    <col min="2310" max="2310" width="16.7109375" style="46" customWidth="1"/>
    <col min="2311" max="2311" width="17.5703125" style="46" bestFit="1" customWidth="1"/>
    <col min="2312" max="2312" width="17.7109375" style="46" customWidth="1"/>
    <col min="2313" max="2313" width="6.85546875" style="46" customWidth="1"/>
    <col min="2314" max="2314" width="7.42578125" style="46" customWidth="1"/>
    <col min="2315" max="2562" width="10.28515625" style="46"/>
    <col min="2563" max="2563" width="4.42578125" style="46" customWidth="1"/>
    <col min="2564" max="2564" width="26.140625" style="46" bestFit="1" customWidth="1"/>
    <col min="2565" max="2565" width="57.28515625" style="46" customWidth="1"/>
    <col min="2566" max="2566" width="16.7109375" style="46" customWidth="1"/>
    <col min="2567" max="2567" width="17.5703125" style="46" bestFit="1" customWidth="1"/>
    <col min="2568" max="2568" width="17.7109375" style="46" customWidth="1"/>
    <col min="2569" max="2569" width="6.85546875" style="46" customWidth="1"/>
    <col min="2570" max="2570" width="7.42578125" style="46" customWidth="1"/>
    <col min="2571" max="2818" width="10.28515625" style="46"/>
    <col min="2819" max="2819" width="4.42578125" style="46" customWidth="1"/>
    <col min="2820" max="2820" width="26.140625" style="46" bestFit="1" customWidth="1"/>
    <col min="2821" max="2821" width="57.28515625" style="46" customWidth="1"/>
    <col min="2822" max="2822" width="16.7109375" style="46" customWidth="1"/>
    <col min="2823" max="2823" width="17.5703125" style="46" bestFit="1" customWidth="1"/>
    <col min="2824" max="2824" width="17.7109375" style="46" customWidth="1"/>
    <col min="2825" max="2825" width="6.85546875" style="46" customWidth="1"/>
    <col min="2826" max="2826" width="7.42578125" style="46" customWidth="1"/>
    <col min="2827" max="3074" width="10.28515625" style="46"/>
    <col min="3075" max="3075" width="4.42578125" style="46" customWidth="1"/>
    <col min="3076" max="3076" width="26.140625" style="46" bestFit="1" customWidth="1"/>
    <col min="3077" max="3077" width="57.28515625" style="46" customWidth="1"/>
    <col min="3078" max="3078" width="16.7109375" style="46" customWidth="1"/>
    <col min="3079" max="3079" width="17.5703125" style="46" bestFit="1" customWidth="1"/>
    <col min="3080" max="3080" width="17.7109375" style="46" customWidth="1"/>
    <col min="3081" max="3081" width="6.85546875" style="46" customWidth="1"/>
    <col min="3082" max="3082" width="7.42578125" style="46" customWidth="1"/>
    <col min="3083" max="3330" width="10.28515625" style="46"/>
    <col min="3331" max="3331" width="4.42578125" style="46" customWidth="1"/>
    <col min="3332" max="3332" width="26.140625" style="46" bestFit="1" customWidth="1"/>
    <col min="3333" max="3333" width="57.28515625" style="46" customWidth="1"/>
    <col min="3334" max="3334" width="16.7109375" style="46" customWidth="1"/>
    <col min="3335" max="3335" width="17.5703125" style="46" bestFit="1" customWidth="1"/>
    <col min="3336" max="3336" width="17.7109375" style="46" customWidth="1"/>
    <col min="3337" max="3337" width="6.85546875" style="46" customWidth="1"/>
    <col min="3338" max="3338" width="7.42578125" style="46" customWidth="1"/>
    <col min="3339" max="3586" width="10.28515625" style="46"/>
    <col min="3587" max="3587" width="4.42578125" style="46" customWidth="1"/>
    <col min="3588" max="3588" width="26.140625" style="46" bestFit="1" customWidth="1"/>
    <col min="3589" max="3589" width="57.28515625" style="46" customWidth="1"/>
    <col min="3590" max="3590" width="16.7109375" style="46" customWidth="1"/>
    <col min="3591" max="3591" width="17.5703125" style="46" bestFit="1" customWidth="1"/>
    <col min="3592" max="3592" width="17.7109375" style="46" customWidth="1"/>
    <col min="3593" max="3593" width="6.85546875" style="46" customWidth="1"/>
    <col min="3594" max="3594" width="7.42578125" style="46" customWidth="1"/>
    <col min="3595" max="3842" width="10.28515625" style="46"/>
    <col min="3843" max="3843" width="4.42578125" style="46" customWidth="1"/>
    <col min="3844" max="3844" width="26.140625" style="46" bestFit="1" customWidth="1"/>
    <col min="3845" max="3845" width="57.28515625" style="46" customWidth="1"/>
    <col min="3846" max="3846" width="16.7109375" style="46" customWidth="1"/>
    <col min="3847" max="3847" width="17.5703125" style="46" bestFit="1" customWidth="1"/>
    <col min="3848" max="3848" width="17.7109375" style="46" customWidth="1"/>
    <col min="3849" max="3849" width="6.85546875" style="46" customWidth="1"/>
    <col min="3850" max="3850" width="7.42578125" style="46" customWidth="1"/>
    <col min="3851" max="4098" width="10.28515625" style="46"/>
    <col min="4099" max="4099" width="4.42578125" style="46" customWidth="1"/>
    <col min="4100" max="4100" width="26.140625" style="46" bestFit="1" customWidth="1"/>
    <col min="4101" max="4101" width="57.28515625" style="46" customWidth="1"/>
    <col min="4102" max="4102" width="16.7109375" style="46" customWidth="1"/>
    <col min="4103" max="4103" width="17.5703125" style="46" bestFit="1" customWidth="1"/>
    <col min="4104" max="4104" width="17.7109375" style="46" customWidth="1"/>
    <col min="4105" max="4105" width="6.85546875" style="46" customWidth="1"/>
    <col min="4106" max="4106" width="7.42578125" style="46" customWidth="1"/>
    <col min="4107" max="4354" width="10.28515625" style="46"/>
    <col min="4355" max="4355" width="4.42578125" style="46" customWidth="1"/>
    <col min="4356" max="4356" width="26.140625" style="46" bestFit="1" customWidth="1"/>
    <col min="4357" max="4357" width="57.28515625" style="46" customWidth="1"/>
    <col min="4358" max="4358" width="16.7109375" style="46" customWidth="1"/>
    <col min="4359" max="4359" width="17.5703125" style="46" bestFit="1" customWidth="1"/>
    <col min="4360" max="4360" width="17.7109375" style="46" customWidth="1"/>
    <col min="4361" max="4361" width="6.85546875" style="46" customWidth="1"/>
    <col min="4362" max="4362" width="7.42578125" style="46" customWidth="1"/>
    <col min="4363" max="4610" width="10.28515625" style="46"/>
    <col min="4611" max="4611" width="4.42578125" style="46" customWidth="1"/>
    <col min="4612" max="4612" width="26.140625" style="46" bestFit="1" customWidth="1"/>
    <col min="4613" max="4613" width="57.28515625" style="46" customWidth="1"/>
    <col min="4614" max="4614" width="16.7109375" style="46" customWidth="1"/>
    <col min="4615" max="4615" width="17.5703125" style="46" bestFit="1" customWidth="1"/>
    <col min="4616" max="4616" width="17.7109375" style="46" customWidth="1"/>
    <col min="4617" max="4617" width="6.85546875" style="46" customWidth="1"/>
    <col min="4618" max="4618" width="7.42578125" style="46" customWidth="1"/>
    <col min="4619" max="4866" width="10.28515625" style="46"/>
    <col min="4867" max="4867" width="4.42578125" style="46" customWidth="1"/>
    <col min="4868" max="4868" width="26.140625" style="46" bestFit="1" customWidth="1"/>
    <col min="4869" max="4869" width="57.28515625" style="46" customWidth="1"/>
    <col min="4870" max="4870" width="16.7109375" style="46" customWidth="1"/>
    <col min="4871" max="4871" width="17.5703125" style="46" bestFit="1" customWidth="1"/>
    <col min="4872" max="4872" width="17.7109375" style="46" customWidth="1"/>
    <col min="4873" max="4873" width="6.85546875" style="46" customWidth="1"/>
    <col min="4874" max="4874" width="7.42578125" style="46" customWidth="1"/>
    <col min="4875" max="5122" width="10.28515625" style="46"/>
    <col min="5123" max="5123" width="4.42578125" style="46" customWidth="1"/>
    <col min="5124" max="5124" width="26.140625" style="46" bestFit="1" customWidth="1"/>
    <col min="5125" max="5125" width="57.28515625" style="46" customWidth="1"/>
    <col min="5126" max="5126" width="16.7109375" style="46" customWidth="1"/>
    <col min="5127" max="5127" width="17.5703125" style="46" bestFit="1" customWidth="1"/>
    <col min="5128" max="5128" width="17.7109375" style="46" customWidth="1"/>
    <col min="5129" max="5129" width="6.85546875" style="46" customWidth="1"/>
    <col min="5130" max="5130" width="7.42578125" style="46" customWidth="1"/>
    <col min="5131" max="5378" width="10.28515625" style="46"/>
    <col min="5379" max="5379" width="4.42578125" style="46" customWidth="1"/>
    <col min="5380" max="5380" width="26.140625" style="46" bestFit="1" customWidth="1"/>
    <col min="5381" max="5381" width="57.28515625" style="46" customWidth="1"/>
    <col min="5382" max="5382" width="16.7109375" style="46" customWidth="1"/>
    <col min="5383" max="5383" width="17.5703125" style="46" bestFit="1" customWidth="1"/>
    <col min="5384" max="5384" width="17.7109375" style="46" customWidth="1"/>
    <col min="5385" max="5385" width="6.85546875" style="46" customWidth="1"/>
    <col min="5386" max="5386" width="7.42578125" style="46" customWidth="1"/>
    <col min="5387" max="5634" width="10.28515625" style="46"/>
    <col min="5635" max="5635" width="4.42578125" style="46" customWidth="1"/>
    <col min="5636" max="5636" width="26.140625" style="46" bestFit="1" customWidth="1"/>
    <col min="5637" max="5637" width="57.28515625" style="46" customWidth="1"/>
    <col min="5638" max="5638" width="16.7109375" style="46" customWidth="1"/>
    <col min="5639" max="5639" width="17.5703125" style="46" bestFit="1" customWidth="1"/>
    <col min="5640" max="5640" width="17.7109375" style="46" customWidth="1"/>
    <col min="5641" max="5641" width="6.85546875" style="46" customWidth="1"/>
    <col min="5642" max="5642" width="7.42578125" style="46" customWidth="1"/>
    <col min="5643" max="5890" width="10.28515625" style="46"/>
    <col min="5891" max="5891" width="4.42578125" style="46" customWidth="1"/>
    <col min="5892" max="5892" width="26.140625" style="46" bestFit="1" customWidth="1"/>
    <col min="5893" max="5893" width="57.28515625" style="46" customWidth="1"/>
    <col min="5894" max="5894" width="16.7109375" style="46" customWidth="1"/>
    <col min="5895" max="5895" width="17.5703125" style="46" bestFit="1" customWidth="1"/>
    <col min="5896" max="5896" width="17.7109375" style="46" customWidth="1"/>
    <col min="5897" max="5897" width="6.85546875" style="46" customWidth="1"/>
    <col min="5898" max="5898" width="7.42578125" style="46" customWidth="1"/>
    <col min="5899" max="6146" width="10.28515625" style="46"/>
    <col min="6147" max="6147" width="4.42578125" style="46" customWidth="1"/>
    <col min="6148" max="6148" width="26.140625" style="46" bestFit="1" customWidth="1"/>
    <col min="6149" max="6149" width="57.28515625" style="46" customWidth="1"/>
    <col min="6150" max="6150" width="16.7109375" style="46" customWidth="1"/>
    <col min="6151" max="6151" width="17.5703125" style="46" bestFit="1" customWidth="1"/>
    <col min="6152" max="6152" width="17.7109375" style="46" customWidth="1"/>
    <col min="6153" max="6153" width="6.85546875" style="46" customWidth="1"/>
    <col min="6154" max="6154" width="7.42578125" style="46" customWidth="1"/>
    <col min="6155" max="6402" width="10.28515625" style="46"/>
    <col min="6403" max="6403" width="4.42578125" style="46" customWidth="1"/>
    <col min="6404" max="6404" width="26.140625" style="46" bestFit="1" customWidth="1"/>
    <col min="6405" max="6405" width="57.28515625" style="46" customWidth="1"/>
    <col min="6406" max="6406" width="16.7109375" style="46" customWidth="1"/>
    <col min="6407" max="6407" width="17.5703125" style="46" bestFit="1" customWidth="1"/>
    <col min="6408" max="6408" width="17.7109375" style="46" customWidth="1"/>
    <col min="6409" max="6409" width="6.85546875" style="46" customWidth="1"/>
    <col min="6410" max="6410" width="7.42578125" style="46" customWidth="1"/>
    <col min="6411" max="6658" width="10.28515625" style="46"/>
    <col min="6659" max="6659" width="4.42578125" style="46" customWidth="1"/>
    <col min="6660" max="6660" width="26.140625" style="46" bestFit="1" customWidth="1"/>
    <col min="6661" max="6661" width="57.28515625" style="46" customWidth="1"/>
    <col min="6662" max="6662" width="16.7109375" style="46" customWidth="1"/>
    <col min="6663" max="6663" width="17.5703125" style="46" bestFit="1" customWidth="1"/>
    <col min="6664" max="6664" width="17.7109375" style="46" customWidth="1"/>
    <col min="6665" max="6665" width="6.85546875" style="46" customWidth="1"/>
    <col min="6666" max="6666" width="7.42578125" style="46" customWidth="1"/>
    <col min="6667" max="6914" width="10.28515625" style="46"/>
    <col min="6915" max="6915" width="4.42578125" style="46" customWidth="1"/>
    <col min="6916" max="6916" width="26.140625" style="46" bestFit="1" customWidth="1"/>
    <col min="6917" max="6917" width="57.28515625" style="46" customWidth="1"/>
    <col min="6918" max="6918" width="16.7109375" style="46" customWidth="1"/>
    <col min="6919" max="6919" width="17.5703125" style="46" bestFit="1" customWidth="1"/>
    <col min="6920" max="6920" width="17.7109375" style="46" customWidth="1"/>
    <col min="6921" max="6921" width="6.85546875" style="46" customWidth="1"/>
    <col min="6922" max="6922" width="7.42578125" style="46" customWidth="1"/>
    <col min="6923" max="7170" width="10.28515625" style="46"/>
    <col min="7171" max="7171" width="4.42578125" style="46" customWidth="1"/>
    <col min="7172" max="7172" width="26.140625" style="46" bestFit="1" customWidth="1"/>
    <col min="7173" max="7173" width="57.28515625" style="46" customWidth="1"/>
    <col min="7174" max="7174" width="16.7109375" style="46" customWidth="1"/>
    <col min="7175" max="7175" width="17.5703125" style="46" bestFit="1" customWidth="1"/>
    <col min="7176" max="7176" width="17.7109375" style="46" customWidth="1"/>
    <col min="7177" max="7177" width="6.85546875" style="46" customWidth="1"/>
    <col min="7178" max="7178" width="7.42578125" style="46" customWidth="1"/>
    <col min="7179" max="7426" width="10.28515625" style="46"/>
    <col min="7427" max="7427" width="4.42578125" style="46" customWidth="1"/>
    <col min="7428" max="7428" width="26.140625" style="46" bestFit="1" customWidth="1"/>
    <col min="7429" max="7429" width="57.28515625" style="46" customWidth="1"/>
    <col min="7430" max="7430" width="16.7109375" style="46" customWidth="1"/>
    <col min="7431" max="7431" width="17.5703125" style="46" bestFit="1" customWidth="1"/>
    <col min="7432" max="7432" width="17.7109375" style="46" customWidth="1"/>
    <col min="7433" max="7433" width="6.85546875" style="46" customWidth="1"/>
    <col min="7434" max="7434" width="7.42578125" style="46" customWidth="1"/>
    <col min="7435" max="7682" width="10.28515625" style="46"/>
    <col min="7683" max="7683" width="4.42578125" style="46" customWidth="1"/>
    <col min="7684" max="7684" width="26.140625" style="46" bestFit="1" customWidth="1"/>
    <col min="7685" max="7685" width="57.28515625" style="46" customWidth="1"/>
    <col min="7686" max="7686" width="16.7109375" style="46" customWidth="1"/>
    <col min="7687" max="7687" width="17.5703125" style="46" bestFit="1" customWidth="1"/>
    <col min="7688" max="7688" width="17.7109375" style="46" customWidth="1"/>
    <col min="7689" max="7689" width="6.85546875" style="46" customWidth="1"/>
    <col min="7690" max="7690" width="7.42578125" style="46" customWidth="1"/>
    <col min="7691" max="7938" width="10.28515625" style="46"/>
    <col min="7939" max="7939" width="4.42578125" style="46" customWidth="1"/>
    <col min="7940" max="7940" width="26.140625" style="46" bestFit="1" customWidth="1"/>
    <col min="7941" max="7941" width="57.28515625" style="46" customWidth="1"/>
    <col min="7942" max="7942" width="16.7109375" style="46" customWidth="1"/>
    <col min="7943" max="7943" width="17.5703125" style="46" bestFit="1" customWidth="1"/>
    <col min="7944" max="7944" width="17.7109375" style="46" customWidth="1"/>
    <col min="7945" max="7945" width="6.85546875" style="46" customWidth="1"/>
    <col min="7946" max="7946" width="7.42578125" style="46" customWidth="1"/>
    <col min="7947" max="8194" width="10.28515625" style="46"/>
    <col min="8195" max="8195" width="4.42578125" style="46" customWidth="1"/>
    <col min="8196" max="8196" width="26.140625" style="46" bestFit="1" customWidth="1"/>
    <col min="8197" max="8197" width="57.28515625" style="46" customWidth="1"/>
    <col min="8198" max="8198" width="16.7109375" style="46" customWidth="1"/>
    <col min="8199" max="8199" width="17.5703125" style="46" bestFit="1" customWidth="1"/>
    <col min="8200" max="8200" width="17.7109375" style="46" customWidth="1"/>
    <col min="8201" max="8201" width="6.85546875" style="46" customWidth="1"/>
    <col min="8202" max="8202" width="7.42578125" style="46" customWidth="1"/>
    <col min="8203" max="8450" width="10.28515625" style="46"/>
    <col min="8451" max="8451" width="4.42578125" style="46" customWidth="1"/>
    <col min="8452" max="8452" width="26.140625" style="46" bestFit="1" customWidth="1"/>
    <col min="8453" max="8453" width="57.28515625" style="46" customWidth="1"/>
    <col min="8454" max="8454" width="16.7109375" style="46" customWidth="1"/>
    <col min="8455" max="8455" width="17.5703125" style="46" bestFit="1" customWidth="1"/>
    <col min="8456" max="8456" width="17.7109375" style="46" customWidth="1"/>
    <col min="8457" max="8457" width="6.85546875" style="46" customWidth="1"/>
    <col min="8458" max="8458" width="7.42578125" style="46" customWidth="1"/>
    <col min="8459" max="8706" width="10.28515625" style="46"/>
    <col min="8707" max="8707" width="4.42578125" style="46" customWidth="1"/>
    <col min="8708" max="8708" width="26.140625" style="46" bestFit="1" customWidth="1"/>
    <col min="8709" max="8709" width="57.28515625" style="46" customWidth="1"/>
    <col min="8710" max="8710" width="16.7109375" style="46" customWidth="1"/>
    <col min="8711" max="8711" width="17.5703125" style="46" bestFit="1" customWidth="1"/>
    <col min="8712" max="8712" width="17.7109375" style="46" customWidth="1"/>
    <col min="8713" max="8713" width="6.85546875" style="46" customWidth="1"/>
    <col min="8714" max="8714" width="7.42578125" style="46" customWidth="1"/>
    <col min="8715" max="8962" width="10.28515625" style="46"/>
    <col min="8963" max="8963" width="4.42578125" style="46" customWidth="1"/>
    <col min="8964" max="8964" width="26.140625" style="46" bestFit="1" customWidth="1"/>
    <col min="8965" max="8965" width="57.28515625" style="46" customWidth="1"/>
    <col min="8966" max="8966" width="16.7109375" style="46" customWidth="1"/>
    <col min="8967" max="8967" width="17.5703125" style="46" bestFit="1" customWidth="1"/>
    <col min="8968" max="8968" width="17.7109375" style="46" customWidth="1"/>
    <col min="8969" max="8969" width="6.85546875" style="46" customWidth="1"/>
    <col min="8970" max="8970" width="7.42578125" style="46" customWidth="1"/>
    <col min="8971" max="9218" width="10.28515625" style="46"/>
    <col min="9219" max="9219" width="4.42578125" style="46" customWidth="1"/>
    <col min="9220" max="9220" width="26.140625" style="46" bestFit="1" customWidth="1"/>
    <col min="9221" max="9221" width="57.28515625" style="46" customWidth="1"/>
    <col min="9222" max="9222" width="16.7109375" style="46" customWidth="1"/>
    <col min="9223" max="9223" width="17.5703125" style="46" bestFit="1" customWidth="1"/>
    <col min="9224" max="9224" width="17.7109375" style="46" customWidth="1"/>
    <col min="9225" max="9225" width="6.85546875" style="46" customWidth="1"/>
    <col min="9226" max="9226" width="7.42578125" style="46" customWidth="1"/>
    <col min="9227" max="9474" width="10.28515625" style="46"/>
    <col min="9475" max="9475" width="4.42578125" style="46" customWidth="1"/>
    <col min="9476" max="9476" width="26.140625" style="46" bestFit="1" customWidth="1"/>
    <col min="9477" max="9477" width="57.28515625" style="46" customWidth="1"/>
    <col min="9478" max="9478" width="16.7109375" style="46" customWidth="1"/>
    <col min="9479" max="9479" width="17.5703125" style="46" bestFit="1" customWidth="1"/>
    <col min="9480" max="9480" width="17.7109375" style="46" customWidth="1"/>
    <col min="9481" max="9481" width="6.85546875" style="46" customWidth="1"/>
    <col min="9482" max="9482" width="7.42578125" style="46" customWidth="1"/>
    <col min="9483" max="9730" width="10.28515625" style="46"/>
    <col min="9731" max="9731" width="4.42578125" style="46" customWidth="1"/>
    <col min="9732" max="9732" width="26.140625" style="46" bestFit="1" customWidth="1"/>
    <col min="9733" max="9733" width="57.28515625" style="46" customWidth="1"/>
    <col min="9734" max="9734" width="16.7109375" style="46" customWidth="1"/>
    <col min="9735" max="9735" width="17.5703125" style="46" bestFit="1" customWidth="1"/>
    <col min="9736" max="9736" width="17.7109375" style="46" customWidth="1"/>
    <col min="9737" max="9737" width="6.85546875" style="46" customWidth="1"/>
    <col min="9738" max="9738" width="7.42578125" style="46" customWidth="1"/>
    <col min="9739" max="9986" width="10.28515625" style="46"/>
    <col min="9987" max="9987" width="4.42578125" style="46" customWidth="1"/>
    <col min="9988" max="9988" width="26.140625" style="46" bestFit="1" customWidth="1"/>
    <col min="9989" max="9989" width="57.28515625" style="46" customWidth="1"/>
    <col min="9990" max="9990" width="16.7109375" style="46" customWidth="1"/>
    <col min="9991" max="9991" width="17.5703125" style="46" bestFit="1" customWidth="1"/>
    <col min="9992" max="9992" width="17.7109375" style="46" customWidth="1"/>
    <col min="9993" max="9993" width="6.85546875" style="46" customWidth="1"/>
    <col min="9994" max="9994" width="7.42578125" style="46" customWidth="1"/>
    <col min="9995" max="10242" width="10.28515625" style="46"/>
    <col min="10243" max="10243" width="4.42578125" style="46" customWidth="1"/>
    <col min="10244" max="10244" width="26.140625" style="46" bestFit="1" customWidth="1"/>
    <col min="10245" max="10245" width="57.28515625" style="46" customWidth="1"/>
    <col min="10246" max="10246" width="16.7109375" style="46" customWidth="1"/>
    <col min="10247" max="10247" width="17.5703125" style="46" bestFit="1" customWidth="1"/>
    <col min="10248" max="10248" width="17.7109375" style="46" customWidth="1"/>
    <col min="10249" max="10249" width="6.85546875" style="46" customWidth="1"/>
    <col min="10250" max="10250" width="7.42578125" style="46" customWidth="1"/>
    <col min="10251" max="10498" width="10.28515625" style="46"/>
    <col min="10499" max="10499" width="4.42578125" style="46" customWidth="1"/>
    <col min="10500" max="10500" width="26.140625" style="46" bestFit="1" customWidth="1"/>
    <col min="10501" max="10501" width="57.28515625" style="46" customWidth="1"/>
    <col min="10502" max="10502" width="16.7109375" style="46" customWidth="1"/>
    <col min="10503" max="10503" width="17.5703125" style="46" bestFit="1" customWidth="1"/>
    <col min="10504" max="10504" width="17.7109375" style="46" customWidth="1"/>
    <col min="10505" max="10505" width="6.85546875" style="46" customWidth="1"/>
    <col min="10506" max="10506" width="7.42578125" style="46" customWidth="1"/>
    <col min="10507" max="10754" width="10.28515625" style="46"/>
    <col min="10755" max="10755" width="4.42578125" style="46" customWidth="1"/>
    <col min="10756" max="10756" width="26.140625" style="46" bestFit="1" customWidth="1"/>
    <col min="10757" max="10757" width="57.28515625" style="46" customWidth="1"/>
    <col min="10758" max="10758" width="16.7109375" style="46" customWidth="1"/>
    <col min="10759" max="10759" width="17.5703125" style="46" bestFit="1" customWidth="1"/>
    <col min="10760" max="10760" width="17.7109375" style="46" customWidth="1"/>
    <col min="10761" max="10761" width="6.85546875" style="46" customWidth="1"/>
    <col min="10762" max="10762" width="7.42578125" style="46" customWidth="1"/>
    <col min="10763" max="11010" width="10.28515625" style="46"/>
    <col min="11011" max="11011" width="4.42578125" style="46" customWidth="1"/>
    <col min="11012" max="11012" width="26.140625" style="46" bestFit="1" customWidth="1"/>
    <col min="11013" max="11013" width="57.28515625" style="46" customWidth="1"/>
    <col min="11014" max="11014" width="16.7109375" style="46" customWidth="1"/>
    <col min="11015" max="11015" width="17.5703125" style="46" bestFit="1" customWidth="1"/>
    <col min="11016" max="11016" width="17.7109375" style="46" customWidth="1"/>
    <col min="11017" max="11017" width="6.85546875" style="46" customWidth="1"/>
    <col min="11018" max="11018" width="7.42578125" style="46" customWidth="1"/>
    <col min="11019" max="11266" width="10.28515625" style="46"/>
    <col min="11267" max="11267" width="4.42578125" style="46" customWidth="1"/>
    <col min="11268" max="11268" width="26.140625" style="46" bestFit="1" customWidth="1"/>
    <col min="11269" max="11269" width="57.28515625" style="46" customWidth="1"/>
    <col min="11270" max="11270" width="16.7109375" style="46" customWidth="1"/>
    <col min="11271" max="11271" width="17.5703125" style="46" bestFit="1" customWidth="1"/>
    <col min="11272" max="11272" width="17.7109375" style="46" customWidth="1"/>
    <col min="11273" max="11273" width="6.85546875" style="46" customWidth="1"/>
    <col min="11274" max="11274" width="7.42578125" style="46" customWidth="1"/>
    <col min="11275" max="11522" width="10.28515625" style="46"/>
    <col min="11523" max="11523" width="4.42578125" style="46" customWidth="1"/>
    <col min="11524" max="11524" width="26.140625" style="46" bestFit="1" customWidth="1"/>
    <col min="11525" max="11525" width="57.28515625" style="46" customWidth="1"/>
    <col min="11526" max="11526" width="16.7109375" style="46" customWidth="1"/>
    <col min="11527" max="11527" width="17.5703125" style="46" bestFit="1" customWidth="1"/>
    <col min="11528" max="11528" width="17.7109375" style="46" customWidth="1"/>
    <col min="11529" max="11529" width="6.85546875" style="46" customWidth="1"/>
    <col min="11530" max="11530" width="7.42578125" style="46" customWidth="1"/>
    <col min="11531" max="11778" width="10.28515625" style="46"/>
    <col min="11779" max="11779" width="4.42578125" style="46" customWidth="1"/>
    <col min="11780" max="11780" width="26.140625" style="46" bestFit="1" customWidth="1"/>
    <col min="11781" max="11781" width="57.28515625" style="46" customWidth="1"/>
    <col min="11782" max="11782" width="16.7109375" style="46" customWidth="1"/>
    <col min="11783" max="11783" width="17.5703125" style="46" bestFit="1" customWidth="1"/>
    <col min="11784" max="11784" width="17.7109375" style="46" customWidth="1"/>
    <col min="11785" max="11785" width="6.85546875" style="46" customWidth="1"/>
    <col min="11786" max="11786" width="7.42578125" style="46" customWidth="1"/>
    <col min="11787" max="12034" width="10.28515625" style="46"/>
    <col min="12035" max="12035" width="4.42578125" style="46" customWidth="1"/>
    <col min="12036" max="12036" width="26.140625" style="46" bestFit="1" customWidth="1"/>
    <col min="12037" max="12037" width="57.28515625" style="46" customWidth="1"/>
    <col min="12038" max="12038" width="16.7109375" style="46" customWidth="1"/>
    <col min="12039" max="12039" width="17.5703125" style="46" bestFit="1" customWidth="1"/>
    <col min="12040" max="12040" width="17.7109375" style="46" customWidth="1"/>
    <col min="12041" max="12041" width="6.85546875" style="46" customWidth="1"/>
    <col min="12042" max="12042" width="7.42578125" style="46" customWidth="1"/>
    <col min="12043" max="12290" width="10.28515625" style="46"/>
    <col min="12291" max="12291" width="4.42578125" style="46" customWidth="1"/>
    <col min="12292" max="12292" width="26.140625" style="46" bestFit="1" customWidth="1"/>
    <col min="12293" max="12293" width="57.28515625" style="46" customWidth="1"/>
    <col min="12294" max="12294" width="16.7109375" style="46" customWidth="1"/>
    <col min="12295" max="12295" width="17.5703125" style="46" bestFit="1" customWidth="1"/>
    <col min="12296" max="12296" width="17.7109375" style="46" customWidth="1"/>
    <col min="12297" max="12297" width="6.85546875" style="46" customWidth="1"/>
    <col min="12298" max="12298" width="7.42578125" style="46" customWidth="1"/>
    <col min="12299" max="12546" width="10.28515625" style="46"/>
    <col min="12547" max="12547" width="4.42578125" style="46" customWidth="1"/>
    <col min="12548" max="12548" width="26.140625" style="46" bestFit="1" customWidth="1"/>
    <col min="12549" max="12549" width="57.28515625" style="46" customWidth="1"/>
    <col min="12550" max="12550" width="16.7109375" style="46" customWidth="1"/>
    <col min="12551" max="12551" width="17.5703125" style="46" bestFit="1" customWidth="1"/>
    <col min="12552" max="12552" width="17.7109375" style="46" customWidth="1"/>
    <col min="12553" max="12553" width="6.85546875" style="46" customWidth="1"/>
    <col min="12554" max="12554" width="7.42578125" style="46" customWidth="1"/>
    <col min="12555" max="12802" width="10.28515625" style="46"/>
    <col min="12803" max="12803" width="4.42578125" style="46" customWidth="1"/>
    <col min="12804" max="12804" width="26.140625" style="46" bestFit="1" customWidth="1"/>
    <col min="12805" max="12805" width="57.28515625" style="46" customWidth="1"/>
    <col min="12806" max="12806" width="16.7109375" style="46" customWidth="1"/>
    <col min="12807" max="12807" width="17.5703125" style="46" bestFit="1" customWidth="1"/>
    <col min="12808" max="12808" width="17.7109375" style="46" customWidth="1"/>
    <col min="12809" max="12809" width="6.85546875" style="46" customWidth="1"/>
    <col min="12810" max="12810" width="7.42578125" style="46" customWidth="1"/>
    <col min="12811" max="13058" width="10.28515625" style="46"/>
    <col min="13059" max="13059" width="4.42578125" style="46" customWidth="1"/>
    <col min="13060" max="13060" width="26.140625" style="46" bestFit="1" customWidth="1"/>
    <col min="13061" max="13061" width="57.28515625" style="46" customWidth="1"/>
    <col min="13062" max="13062" width="16.7109375" style="46" customWidth="1"/>
    <col min="13063" max="13063" width="17.5703125" style="46" bestFit="1" customWidth="1"/>
    <col min="13064" max="13064" width="17.7109375" style="46" customWidth="1"/>
    <col min="13065" max="13065" width="6.85546875" style="46" customWidth="1"/>
    <col min="13066" max="13066" width="7.42578125" style="46" customWidth="1"/>
    <col min="13067" max="13314" width="10.28515625" style="46"/>
    <col min="13315" max="13315" width="4.42578125" style="46" customWidth="1"/>
    <col min="13316" max="13316" width="26.140625" style="46" bestFit="1" customWidth="1"/>
    <col min="13317" max="13317" width="57.28515625" style="46" customWidth="1"/>
    <col min="13318" max="13318" width="16.7109375" style="46" customWidth="1"/>
    <col min="13319" max="13319" width="17.5703125" style="46" bestFit="1" customWidth="1"/>
    <col min="13320" max="13320" width="17.7109375" style="46" customWidth="1"/>
    <col min="13321" max="13321" width="6.85546875" style="46" customWidth="1"/>
    <col min="13322" max="13322" width="7.42578125" style="46" customWidth="1"/>
    <col min="13323" max="13570" width="10.28515625" style="46"/>
    <col min="13571" max="13571" width="4.42578125" style="46" customWidth="1"/>
    <col min="13572" max="13572" width="26.140625" style="46" bestFit="1" customWidth="1"/>
    <col min="13573" max="13573" width="57.28515625" style="46" customWidth="1"/>
    <col min="13574" max="13574" width="16.7109375" style="46" customWidth="1"/>
    <col min="13575" max="13575" width="17.5703125" style="46" bestFit="1" customWidth="1"/>
    <col min="13576" max="13576" width="17.7109375" style="46" customWidth="1"/>
    <col min="13577" max="13577" width="6.85546875" style="46" customWidth="1"/>
    <col min="13578" max="13578" width="7.42578125" style="46" customWidth="1"/>
    <col min="13579" max="13826" width="10.28515625" style="46"/>
    <col min="13827" max="13827" width="4.42578125" style="46" customWidth="1"/>
    <col min="13828" max="13828" width="26.140625" style="46" bestFit="1" customWidth="1"/>
    <col min="13829" max="13829" width="57.28515625" style="46" customWidth="1"/>
    <col min="13830" max="13830" width="16.7109375" style="46" customWidth="1"/>
    <col min="13831" max="13831" width="17.5703125" style="46" bestFit="1" customWidth="1"/>
    <col min="13832" max="13832" width="17.7109375" style="46" customWidth="1"/>
    <col min="13833" max="13833" width="6.85546875" style="46" customWidth="1"/>
    <col min="13834" max="13834" width="7.42578125" style="46" customWidth="1"/>
    <col min="13835" max="14082" width="10.28515625" style="46"/>
    <col min="14083" max="14083" width="4.42578125" style="46" customWidth="1"/>
    <col min="14084" max="14084" width="26.140625" style="46" bestFit="1" customWidth="1"/>
    <col min="14085" max="14085" width="57.28515625" style="46" customWidth="1"/>
    <col min="14086" max="14086" width="16.7109375" style="46" customWidth="1"/>
    <col min="14087" max="14087" width="17.5703125" style="46" bestFit="1" customWidth="1"/>
    <col min="14088" max="14088" width="17.7109375" style="46" customWidth="1"/>
    <col min="14089" max="14089" width="6.85546875" style="46" customWidth="1"/>
    <col min="14090" max="14090" width="7.42578125" style="46" customWidth="1"/>
    <col min="14091" max="14338" width="10.28515625" style="46"/>
    <col min="14339" max="14339" width="4.42578125" style="46" customWidth="1"/>
    <col min="14340" max="14340" width="26.140625" style="46" bestFit="1" customWidth="1"/>
    <col min="14341" max="14341" width="57.28515625" style="46" customWidth="1"/>
    <col min="14342" max="14342" width="16.7109375" style="46" customWidth="1"/>
    <col min="14343" max="14343" width="17.5703125" style="46" bestFit="1" customWidth="1"/>
    <col min="14344" max="14344" width="17.7109375" style="46" customWidth="1"/>
    <col min="14345" max="14345" width="6.85546875" style="46" customWidth="1"/>
    <col min="14346" max="14346" width="7.42578125" style="46" customWidth="1"/>
    <col min="14347" max="14594" width="10.28515625" style="46"/>
    <col min="14595" max="14595" width="4.42578125" style="46" customWidth="1"/>
    <col min="14596" max="14596" width="26.140625" style="46" bestFit="1" customWidth="1"/>
    <col min="14597" max="14597" width="57.28515625" style="46" customWidth="1"/>
    <col min="14598" max="14598" width="16.7109375" style="46" customWidth="1"/>
    <col min="14599" max="14599" width="17.5703125" style="46" bestFit="1" customWidth="1"/>
    <col min="14600" max="14600" width="17.7109375" style="46" customWidth="1"/>
    <col min="14601" max="14601" width="6.85546875" style="46" customWidth="1"/>
    <col min="14602" max="14602" width="7.42578125" style="46" customWidth="1"/>
    <col min="14603" max="14850" width="10.28515625" style="46"/>
    <col min="14851" max="14851" width="4.42578125" style="46" customWidth="1"/>
    <col min="14852" max="14852" width="26.140625" style="46" bestFit="1" customWidth="1"/>
    <col min="14853" max="14853" width="57.28515625" style="46" customWidth="1"/>
    <col min="14854" max="14854" width="16.7109375" style="46" customWidth="1"/>
    <col min="14855" max="14855" width="17.5703125" style="46" bestFit="1" customWidth="1"/>
    <col min="14856" max="14856" width="17.7109375" style="46" customWidth="1"/>
    <col min="14857" max="14857" width="6.85546875" style="46" customWidth="1"/>
    <col min="14858" max="14858" width="7.42578125" style="46" customWidth="1"/>
    <col min="14859" max="15106" width="10.28515625" style="46"/>
    <col min="15107" max="15107" width="4.42578125" style="46" customWidth="1"/>
    <col min="15108" max="15108" width="26.140625" style="46" bestFit="1" customWidth="1"/>
    <col min="15109" max="15109" width="57.28515625" style="46" customWidth="1"/>
    <col min="15110" max="15110" width="16.7109375" style="46" customWidth="1"/>
    <col min="15111" max="15111" width="17.5703125" style="46" bestFit="1" customWidth="1"/>
    <col min="15112" max="15112" width="17.7109375" style="46" customWidth="1"/>
    <col min="15113" max="15113" width="6.85546875" style="46" customWidth="1"/>
    <col min="15114" max="15114" width="7.42578125" style="46" customWidth="1"/>
    <col min="15115" max="15362" width="10.28515625" style="46"/>
    <col min="15363" max="15363" width="4.42578125" style="46" customWidth="1"/>
    <col min="15364" max="15364" width="26.140625" style="46" bestFit="1" customWidth="1"/>
    <col min="15365" max="15365" width="57.28515625" style="46" customWidth="1"/>
    <col min="15366" max="15366" width="16.7109375" style="46" customWidth="1"/>
    <col min="15367" max="15367" width="17.5703125" style="46" bestFit="1" customWidth="1"/>
    <col min="15368" max="15368" width="17.7109375" style="46" customWidth="1"/>
    <col min="15369" max="15369" width="6.85546875" style="46" customWidth="1"/>
    <col min="15370" max="15370" width="7.42578125" style="46" customWidth="1"/>
    <col min="15371" max="15618" width="10.28515625" style="46"/>
    <col min="15619" max="15619" width="4.42578125" style="46" customWidth="1"/>
    <col min="15620" max="15620" width="26.140625" style="46" bestFit="1" customWidth="1"/>
    <col min="15621" max="15621" width="57.28515625" style="46" customWidth="1"/>
    <col min="15622" max="15622" width="16.7109375" style="46" customWidth="1"/>
    <col min="15623" max="15623" width="17.5703125" style="46" bestFit="1" customWidth="1"/>
    <col min="15624" max="15624" width="17.7109375" style="46" customWidth="1"/>
    <col min="15625" max="15625" width="6.85546875" style="46" customWidth="1"/>
    <col min="15626" max="15626" width="7.42578125" style="46" customWidth="1"/>
    <col min="15627" max="15874" width="10.28515625" style="46"/>
    <col min="15875" max="15875" width="4.42578125" style="46" customWidth="1"/>
    <col min="15876" max="15876" width="26.140625" style="46" bestFit="1" customWidth="1"/>
    <col min="15877" max="15877" width="57.28515625" style="46" customWidth="1"/>
    <col min="15878" max="15878" width="16.7109375" style="46" customWidth="1"/>
    <col min="15879" max="15879" width="17.5703125" style="46" bestFit="1" customWidth="1"/>
    <col min="15880" max="15880" width="17.7109375" style="46" customWidth="1"/>
    <col min="15881" max="15881" width="6.85546875" style="46" customWidth="1"/>
    <col min="15882" max="15882" width="7.42578125" style="46" customWidth="1"/>
    <col min="15883" max="16130" width="10.28515625" style="46"/>
    <col min="16131" max="16131" width="4.42578125" style="46" customWidth="1"/>
    <col min="16132" max="16132" width="26.140625" style="46" bestFit="1" customWidth="1"/>
    <col min="16133" max="16133" width="57.28515625" style="46" customWidth="1"/>
    <col min="16134" max="16134" width="16.7109375" style="46" customWidth="1"/>
    <col min="16135" max="16135" width="17.5703125" style="46" bestFit="1" customWidth="1"/>
    <col min="16136" max="16136" width="17.7109375" style="46" customWidth="1"/>
    <col min="16137" max="16137" width="6.85546875" style="46" customWidth="1"/>
    <col min="16138" max="16138" width="7.42578125" style="46" customWidth="1"/>
    <col min="16139" max="16384" width="10.28515625" style="46"/>
  </cols>
  <sheetData>
    <row r="1" spans="1:19" s="45" customFormat="1" ht="42.75" customHeight="1">
      <c r="A1" s="334"/>
      <c r="B1" s="334"/>
      <c r="C1" s="359" t="s">
        <v>3</v>
      </c>
      <c r="D1" s="359" t="s">
        <v>2147</v>
      </c>
      <c r="E1" s="359" t="s">
        <v>1541</v>
      </c>
      <c r="F1" s="359" t="s">
        <v>2148</v>
      </c>
      <c r="G1" s="360" t="s">
        <v>2149</v>
      </c>
      <c r="H1" s="360" t="s">
        <v>2150</v>
      </c>
      <c r="I1" s="360" t="s">
        <v>2151</v>
      </c>
      <c r="J1" s="360" t="s">
        <v>2152</v>
      </c>
      <c r="K1" s="358"/>
      <c r="L1" s="358"/>
      <c r="M1" s="358"/>
      <c r="N1" s="358"/>
      <c r="O1" s="358"/>
      <c r="P1" s="334"/>
      <c r="Q1" s="45">
        <v>9</v>
      </c>
      <c r="R1" s="45">
        <v>10</v>
      </c>
      <c r="S1" s="45">
        <v>8</v>
      </c>
    </row>
    <row r="2" spans="1:19" hidden="1">
      <c r="A2" s="335" t="str">
        <f>Ma</f>
        <v>DC2CT65-DCK64</v>
      </c>
      <c r="B2" s="335" t="str">
        <f>MaHP</f>
        <v>DC2CT65</v>
      </c>
      <c r="C2" s="357">
        <v>1</v>
      </c>
      <c r="D2" s="357" t="s">
        <v>3383</v>
      </c>
      <c r="E2" s="357" t="s">
        <v>3384</v>
      </c>
      <c r="F2" s="357" t="s">
        <v>451</v>
      </c>
      <c r="G2" s="357">
        <v>2</v>
      </c>
      <c r="H2" s="357" t="s">
        <v>2157</v>
      </c>
      <c r="I2" s="357" t="s">
        <v>2155</v>
      </c>
      <c r="J2" s="357">
        <v>70</v>
      </c>
      <c r="K2" s="358">
        <v>48</v>
      </c>
      <c r="L2" s="358">
        <v>0</v>
      </c>
      <c r="M2" s="358">
        <v>0</v>
      </c>
      <c r="N2" s="358" t="s">
        <v>3385</v>
      </c>
      <c r="O2" s="358" t="s">
        <v>3386</v>
      </c>
      <c r="P2" s="335" t="str">
        <f t="shared" ref="P2:P65" si="0">Loclop</f>
        <v>64DCCA01</v>
      </c>
      <c r="Q2" s="268">
        <f>_trangay</f>
        <v>90</v>
      </c>
      <c r="R2" s="268">
        <f>_trangay</f>
        <v>42342</v>
      </c>
      <c r="S2" s="269" t="str">
        <f>_trangay</f>
        <v>Viết</v>
      </c>
    </row>
    <row r="3" spans="1:19" hidden="1">
      <c r="A3" s="335" t="str">
        <f>Ma</f>
        <v>DC2CT65-DCK64</v>
      </c>
      <c r="B3" s="335" t="str">
        <f>MaHP</f>
        <v>DC2CT65</v>
      </c>
      <c r="C3" s="357">
        <v>2</v>
      </c>
      <c r="D3" s="357" t="s">
        <v>3387</v>
      </c>
      <c r="E3" s="357" t="s">
        <v>3388</v>
      </c>
      <c r="F3" s="357" t="s">
        <v>451</v>
      </c>
      <c r="G3" s="357">
        <v>2</v>
      </c>
      <c r="H3" s="357" t="s">
        <v>2157</v>
      </c>
      <c r="I3" s="357" t="s">
        <v>2155</v>
      </c>
      <c r="J3" s="357">
        <v>70</v>
      </c>
      <c r="K3" s="358">
        <v>37</v>
      </c>
      <c r="L3" s="358">
        <v>0</v>
      </c>
      <c r="M3" s="358">
        <v>0</v>
      </c>
      <c r="N3" s="358" t="s">
        <v>3385</v>
      </c>
      <c r="O3" s="358" t="s">
        <v>3386</v>
      </c>
      <c r="P3" s="335" t="str">
        <f t="shared" si="0"/>
        <v>64DCCA02</v>
      </c>
      <c r="Q3" s="268">
        <f>_trangay</f>
        <v>90</v>
      </c>
      <c r="R3" s="268">
        <f>_trangay</f>
        <v>42342</v>
      </c>
      <c r="S3" s="269" t="str">
        <f>_trangay</f>
        <v>Viết</v>
      </c>
    </row>
    <row r="4" spans="1:19" hidden="1">
      <c r="A4" s="335" t="str">
        <f>Ma</f>
        <v>DC2CT65-DCK64</v>
      </c>
      <c r="B4" s="335" t="str">
        <f>MaHP</f>
        <v>DC2CT65</v>
      </c>
      <c r="C4" s="357">
        <v>3</v>
      </c>
      <c r="D4" s="357" t="s">
        <v>3389</v>
      </c>
      <c r="E4" s="357" t="s">
        <v>3390</v>
      </c>
      <c r="F4" s="357" t="s">
        <v>451</v>
      </c>
      <c r="G4" s="357">
        <v>2</v>
      </c>
      <c r="H4" s="357" t="s">
        <v>2157</v>
      </c>
      <c r="I4" s="357" t="s">
        <v>2155</v>
      </c>
      <c r="J4" s="357">
        <v>70</v>
      </c>
      <c r="K4" s="358">
        <v>36</v>
      </c>
      <c r="L4" s="358">
        <v>0</v>
      </c>
      <c r="M4" s="358">
        <v>0</v>
      </c>
      <c r="N4" s="358" t="s">
        <v>3385</v>
      </c>
      <c r="O4" s="358" t="s">
        <v>3386</v>
      </c>
      <c r="P4" s="335" t="str">
        <f t="shared" si="0"/>
        <v>64DCCC01</v>
      </c>
      <c r="Q4" s="268">
        <f>_trangay</f>
        <v>90</v>
      </c>
      <c r="R4" s="268">
        <f>_trangay</f>
        <v>42342</v>
      </c>
      <c r="S4" s="269" t="str">
        <f>_trangay</f>
        <v>Viết</v>
      </c>
    </row>
    <row r="5" spans="1:19" hidden="1">
      <c r="A5" s="335" t="str">
        <f>Ma</f>
        <v>DC2CT65-DCK64</v>
      </c>
      <c r="B5" s="335" t="str">
        <f>MaHP</f>
        <v>DC2CT65</v>
      </c>
      <c r="C5" s="357">
        <v>4</v>
      </c>
      <c r="D5" s="357" t="s">
        <v>3391</v>
      </c>
      <c r="E5" s="357" t="s">
        <v>3392</v>
      </c>
      <c r="F5" s="357" t="s">
        <v>451</v>
      </c>
      <c r="G5" s="357">
        <v>2</v>
      </c>
      <c r="H5" s="357" t="s">
        <v>2157</v>
      </c>
      <c r="I5" s="357" t="s">
        <v>2155</v>
      </c>
      <c r="J5" s="357">
        <v>70</v>
      </c>
      <c r="K5" s="358">
        <v>60</v>
      </c>
      <c r="L5" s="358">
        <v>0</v>
      </c>
      <c r="M5" s="358">
        <v>0</v>
      </c>
      <c r="N5" s="358" t="s">
        <v>3385</v>
      </c>
      <c r="O5" s="358" t="s">
        <v>3393</v>
      </c>
      <c r="P5" s="335" t="str">
        <f t="shared" si="0"/>
        <v>64DCCD08</v>
      </c>
      <c r="Q5" s="268">
        <f>_trangay</f>
        <v>90</v>
      </c>
      <c r="R5" s="268">
        <f>_trangay</f>
        <v>42342</v>
      </c>
      <c r="S5" s="269" t="str">
        <f>_trangay</f>
        <v>Viết</v>
      </c>
    </row>
    <row r="6" spans="1:19" hidden="1">
      <c r="A6" s="335" t="str">
        <f>Ma</f>
        <v>DC2CT65-DCK64</v>
      </c>
      <c r="B6" s="335" t="str">
        <f>MaHP</f>
        <v>DC2CT65</v>
      </c>
      <c r="C6" s="357">
        <v>5</v>
      </c>
      <c r="D6" s="357" t="s">
        <v>3394</v>
      </c>
      <c r="E6" s="357" t="s">
        <v>3395</v>
      </c>
      <c r="F6" s="357" t="s">
        <v>451</v>
      </c>
      <c r="G6" s="357">
        <v>2</v>
      </c>
      <c r="H6" s="357" t="s">
        <v>2157</v>
      </c>
      <c r="I6" s="357" t="s">
        <v>2155</v>
      </c>
      <c r="J6" s="357">
        <v>70</v>
      </c>
      <c r="K6" s="358">
        <v>56</v>
      </c>
      <c r="L6" s="358">
        <v>0</v>
      </c>
      <c r="M6" s="358">
        <v>0</v>
      </c>
      <c r="N6" s="358" t="s">
        <v>3385</v>
      </c>
      <c r="O6" s="358" t="s">
        <v>3393</v>
      </c>
      <c r="P6" s="335" t="str">
        <f t="shared" si="0"/>
        <v>64DCCD09</v>
      </c>
      <c r="Q6" s="268">
        <f>_trangay</f>
        <v>90</v>
      </c>
      <c r="R6" s="268">
        <f>_trangay</f>
        <v>42342</v>
      </c>
      <c r="S6" s="269" t="str">
        <f>_trangay</f>
        <v>Viết</v>
      </c>
    </row>
    <row r="7" spans="1:19" hidden="1">
      <c r="A7" s="335" t="str">
        <f>Ma</f>
        <v>DC2CT65-DCK64</v>
      </c>
      <c r="B7" s="335" t="str">
        <f>MaHP</f>
        <v>DC2CT65</v>
      </c>
      <c r="C7" s="357">
        <v>6</v>
      </c>
      <c r="D7" s="357" t="s">
        <v>3396</v>
      </c>
      <c r="E7" s="357" t="s">
        <v>3397</v>
      </c>
      <c r="F7" s="357" t="s">
        <v>451</v>
      </c>
      <c r="G7" s="357">
        <v>2</v>
      </c>
      <c r="H7" s="357" t="s">
        <v>2157</v>
      </c>
      <c r="I7" s="357" t="s">
        <v>2155</v>
      </c>
      <c r="J7" s="357">
        <v>70</v>
      </c>
      <c r="K7" s="358">
        <v>45</v>
      </c>
      <c r="L7" s="358">
        <v>0</v>
      </c>
      <c r="M7" s="358">
        <v>0</v>
      </c>
      <c r="N7" s="358" t="s">
        <v>3385</v>
      </c>
      <c r="O7" s="358" t="s">
        <v>3398</v>
      </c>
      <c r="P7" s="335" t="str">
        <f t="shared" si="0"/>
        <v>64DCCD10</v>
      </c>
      <c r="Q7" s="268">
        <f>_trangay</f>
        <v>90</v>
      </c>
      <c r="R7" s="268">
        <f>_trangay</f>
        <v>42342</v>
      </c>
      <c r="S7" s="269" t="str">
        <f>_trangay</f>
        <v>Viết</v>
      </c>
    </row>
    <row r="8" spans="1:19" hidden="1">
      <c r="A8" s="335" t="str">
        <f>Ma</f>
        <v>DC2CT65-DCK64</v>
      </c>
      <c r="B8" s="335" t="str">
        <f>MaHP</f>
        <v>DC2CT65</v>
      </c>
      <c r="C8" s="357">
        <v>7</v>
      </c>
      <c r="D8" s="357" t="s">
        <v>3399</v>
      </c>
      <c r="E8" s="357" t="s">
        <v>3400</v>
      </c>
      <c r="F8" s="357" t="s">
        <v>451</v>
      </c>
      <c r="G8" s="357">
        <v>2</v>
      </c>
      <c r="H8" s="357" t="s">
        <v>2157</v>
      </c>
      <c r="I8" s="357" t="s">
        <v>2155</v>
      </c>
      <c r="J8" s="357">
        <v>70</v>
      </c>
      <c r="K8" s="358">
        <v>45</v>
      </c>
      <c r="L8" s="358">
        <v>0</v>
      </c>
      <c r="M8" s="358">
        <v>0</v>
      </c>
      <c r="N8" s="358" t="s">
        <v>3385</v>
      </c>
      <c r="O8" s="358" t="s">
        <v>3386</v>
      </c>
      <c r="P8" s="335" t="str">
        <f t="shared" si="0"/>
        <v>64DCCD11</v>
      </c>
      <c r="Q8" s="268">
        <f>_trangay</f>
        <v>90</v>
      </c>
      <c r="R8" s="268">
        <f>_trangay</f>
        <v>42342</v>
      </c>
      <c r="S8" s="269" t="str">
        <f>_trangay</f>
        <v>Viết</v>
      </c>
    </row>
    <row r="9" spans="1:19" hidden="1">
      <c r="A9" s="335" t="str">
        <f>Ma</f>
        <v>DC2CT65-DCK64</v>
      </c>
      <c r="B9" s="335" t="str">
        <f>MaHP</f>
        <v>DC2CT65</v>
      </c>
      <c r="C9" s="357">
        <v>8</v>
      </c>
      <c r="D9" s="357" t="s">
        <v>3401</v>
      </c>
      <c r="E9" s="357" t="s">
        <v>3402</v>
      </c>
      <c r="F9" s="357" t="s">
        <v>451</v>
      </c>
      <c r="G9" s="357">
        <v>2</v>
      </c>
      <c r="H9" s="357" t="s">
        <v>2157</v>
      </c>
      <c r="I9" s="357" t="s">
        <v>2155</v>
      </c>
      <c r="J9" s="357">
        <v>70</v>
      </c>
      <c r="K9" s="358">
        <v>53</v>
      </c>
      <c r="L9" s="358">
        <v>0</v>
      </c>
      <c r="M9" s="358">
        <v>0</v>
      </c>
      <c r="N9" s="358" t="s">
        <v>3385</v>
      </c>
      <c r="O9" s="358" t="s">
        <v>2161</v>
      </c>
      <c r="P9" s="335" t="str">
        <f t="shared" si="0"/>
        <v>64DCCD12</v>
      </c>
      <c r="Q9" s="268">
        <f>_trangay</f>
        <v>90</v>
      </c>
      <c r="R9" s="268">
        <f>_trangay</f>
        <v>42342</v>
      </c>
      <c r="S9" s="269" t="str">
        <f>_trangay</f>
        <v>Viết</v>
      </c>
    </row>
    <row r="10" spans="1:19" hidden="1">
      <c r="A10" s="335" t="str">
        <f>Ma</f>
        <v>DC2CT65-DCK64</v>
      </c>
      <c r="B10" s="335" t="str">
        <f>MaHP</f>
        <v>DC2CT65</v>
      </c>
      <c r="C10" s="357">
        <v>9</v>
      </c>
      <c r="D10" s="357" t="s">
        <v>3403</v>
      </c>
      <c r="E10" s="357" t="s">
        <v>3404</v>
      </c>
      <c r="F10" s="357" t="s">
        <v>451</v>
      </c>
      <c r="G10" s="357">
        <v>2</v>
      </c>
      <c r="H10" s="357" t="s">
        <v>2157</v>
      </c>
      <c r="I10" s="357" t="s">
        <v>2155</v>
      </c>
      <c r="J10" s="357">
        <v>70</v>
      </c>
      <c r="K10" s="358">
        <v>62</v>
      </c>
      <c r="L10" s="358">
        <v>0</v>
      </c>
      <c r="M10" s="358">
        <v>0</v>
      </c>
      <c r="N10" s="358" t="s">
        <v>3385</v>
      </c>
      <c r="O10" s="358" t="s">
        <v>3398</v>
      </c>
      <c r="P10" s="335" t="str">
        <f t="shared" si="0"/>
        <v>64DCCS01</v>
      </c>
      <c r="Q10" s="268">
        <f>_trangay</f>
        <v>90</v>
      </c>
      <c r="R10" s="268">
        <f>_trangay</f>
        <v>42342</v>
      </c>
      <c r="S10" s="269" t="str">
        <f>_trangay</f>
        <v>Viết</v>
      </c>
    </row>
    <row r="11" spans="1:19" hidden="1">
      <c r="A11" s="335" t="str">
        <f>Ma</f>
        <v>DC2CT65-DCK63</v>
      </c>
      <c r="B11" s="335" t="str">
        <f>MaHP</f>
        <v>DC2CT65</v>
      </c>
      <c r="C11" s="357">
        <v>10</v>
      </c>
      <c r="D11" s="357" t="s">
        <v>3405</v>
      </c>
      <c r="E11" s="357" t="s">
        <v>3406</v>
      </c>
      <c r="F11" s="357" t="s">
        <v>451</v>
      </c>
      <c r="G11" s="357">
        <v>2</v>
      </c>
      <c r="H11" s="357" t="s">
        <v>2157</v>
      </c>
      <c r="I11" s="357" t="s">
        <v>2155</v>
      </c>
      <c r="J11" s="357">
        <v>55</v>
      </c>
      <c r="K11" s="358">
        <v>51</v>
      </c>
      <c r="L11" s="358">
        <v>0</v>
      </c>
      <c r="M11" s="358">
        <v>0</v>
      </c>
      <c r="N11" s="358" t="s">
        <v>3407</v>
      </c>
      <c r="O11" s="358" t="s">
        <v>2162</v>
      </c>
      <c r="P11" s="335" t="str">
        <f t="shared" si="0"/>
        <v>63DCDB01</v>
      </c>
      <c r="Q11" s="268" t="e">
        <f>_trangay</f>
        <v>#N/A</v>
      </c>
      <c r="R11" s="268" t="e">
        <f>_trangay</f>
        <v>#N/A</v>
      </c>
      <c r="S11" s="269" t="e">
        <f>_trangay</f>
        <v>#N/A</v>
      </c>
    </row>
    <row r="12" spans="1:19" hidden="1">
      <c r="A12" s="335" t="str">
        <f>Ma</f>
        <v>DC3HT51-DCK64</v>
      </c>
      <c r="B12" s="335" t="str">
        <f>MaHP</f>
        <v>DC3HT51</v>
      </c>
      <c r="C12" s="357">
        <v>11</v>
      </c>
      <c r="D12" s="357" t="s">
        <v>3408</v>
      </c>
      <c r="E12" s="357" t="s">
        <v>3409</v>
      </c>
      <c r="F12" s="357" t="s">
        <v>1056</v>
      </c>
      <c r="G12" s="357">
        <v>2</v>
      </c>
      <c r="H12" s="357" t="s">
        <v>2202</v>
      </c>
      <c r="I12" s="357" t="s">
        <v>2199</v>
      </c>
      <c r="J12" s="357">
        <v>70</v>
      </c>
      <c r="K12" s="358">
        <v>54</v>
      </c>
      <c r="L12" s="358">
        <v>0</v>
      </c>
      <c r="M12" s="358">
        <v>0</v>
      </c>
      <c r="N12" s="358" t="s">
        <v>3385</v>
      </c>
      <c r="O12" s="358" t="s">
        <v>2223</v>
      </c>
      <c r="P12" s="335" t="str">
        <f t="shared" si="0"/>
        <v>64DCTH01</v>
      </c>
      <c r="Q12" s="268" t="e">
        <f>_trangay</f>
        <v>#N/A</v>
      </c>
      <c r="R12" s="268" t="e">
        <f>_trangay</f>
        <v>#N/A</v>
      </c>
      <c r="S12" s="269" t="e">
        <f>_trangay</f>
        <v>#N/A</v>
      </c>
    </row>
    <row r="13" spans="1:19" hidden="1">
      <c r="A13" s="335" t="str">
        <f>Ma</f>
        <v>DC3HT51-DCK64</v>
      </c>
      <c r="B13" s="335" t="str">
        <f>MaHP</f>
        <v>DC3HT51</v>
      </c>
      <c r="C13" s="357">
        <v>12</v>
      </c>
      <c r="D13" s="357" t="s">
        <v>3410</v>
      </c>
      <c r="E13" s="357" t="s">
        <v>3411</v>
      </c>
      <c r="F13" s="357" t="s">
        <v>1056</v>
      </c>
      <c r="G13" s="357">
        <v>2</v>
      </c>
      <c r="H13" s="357" t="s">
        <v>2202</v>
      </c>
      <c r="I13" s="357" t="s">
        <v>2199</v>
      </c>
      <c r="J13" s="357">
        <v>70</v>
      </c>
      <c r="K13" s="358">
        <v>52</v>
      </c>
      <c r="L13" s="358">
        <v>0</v>
      </c>
      <c r="M13" s="358">
        <v>0</v>
      </c>
      <c r="N13" s="358" t="s">
        <v>3385</v>
      </c>
      <c r="O13" s="358" t="s">
        <v>2223</v>
      </c>
      <c r="P13" s="335" t="str">
        <f t="shared" si="0"/>
        <v>64DCTH02</v>
      </c>
      <c r="Q13" s="268" t="e">
        <f>_trangay</f>
        <v>#N/A</v>
      </c>
      <c r="R13" s="268" t="e">
        <f>_trangay</f>
        <v>#N/A</v>
      </c>
      <c r="S13" s="269" t="e">
        <f>_trangay</f>
        <v>#N/A</v>
      </c>
    </row>
    <row r="14" spans="1:19" hidden="1">
      <c r="A14" s="335" t="str">
        <f>Ma</f>
        <v>DC3HT51-DCK64</v>
      </c>
      <c r="B14" s="335" t="str">
        <f>MaHP</f>
        <v>DC3HT51</v>
      </c>
      <c r="C14" s="357">
        <v>13</v>
      </c>
      <c r="D14" s="357" t="s">
        <v>3412</v>
      </c>
      <c r="E14" s="357" t="s">
        <v>3413</v>
      </c>
      <c r="F14" s="357" t="s">
        <v>1056</v>
      </c>
      <c r="G14" s="357">
        <v>2</v>
      </c>
      <c r="H14" s="357" t="s">
        <v>2202</v>
      </c>
      <c r="I14" s="357" t="s">
        <v>2199</v>
      </c>
      <c r="J14" s="357">
        <v>70</v>
      </c>
      <c r="K14" s="358">
        <v>51</v>
      </c>
      <c r="L14" s="358">
        <v>0</v>
      </c>
      <c r="M14" s="358">
        <v>0</v>
      </c>
      <c r="N14" s="358" t="s">
        <v>3385</v>
      </c>
      <c r="O14" s="358" t="s">
        <v>2223</v>
      </c>
      <c r="P14" s="335" t="str">
        <f t="shared" si="0"/>
        <v>64DCTH03</v>
      </c>
      <c r="Q14" s="268" t="e">
        <f>_trangay</f>
        <v>#N/A</v>
      </c>
      <c r="R14" s="268" t="e">
        <f>_trangay</f>
        <v>#N/A</v>
      </c>
      <c r="S14" s="269" t="e">
        <f>_trangay</f>
        <v>#N/A</v>
      </c>
    </row>
    <row r="15" spans="1:19" hidden="1">
      <c r="A15" s="335" t="str">
        <f>Ma</f>
        <v>DC2DT55-DCK64</v>
      </c>
      <c r="B15" s="335" t="str">
        <f>MaHP</f>
        <v>DC2DT55</v>
      </c>
      <c r="C15" s="357">
        <v>14</v>
      </c>
      <c r="D15" s="357" t="s">
        <v>3414</v>
      </c>
      <c r="E15" s="357" t="s">
        <v>3415</v>
      </c>
      <c r="F15" s="357" t="s">
        <v>436</v>
      </c>
      <c r="G15" s="357">
        <v>3</v>
      </c>
      <c r="H15" s="357" t="s">
        <v>2198</v>
      </c>
      <c r="I15" s="357" t="s">
        <v>2199</v>
      </c>
      <c r="J15" s="357">
        <v>70</v>
      </c>
      <c r="K15" s="358">
        <v>50</v>
      </c>
      <c r="L15" s="358">
        <v>0</v>
      </c>
      <c r="M15" s="358">
        <v>0</v>
      </c>
      <c r="N15" s="358" t="s">
        <v>3385</v>
      </c>
      <c r="O15" s="358" t="s">
        <v>3416</v>
      </c>
      <c r="P15" s="335" t="str">
        <f t="shared" si="0"/>
        <v>64DCDT01</v>
      </c>
      <c r="Q15" s="268" t="e">
        <f>_trangay</f>
        <v>#N/A</v>
      </c>
      <c r="R15" s="268" t="e">
        <f>_trangay</f>
        <v>#N/A</v>
      </c>
      <c r="S15" s="269" t="e">
        <f>_trangay</f>
        <v>#N/A</v>
      </c>
    </row>
    <row r="16" spans="1:19" hidden="1">
      <c r="A16" s="335" t="str">
        <f>Ma</f>
        <v>DC2DT55-DCK64</v>
      </c>
      <c r="B16" s="335" t="str">
        <f>MaHP</f>
        <v>DC2DT55</v>
      </c>
      <c r="C16" s="357">
        <v>15</v>
      </c>
      <c r="D16" s="357" t="s">
        <v>3417</v>
      </c>
      <c r="E16" s="357" t="s">
        <v>3418</v>
      </c>
      <c r="F16" s="357" t="s">
        <v>436</v>
      </c>
      <c r="G16" s="357">
        <v>3</v>
      </c>
      <c r="H16" s="357" t="s">
        <v>2198</v>
      </c>
      <c r="I16" s="357" t="s">
        <v>2199</v>
      </c>
      <c r="J16" s="357">
        <v>70</v>
      </c>
      <c r="K16" s="358">
        <v>48</v>
      </c>
      <c r="L16" s="358">
        <v>0</v>
      </c>
      <c r="M16" s="358">
        <v>0</v>
      </c>
      <c r="N16" s="358" t="s">
        <v>3385</v>
      </c>
      <c r="O16" s="358" t="s">
        <v>3416</v>
      </c>
      <c r="P16" s="335" t="str">
        <f t="shared" si="0"/>
        <v>64DCDT02</v>
      </c>
      <c r="Q16" s="268" t="e">
        <f>_trangay</f>
        <v>#N/A</v>
      </c>
      <c r="R16" s="268" t="e">
        <f>_trangay</f>
        <v>#N/A</v>
      </c>
      <c r="S16" s="269" t="e">
        <f>_trangay</f>
        <v>#N/A</v>
      </c>
    </row>
    <row r="17" spans="1:19" hidden="1">
      <c r="A17" s="335" t="str">
        <f>Ma</f>
        <v>DC2DT55-DCK64</v>
      </c>
      <c r="B17" s="335" t="str">
        <f>MaHP</f>
        <v>DC2DT55</v>
      </c>
      <c r="C17" s="357">
        <v>16</v>
      </c>
      <c r="D17" s="357" t="s">
        <v>3419</v>
      </c>
      <c r="E17" s="357" t="s">
        <v>3420</v>
      </c>
      <c r="F17" s="357" t="s">
        <v>436</v>
      </c>
      <c r="G17" s="357">
        <v>3</v>
      </c>
      <c r="H17" s="357" t="s">
        <v>2198</v>
      </c>
      <c r="I17" s="357" t="s">
        <v>2199</v>
      </c>
      <c r="J17" s="357">
        <v>70</v>
      </c>
      <c r="K17" s="358">
        <v>57</v>
      </c>
      <c r="L17" s="358">
        <v>0</v>
      </c>
      <c r="M17" s="358">
        <v>0</v>
      </c>
      <c r="N17" s="358" t="s">
        <v>3385</v>
      </c>
      <c r="O17" s="358" t="s">
        <v>3416</v>
      </c>
      <c r="P17" s="335" t="str">
        <f t="shared" si="0"/>
        <v>64DCDT03</v>
      </c>
      <c r="Q17" s="268" t="e">
        <f>_trangay</f>
        <v>#N/A</v>
      </c>
      <c r="R17" s="268" t="e">
        <f>_trangay</f>
        <v>#N/A</v>
      </c>
      <c r="S17" s="269" t="e">
        <f>_trangay</f>
        <v>#N/A</v>
      </c>
    </row>
    <row r="18" spans="1:19" hidden="1">
      <c r="A18" s="335" t="str">
        <f>Ma</f>
        <v>CC1CB94-CCK66</v>
      </c>
      <c r="B18" s="335" t="str">
        <f>MaHP</f>
        <v>CC1CB94</v>
      </c>
      <c r="C18" s="357">
        <v>17</v>
      </c>
      <c r="D18" s="357" t="s">
        <v>4996</v>
      </c>
      <c r="E18" s="357" t="s">
        <v>4997</v>
      </c>
      <c r="F18" s="357" t="s">
        <v>4998</v>
      </c>
      <c r="G18" s="357">
        <v>2</v>
      </c>
      <c r="H18" s="357" t="s">
        <v>2153</v>
      </c>
      <c r="I18" s="357" t="s">
        <v>2154</v>
      </c>
      <c r="J18" s="357">
        <v>41</v>
      </c>
      <c r="K18" s="358">
        <v>41</v>
      </c>
      <c r="L18" s="358">
        <v>0</v>
      </c>
      <c r="M18" s="358">
        <v>0</v>
      </c>
      <c r="N18" s="358" t="s">
        <v>3485</v>
      </c>
      <c r="O18" s="358" t="s">
        <v>2164</v>
      </c>
      <c r="P18" s="335" t="str">
        <f t="shared" si="0"/>
        <v>66CCOT21</v>
      </c>
      <c r="Q18" s="268" t="e">
        <f>_trangay</f>
        <v>#N/A</v>
      </c>
      <c r="R18" s="268" t="e">
        <f>_trangay</f>
        <v>#N/A</v>
      </c>
      <c r="S18" s="269" t="e">
        <f>_trangay</f>
        <v>#N/A</v>
      </c>
    </row>
    <row r="19" spans="1:19" hidden="1">
      <c r="A19" s="335" t="str">
        <f>Ma</f>
        <v>DC1CB94-DCK64</v>
      </c>
      <c r="B19" s="335" t="str">
        <f>MaHP</f>
        <v>DC1CB94</v>
      </c>
      <c r="C19" s="357">
        <v>18</v>
      </c>
      <c r="D19" s="357" t="s">
        <v>3421</v>
      </c>
      <c r="E19" s="357" t="s">
        <v>3422</v>
      </c>
      <c r="F19" s="357" t="s">
        <v>2163</v>
      </c>
      <c r="G19" s="357">
        <v>2</v>
      </c>
      <c r="H19" s="357" t="s">
        <v>2153</v>
      </c>
      <c r="I19" s="357" t="s">
        <v>2154</v>
      </c>
      <c r="J19" s="357">
        <v>70</v>
      </c>
      <c r="K19" s="358">
        <v>10</v>
      </c>
      <c r="L19" s="358">
        <v>0</v>
      </c>
      <c r="M19" s="358">
        <v>0</v>
      </c>
      <c r="N19" s="358" t="s">
        <v>3385</v>
      </c>
      <c r="O19" s="358" t="s">
        <v>3423</v>
      </c>
      <c r="P19" s="335" t="str">
        <f t="shared" si="0"/>
        <v>64DCDM01</v>
      </c>
      <c r="Q19" s="268" t="e">
        <f>_trangay</f>
        <v>#N/A</v>
      </c>
      <c r="R19" s="268" t="e">
        <f>_trangay</f>
        <v>#N/A</v>
      </c>
      <c r="S19" s="269" t="e">
        <f>_trangay</f>
        <v>#N/A</v>
      </c>
    </row>
    <row r="20" spans="1:19" hidden="1">
      <c r="A20" s="335" t="str">
        <f>Ma</f>
        <v>DC1CB94-DCK65</v>
      </c>
      <c r="B20" s="335" t="str">
        <f>MaHP</f>
        <v>DC1CB94</v>
      </c>
      <c r="C20" s="357">
        <v>19</v>
      </c>
      <c r="D20" s="357" t="s">
        <v>2784</v>
      </c>
      <c r="E20" s="357" t="s">
        <v>2785</v>
      </c>
      <c r="F20" s="357" t="s">
        <v>2163</v>
      </c>
      <c r="G20" s="357">
        <v>2</v>
      </c>
      <c r="H20" s="357" t="s">
        <v>2153</v>
      </c>
      <c r="I20" s="357" t="s">
        <v>2154</v>
      </c>
      <c r="J20" s="357">
        <v>70</v>
      </c>
      <c r="K20" s="358">
        <v>15</v>
      </c>
      <c r="L20" s="358">
        <v>0</v>
      </c>
      <c r="M20" s="358">
        <v>0</v>
      </c>
      <c r="N20" s="358" t="s">
        <v>2237</v>
      </c>
      <c r="O20" s="358" t="s">
        <v>2164</v>
      </c>
      <c r="P20" s="335" t="str">
        <f t="shared" si="0"/>
        <v>65DCMT21</v>
      </c>
      <c r="Q20" s="268">
        <f>_trangay</f>
        <v>60</v>
      </c>
      <c r="R20" s="268">
        <f>_trangay</f>
        <v>42342</v>
      </c>
      <c r="S20" s="269" t="str">
        <f>_trangay</f>
        <v>Viết</v>
      </c>
    </row>
    <row r="21" spans="1:19" hidden="1">
      <c r="A21" s="335" t="str">
        <f>Ma</f>
        <v>DC1CB94-DCK65</v>
      </c>
      <c r="B21" s="335" t="str">
        <f>MaHP</f>
        <v>DC1CB94</v>
      </c>
      <c r="C21" s="357">
        <v>20</v>
      </c>
      <c r="D21" s="357" t="s">
        <v>2786</v>
      </c>
      <c r="E21" s="357" t="s">
        <v>2787</v>
      </c>
      <c r="F21" s="357" t="s">
        <v>2163</v>
      </c>
      <c r="G21" s="357">
        <v>2</v>
      </c>
      <c r="H21" s="357" t="s">
        <v>2153</v>
      </c>
      <c r="I21" s="357" t="s">
        <v>2154</v>
      </c>
      <c r="J21" s="357">
        <v>46</v>
      </c>
      <c r="K21" s="358">
        <v>36</v>
      </c>
      <c r="L21" s="358">
        <v>0</v>
      </c>
      <c r="M21" s="358">
        <v>0</v>
      </c>
      <c r="N21" s="358" t="s">
        <v>2237</v>
      </c>
      <c r="O21" s="358" t="s">
        <v>2193</v>
      </c>
      <c r="P21" s="335" t="str">
        <f t="shared" si="0"/>
        <v>65DCMX21</v>
      </c>
      <c r="Q21" s="268">
        <f>_trangay</f>
        <v>60</v>
      </c>
      <c r="R21" s="268">
        <f>_trangay</f>
        <v>42342</v>
      </c>
      <c r="S21" s="269" t="str">
        <f>_trangay</f>
        <v>Viết</v>
      </c>
    </row>
    <row r="22" spans="1:19" hidden="1">
      <c r="A22" s="335" t="str">
        <f>Ma</f>
        <v>DC1CB94-DCK65</v>
      </c>
      <c r="B22" s="335" t="str">
        <f>MaHP</f>
        <v>DC1CB94</v>
      </c>
      <c r="C22" s="357">
        <v>21</v>
      </c>
      <c r="D22" s="357" t="s">
        <v>2788</v>
      </c>
      <c r="E22" s="357" t="s">
        <v>2789</v>
      </c>
      <c r="F22" s="357" t="s">
        <v>2163</v>
      </c>
      <c r="G22" s="357">
        <v>2</v>
      </c>
      <c r="H22" s="357" t="s">
        <v>2153</v>
      </c>
      <c r="I22" s="357" t="s">
        <v>2154</v>
      </c>
      <c r="J22" s="357">
        <v>44</v>
      </c>
      <c r="K22" s="358">
        <v>40</v>
      </c>
      <c r="L22" s="358">
        <v>0</v>
      </c>
      <c r="M22" s="358">
        <v>0</v>
      </c>
      <c r="N22" s="358" t="s">
        <v>2237</v>
      </c>
      <c r="O22" s="358" t="s">
        <v>2334</v>
      </c>
      <c r="P22" s="335" t="str">
        <f t="shared" si="0"/>
        <v>65DCMX22</v>
      </c>
      <c r="Q22" s="268">
        <f>_trangay</f>
        <v>60</v>
      </c>
      <c r="R22" s="268">
        <f>_trangay</f>
        <v>42342</v>
      </c>
      <c r="S22" s="269" t="str">
        <f>_trangay</f>
        <v>Viết</v>
      </c>
    </row>
    <row r="23" spans="1:19" hidden="1">
      <c r="A23" s="335" t="str">
        <f>Ma</f>
        <v>DC1CB94-DCK65</v>
      </c>
      <c r="B23" s="335" t="str">
        <f>MaHP</f>
        <v>DC1CB94</v>
      </c>
      <c r="C23" s="357">
        <v>22</v>
      </c>
      <c r="D23" s="357" t="s">
        <v>2790</v>
      </c>
      <c r="E23" s="357" t="s">
        <v>2791</v>
      </c>
      <c r="F23" s="357" t="s">
        <v>2163</v>
      </c>
      <c r="G23" s="357">
        <v>2</v>
      </c>
      <c r="H23" s="357" t="s">
        <v>2153</v>
      </c>
      <c r="I23" s="357" t="s">
        <v>2154</v>
      </c>
      <c r="J23" s="357">
        <v>66</v>
      </c>
      <c r="K23" s="358">
        <v>66</v>
      </c>
      <c r="L23" s="358">
        <v>0</v>
      </c>
      <c r="M23" s="358">
        <v>0</v>
      </c>
      <c r="N23" s="358" t="s">
        <v>2237</v>
      </c>
      <c r="O23" s="358" t="s">
        <v>2164</v>
      </c>
      <c r="P23" s="335" t="str">
        <f t="shared" si="0"/>
        <v>65DCOT21</v>
      </c>
      <c r="Q23" s="268">
        <f>_trangay</f>
        <v>60</v>
      </c>
      <c r="R23" s="268">
        <f>_trangay</f>
        <v>42342</v>
      </c>
      <c r="S23" s="269" t="str">
        <f>_trangay</f>
        <v>Viết</v>
      </c>
    </row>
    <row r="24" spans="1:19" hidden="1">
      <c r="A24" s="335" t="str">
        <f>Ma</f>
        <v>DC1CB94-DCK65</v>
      </c>
      <c r="B24" s="335" t="str">
        <f>MaHP</f>
        <v>DC1CB94</v>
      </c>
      <c r="C24" s="357">
        <v>23</v>
      </c>
      <c r="D24" s="357" t="s">
        <v>2792</v>
      </c>
      <c r="E24" s="357" t="s">
        <v>2793</v>
      </c>
      <c r="F24" s="357" t="s">
        <v>2163</v>
      </c>
      <c r="G24" s="357">
        <v>2</v>
      </c>
      <c r="H24" s="357" t="s">
        <v>2153</v>
      </c>
      <c r="I24" s="357" t="s">
        <v>2154</v>
      </c>
      <c r="J24" s="357">
        <v>65</v>
      </c>
      <c r="K24" s="358">
        <v>62</v>
      </c>
      <c r="L24" s="358">
        <v>0</v>
      </c>
      <c r="M24" s="358">
        <v>0</v>
      </c>
      <c r="N24" s="358" t="s">
        <v>2237</v>
      </c>
      <c r="O24" s="358" t="s">
        <v>2164</v>
      </c>
      <c r="P24" s="335" t="str">
        <f t="shared" si="0"/>
        <v>65DCOT22</v>
      </c>
      <c r="Q24" s="268">
        <f>_trangay</f>
        <v>60</v>
      </c>
      <c r="R24" s="268">
        <f>_trangay</f>
        <v>42342</v>
      </c>
      <c r="S24" s="269" t="str">
        <f>_trangay</f>
        <v>Viết</v>
      </c>
    </row>
    <row r="25" spans="1:19" hidden="1">
      <c r="A25" s="335" t="str">
        <f>Ma</f>
        <v>DC1CB94-DCK65</v>
      </c>
      <c r="B25" s="335" t="str">
        <f>MaHP</f>
        <v>DC1CB94</v>
      </c>
      <c r="C25" s="357">
        <v>24</v>
      </c>
      <c r="D25" s="357" t="s">
        <v>2794</v>
      </c>
      <c r="E25" s="357" t="s">
        <v>2795</v>
      </c>
      <c r="F25" s="357" t="s">
        <v>2163</v>
      </c>
      <c r="G25" s="357">
        <v>2</v>
      </c>
      <c r="H25" s="357" t="s">
        <v>2153</v>
      </c>
      <c r="I25" s="357" t="s">
        <v>2154</v>
      </c>
      <c r="J25" s="357">
        <v>56</v>
      </c>
      <c r="K25" s="358">
        <v>51</v>
      </c>
      <c r="L25" s="358">
        <v>0</v>
      </c>
      <c r="M25" s="358">
        <v>0</v>
      </c>
      <c r="N25" s="358" t="s">
        <v>2237</v>
      </c>
      <c r="O25" s="358" t="s">
        <v>2193</v>
      </c>
      <c r="P25" s="335" t="str">
        <f t="shared" si="0"/>
        <v>65DCOT23</v>
      </c>
      <c r="Q25" s="268">
        <f>_trangay</f>
        <v>60</v>
      </c>
      <c r="R25" s="268">
        <f>_trangay</f>
        <v>42342</v>
      </c>
      <c r="S25" s="269" t="str">
        <f>_trangay</f>
        <v>Viết</v>
      </c>
    </row>
    <row r="26" spans="1:19" hidden="1">
      <c r="A26" s="335" t="str">
        <f>Ma</f>
        <v>DC1CB94-DCK65</v>
      </c>
      <c r="B26" s="335" t="str">
        <f>MaHP</f>
        <v>DC1CB94</v>
      </c>
      <c r="C26" s="357">
        <v>25</v>
      </c>
      <c r="D26" s="357" t="s">
        <v>2796</v>
      </c>
      <c r="E26" s="357" t="s">
        <v>2797</v>
      </c>
      <c r="F26" s="357" t="s">
        <v>2163</v>
      </c>
      <c r="G26" s="357">
        <v>2</v>
      </c>
      <c r="H26" s="357" t="s">
        <v>2153</v>
      </c>
      <c r="I26" s="357" t="s">
        <v>2154</v>
      </c>
      <c r="J26" s="357">
        <v>55</v>
      </c>
      <c r="K26" s="358">
        <v>44</v>
      </c>
      <c r="L26" s="358">
        <v>0</v>
      </c>
      <c r="M26" s="358">
        <v>0</v>
      </c>
      <c r="N26" s="358" t="s">
        <v>2237</v>
      </c>
      <c r="O26" s="358" t="s">
        <v>2334</v>
      </c>
      <c r="P26" s="335" t="str">
        <f t="shared" si="0"/>
        <v>65DCOT24</v>
      </c>
      <c r="Q26" s="268">
        <f>_trangay</f>
        <v>60</v>
      </c>
      <c r="R26" s="268">
        <f>_trangay</f>
        <v>42342</v>
      </c>
      <c r="S26" s="269" t="str">
        <f>_trangay</f>
        <v>Viết</v>
      </c>
    </row>
    <row r="27" spans="1:19" hidden="1">
      <c r="A27" s="335" t="str">
        <f>Ma</f>
        <v>DC2TH33-DCK64</v>
      </c>
      <c r="B27" s="335" t="str">
        <f>MaHP</f>
        <v>DC2TH33</v>
      </c>
      <c r="C27" s="357">
        <v>26</v>
      </c>
      <c r="D27" s="357" t="s">
        <v>3424</v>
      </c>
      <c r="E27" s="357" t="s">
        <v>3425</v>
      </c>
      <c r="F27" s="357" t="s">
        <v>521</v>
      </c>
      <c r="G27" s="357">
        <v>2</v>
      </c>
      <c r="H27" s="357" t="s">
        <v>2202</v>
      </c>
      <c r="I27" s="357" t="s">
        <v>2199</v>
      </c>
      <c r="J27" s="357">
        <v>70</v>
      </c>
      <c r="K27" s="358">
        <v>54</v>
      </c>
      <c r="L27" s="358">
        <v>0</v>
      </c>
      <c r="M27" s="358">
        <v>0</v>
      </c>
      <c r="N27" s="358" t="s">
        <v>3385</v>
      </c>
      <c r="O27" s="358" t="s">
        <v>3426</v>
      </c>
      <c r="P27" s="335" t="str">
        <f t="shared" si="0"/>
        <v>64DCTH01</v>
      </c>
      <c r="Q27" s="268" t="e">
        <f>_trangay</f>
        <v>#N/A</v>
      </c>
      <c r="R27" s="268" t="e">
        <f>_trangay</f>
        <v>#N/A</v>
      </c>
      <c r="S27" s="269" t="e">
        <f>_trangay</f>
        <v>#N/A</v>
      </c>
    </row>
    <row r="28" spans="1:19" hidden="1">
      <c r="A28" s="335" t="str">
        <f>Ma</f>
        <v>DC2TH33-DCK64</v>
      </c>
      <c r="B28" s="335" t="str">
        <f>MaHP</f>
        <v>DC2TH33</v>
      </c>
      <c r="C28" s="357">
        <v>27</v>
      </c>
      <c r="D28" s="357" t="s">
        <v>3427</v>
      </c>
      <c r="E28" s="357" t="s">
        <v>3428</v>
      </c>
      <c r="F28" s="357" t="s">
        <v>521</v>
      </c>
      <c r="G28" s="357">
        <v>2</v>
      </c>
      <c r="H28" s="357" t="s">
        <v>2202</v>
      </c>
      <c r="I28" s="357" t="s">
        <v>2199</v>
      </c>
      <c r="J28" s="357">
        <v>70</v>
      </c>
      <c r="K28" s="358">
        <v>52</v>
      </c>
      <c r="L28" s="358">
        <v>0</v>
      </c>
      <c r="M28" s="358">
        <v>0</v>
      </c>
      <c r="N28" s="358" t="s">
        <v>3385</v>
      </c>
      <c r="O28" s="358" t="s">
        <v>3426</v>
      </c>
      <c r="P28" s="335" t="str">
        <f t="shared" si="0"/>
        <v>64DCTH02</v>
      </c>
      <c r="Q28" s="268" t="e">
        <f>_trangay</f>
        <v>#N/A</v>
      </c>
      <c r="R28" s="268" t="e">
        <f>_trangay</f>
        <v>#N/A</v>
      </c>
      <c r="S28" s="269" t="e">
        <f>_trangay</f>
        <v>#N/A</v>
      </c>
    </row>
    <row r="29" spans="1:19" hidden="1">
      <c r="A29" s="335" t="str">
        <f>Ma</f>
        <v>DC2TH33-DCK64</v>
      </c>
      <c r="B29" s="335" t="str">
        <f>MaHP</f>
        <v>DC2TH33</v>
      </c>
      <c r="C29" s="357">
        <v>28</v>
      </c>
      <c r="D29" s="357" t="s">
        <v>3429</v>
      </c>
      <c r="E29" s="357" t="s">
        <v>3430</v>
      </c>
      <c r="F29" s="357" t="s">
        <v>521</v>
      </c>
      <c r="G29" s="357">
        <v>2</v>
      </c>
      <c r="H29" s="357" t="s">
        <v>2202</v>
      </c>
      <c r="I29" s="357" t="s">
        <v>2199</v>
      </c>
      <c r="J29" s="357">
        <v>70</v>
      </c>
      <c r="K29" s="358">
        <v>50</v>
      </c>
      <c r="L29" s="358">
        <v>0</v>
      </c>
      <c r="M29" s="358">
        <v>0</v>
      </c>
      <c r="N29" s="358" t="s">
        <v>3385</v>
      </c>
      <c r="O29" s="358" t="s">
        <v>3426</v>
      </c>
      <c r="P29" s="335" t="str">
        <f t="shared" si="0"/>
        <v>64DCTH03</v>
      </c>
      <c r="Q29" s="268" t="e">
        <f>_trangay</f>
        <v>#N/A</v>
      </c>
      <c r="R29" s="268" t="e">
        <f>_trangay</f>
        <v>#N/A</v>
      </c>
      <c r="S29" s="269" t="e">
        <f>_trangay</f>
        <v>#N/A</v>
      </c>
    </row>
    <row r="30" spans="1:19" hidden="1">
      <c r="A30" s="335" t="str">
        <f>Ma</f>
        <v>DC2CB89-DCK65</v>
      </c>
      <c r="B30" s="335" t="str">
        <f>MaHP</f>
        <v>DC2CB89</v>
      </c>
      <c r="C30" s="357">
        <v>29</v>
      </c>
      <c r="D30" s="357" t="s">
        <v>2798</v>
      </c>
      <c r="E30" s="357" t="s">
        <v>2799</v>
      </c>
      <c r="F30" s="357" t="s">
        <v>2800</v>
      </c>
      <c r="G30" s="357">
        <v>2</v>
      </c>
      <c r="H30" s="357" t="s">
        <v>2166</v>
      </c>
      <c r="I30" s="357"/>
      <c r="J30" s="357">
        <v>70</v>
      </c>
      <c r="K30" s="358">
        <v>49</v>
      </c>
      <c r="L30" s="358">
        <v>0</v>
      </c>
      <c r="M30" s="358">
        <v>0</v>
      </c>
      <c r="N30" s="358" t="s">
        <v>2237</v>
      </c>
      <c r="O30" s="358" t="s">
        <v>2167</v>
      </c>
      <c r="P30" s="335" t="str">
        <f t="shared" si="0"/>
        <v>65DCVS21</v>
      </c>
      <c r="Q30" s="268" t="e">
        <f>_trangay</f>
        <v>#N/A</v>
      </c>
      <c r="R30" s="268" t="e">
        <f>_trangay</f>
        <v>#N/A</v>
      </c>
      <c r="S30" s="269" t="e">
        <f>_trangay</f>
        <v>#N/A</v>
      </c>
    </row>
    <row r="31" spans="1:19" hidden="1">
      <c r="A31" s="335" t="str">
        <f>Ma</f>
        <v>DC2CB89-DCK65</v>
      </c>
      <c r="B31" s="335" t="str">
        <f>MaHP</f>
        <v>DC2CB89</v>
      </c>
      <c r="C31" s="357">
        <v>30</v>
      </c>
      <c r="D31" s="357" t="s">
        <v>2801</v>
      </c>
      <c r="E31" s="357" t="s">
        <v>2802</v>
      </c>
      <c r="F31" s="357" t="s">
        <v>2800</v>
      </c>
      <c r="G31" s="357">
        <v>2</v>
      </c>
      <c r="H31" s="357" t="s">
        <v>2166</v>
      </c>
      <c r="I31" s="357"/>
      <c r="J31" s="357">
        <v>34</v>
      </c>
      <c r="K31" s="358">
        <v>34</v>
      </c>
      <c r="L31" s="358">
        <v>0</v>
      </c>
      <c r="M31" s="358">
        <v>0</v>
      </c>
      <c r="N31" s="358" t="s">
        <v>2237</v>
      </c>
      <c r="O31" s="358" t="s">
        <v>2167</v>
      </c>
      <c r="P31" s="335" t="str">
        <f t="shared" si="0"/>
        <v>65DCVL21</v>
      </c>
      <c r="Q31" s="268" t="e">
        <f>_trangay</f>
        <v>#N/A</v>
      </c>
      <c r="R31" s="268" t="e">
        <f>_trangay</f>
        <v>#N/A</v>
      </c>
      <c r="S31" s="269" t="e">
        <f>_trangay</f>
        <v>#N/A</v>
      </c>
    </row>
    <row r="32" spans="1:19" hidden="1">
      <c r="A32" s="335" t="str">
        <f>Ma</f>
        <v>CC3CD61-CCK64</v>
      </c>
      <c r="B32" s="335" t="str">
        <f>MaHP</f>
        <v>CC3CD61</v>
      </c>
      <c r="C32" s="357">
        <v>31</v>
      </c>
      <c r="D32" s="357" t="s">
        <v>4999</v>
      </c>
      <c r="E32" s="357" t="s">
        <v>5000</v>
      </c>
      <c r="F32" s="357" t="s">
        <v>1707</v>
      </c>
      <c r="G32" s="357">
        <v>3</v>
      </c>
      <c r="H32" s="357" t="s">
        <v>1647</v>
      </c>
      <c r="I32" s="357" t="s">
        <v>2155</v>
      </c>
      <c r="J32" s="357">
        <v>74</v>
      </c>
      <c r="K32" s="358">
        <v>73</v>
      </c>
      <c r="L32" s="358">
        <v>0</v>
      </c>
      <c r="M32" s="358">
        <v>0</v>
      </c>
      <c r="N32" s="358" t="s">
        <v>5001</v>
      </c>
      <c r="O32" s="358" t="s">
        <v>5002</v>
      </c>
      <c r="P32" s="335" t="str">
        <f t="shared" si="0"/>
        <v>64CCCD05</v>
      </c>
      <c r="Q32" s="268">
        <f>_trangay</f>
        <v>75</v>
      </c>
      <c r="R32" s="268">
        <f>_trangay</f>
        <v>42352</v>
      </c>
      <c r="S32" s="269" t="str">
        <f>_trangay</f>
        <v>Viết</v>
      </c>
    </row>
    <row r="33" spans="1:19" hidden="1">
      <c r="A33" s="335" t="str">
        <f>Ma</f>
        <v>CC3CD61-CCK64</v>
      </c>
      <c r="B33" s="335" t="str">
        <f>MaHP</f>
        <v>CC3CD61</v>
      </c>
      <c r="C33" s="357">
        <v>32</v>
      </c>
      <c r="D33" s="357" t="s">
        <v>5003</v>
      </c>
      <c r="E33" s="357" t="s">
        <v>5004</v>
      </c>
      <c r="F33" s="357" t="s">
        <v>1707</v>
      </c>
      <c r="G33" s="357">
        <v>3</v>
      </c>
      <c r="H33" s="357" t="s">
        <v>1647</v>
      </c>
      <c r="I33" s="357" t="s">
        <v>2155</v>
      </c>
      <c r="J33" s="357">
        <v>75</v>
      </c>
      <c r="K33" s="358">
        <v>76</v>
      </c>
      <c r="L33" s="358">
        <v>0</v>
      </c>
      <c r="M33" s="358">
        <v>0</v>
      </c>
      <c r="N33" s="358" t="s">
        <v>5001</v>
      </c>
      <c r="O33" s="358" t="s">
        <v>5005</v>
      </c>
      <c r="P33" s="335" t="str">
        <f t="shared" si="0"/>
        <v>64CCCD06</v>
      </c>
      <c r="Q33" s="268">
        <f>_trangay</f>
        <v>75</v>
      </c>
      <c r="R33" s="268">
        <f>_trangay</f>
        <v>42352</v>
      </c>
      <c r="S33" s="269" t="str">
        <f>_trangay</f>
        <v>Viết</v>
      </c>
    </row>
    <row r="34" spans="1:19" hidden="1">
      <c r="A34" s="335" t="str">
        <f>Ma</f>
        <v>DC3DD46-DCK63</v>
      </c>
      <c r="B34" s="335" t="str">
        <f>MaHP</f>
        <v>DC3DD46</v>
      </c>
      <c r="C34" s="357">
        <v>33</v>
      </c>
      <c r="D34" s="357" t="s">
        <v>3431</v>
      </c>
      <c r="E34" s="357" t="s">
        <v>3432</v>
      </c>
      <c r="F34" s="357" t="s">
        <v>377</v>
      </c>
      <c r="G34" s="357">
        <v>2</v>
      </c>
      <c r="H34" s="357" t="s">
        <v>3433</v>
      </c>
      <c r="I34" s="357" t="s">
        <v>2155</v>
      </c>
      <c r="J34" s="357">
        <v>57</v>
      </c>
      <c r="K34" s="358">
        <v>55</v>
      </c>
      <c r="L34" s="358">
        <v>0</v>
      </c>
      <c r="M34" s="358">
        <v>0</v>
      </c>
      <c r="N34" s="358" t="s">
        <v>3407</v>
      </c>
      <c r="O34" s="358" t="s">
        <v>3434</v>
      </c>
      <c r="P34" s="335" t="str">
        <f t="shared" si="0"/>
        <v>63DCDD01</v>
      </c>
      <c r="Q34" s="268" t="e">
        <f>_trangay</f>
        <v>#N/A</v>
      </c>
      <c r="R34" s="268" t="e">
        <f>_trangay</f>
        <v>#N/A</v>
      </c>
      <c r="S34" s="269" t="e">
        <f>_trangay</f>
        <v>#N/A</v>
      </c>
    </row>
    <row r="35" spans="1:19" hidden="1">
      <c r="A35" s="335" t="str">
        <f>Ma</f>
        <v>DC3DD46-DCK63</v>
      </c>
      <c r="B35" s="335" t="str">
        <f>MaHP</f>
        <v>DC3DD46</v>
      </c>
      <c r="C35" s="357">
        <v>34</v>
      </c>
      <c r="D35" s="357" t="s">
        <v>3435</v>
      </c>
      <c r="E35" s="357" t="s">
        <v>3436</v>
      </c>
      <c r="F35" s="357" t="s">
        <v>377</v>
      </c>
      <c r="G35" s="357">
        <v>2</v>
      </c>
      <c r="H35" s="357" t="s">
        <v>3433</v>
      </c>
      <c r="I35" s="357" t="s">
        <v>2155</v>
      </c>
      <c r="J35" s="357">
        <v>51</v>
      </c>
      <c r="K35" s="358">
        <v>48</v>
      </c>
      <c r="L35" s="358">
        <v>0</v>
      </c>
      <c r="M35" s="358">
        <v>0</v>
      </c>
      <c r="N35" s="358" t="s">
        <v>3407</v>
      </c>
      <c r="O35" s="358" t="s">
        <v>3437</v>
      </c>
      <c r="P35" s="335" t="str">
        <f t="shared" si="0"/>
        <v>63DCDD02</v>
      </c>
      <c r="Q35" s="268" t="e">
        <f>_trangay</f>
        <v>#N/A</v>
      </c>
      <c r="R35" s="268" t="e">
        <f>_trangay</f>
        <v>#N/A</v>
      </c>
      <c r="S35" s="269" t="e">
        <f>_trangay</f>
        <v>#N/A</v>
      </c>
    </row>
    <row r="36" spans="1:19" hidden="1">
      <c r="A36" s="335" t="str">
        <f>Ma</f>
        <v>DC2HT26-DCK65</v>
      </c>
      <c r="B36" s="335" t="str">
        <f>MaHP</f>
        <v>DC2HT26</v>
      </c>
      <c r="C36" s="357">
        <v>35</v>
      </c>
      <c r="D36" s="357" t="s">
        <v>2803</v>
      </c>
      <c r="E36" s="357" t="s">
        <v>2804</v>
      </c>
      <c r="F36" s="357" t="s">
        <v>393</v>
      </c>
      <c r="G36" s="357">
        <v>4</v>
      </c>
      <c r="H36" s="357" t="s">
        <v>2202</v>
      </c>
      <c r="I36" s="357" t="s">
        <v>2199</v>
      </c>
      <c r="J36" s="357">
        <v>65</v>
      </c>
      <c r="K36" s="358">
        <v>60</v>
      </c>
      <c r="L36" s="358">
        <v>0</v>
      </c>
      <c r="M36" s="358">
        <v>0</v>
      </c>
      <c r="N36" s="358" t="s">
        <v>2237</v>
      </c>
      <c r="O36" s="358" t="s">
        <v>2263</v>
      </c>
      <c r="P36" s="335" t="str">
        <f t="shared" si="0"/>
        <v>65DCHT21</v>
      </c>
      <c r="Q36" s="268">
        <f>_trangay</f>
        <v>0</v>
      </c>
      <c r="R36" s="268">
        <f>_trangay</f>
        <v>42335</v>
      </c>
      <c r="S36" s="269">
        <f>_trangay</f>
        <v>0</v>
      </c>
    </row>
    <row r="37" spans="1:19" hidden="1">
      <c r="A37" s="335" t="str">
        <f>Ma</f>
        <v>DC2HT26-DCK65</v>
      </c>
      <c r="B37" s="335" t="str">
        <f>MaHP</f>
        <v>DC2HT26</v>
      </c>
      <c r="C37" s="357">
        <v>36</v>
      </c>
      <c r="D37" s="357" t="s">
        <v>2805</v>
      </c>
      <c r="E37" s="357" t="s">
        <v>2806</v>
      </c>
      <c r="F37" s="357" t="s">
        <v>393</v>
      </c>
      <c r="G37" s="357">
        <v>4</v>
      </c>
      <c r="H37" s="357" t="s">
        <v>2202</v>
      </c>
      <c r="I37" s="357" t="s">
        <v>2199</v>
      </c>
      <c r="J37" s="357">
        <v>70</v>
      </c>
      <c r="K37" s="358">
        <v>63</v>
      </c>
      <c r="L37" s="358">
        <v>0</v>
      </c>
      <c r="M37" s="358">
        <v>0</v>
      </c>
      <c r="N37" s="358" t="s">
        <v>2237</v>
      </c>
      <c r="O37" s="358" t="s">
        <v>2807</v>
      </c>
      <c r="P37" s="335" t="str">
        <f t="shared" si="0"/>
        <v>65DCHT22</v>
      </c>
      <c r="Q37" s="268">
        <f>_trangay</f>
        <v>0</v>
      </c>
      <c r="R37" s="268">
        <f>_trangay</f>
        <v>42335</v>
      </c>
      <c r="S37" s="269">
        <f>_trangay</f>
        <v>0</v>
      </c>
    </row>
    <row r="38" spans="1:19" hidden="1">
      <c r="A38" s="335" t="str">
        <f>Ma</f>
        <v>DC2HT26-DCK65</v>
      </c>
      <c r="B38" s="335" t="str">
        <f>MaHP</f>
        <v>DC2HT26</v>
      </c>
      <c r="C38" s="357">
        <v>37</v>
      </c>
      <c r="D38" s="357" t="s">
        <v>2808</v>
      </c>
      <c r="E38" s="357" t="s">
        <v>2809</v>
      </c>
      <c r="F38" s="357" t="s">
        <v>393</v>
      </c>
      <c r="G38" s="357">
        <v>4</v>
      </c>
      <c r="H38" s="357" t="s">
        <v>2202</v>
      </c>
      <c r="I38" s="357" t="s">
        <v>2199</v>
      </c>
      <c r="J38" s="357">
        <v>61</v>
      </c>
      <c r="K38" s="358">
        <v>31</v>
      </c>
      <c r="L38" s="358">
        <v>0</v>
      </c>
      <c r="M38" s="358">
        <v>0</v>
      </c>
      <c r="N38" s="358" t="s">
        <v>2237</v>
      </c>
      <c r="O38" s="358" t="s">
        <v>2213</v>
      </c>
      <c r="P38" s="335" t="str">
        <f t="shared" si="0"/>
        <v>65DCHT23</v>
      </c>
      <c r="Q38" s="268">
        <f>_trangay</f>
        <v>0</v>
      </c>
      <c r="R38" s="268">
        <f>_trangay</f>
        <v>42335</v>
      </c>
      <c r="S38" s="269">
        <f>_trangay</f>
        <v>0</v>
      </c>
    </row>
    <row r="39" spans="1:19" hidden="1">
      <c r="A39" s="335" t="str">
        <f>Ma</f>
        <v>CC3MX51-CCK64</v>
      </c>
      <c r="B39" s="335" t="str">
        <f>MaHP</f>
        <v>CC3MX51</v>
      </c>
      <c r="C39" s="357">
        <v>38</v>
      </c>
      <c r="D39" s="357" t="s">
        <v>5006</v>
      </c>
      <c r="E39" s="357" t="s">
        <v>5007</v>
      </c>
      <c r="F39" s="357" t="s">
        <v>5008</v>
      </c>
      <c r="G39" s="357">
        <v>3</v>
      </c>
      <c r="H39" s="357" t="s">
        <v>219</v>
      </c>
      <c r="I39" s="357" t="s">
        <v>2154</v>
      </c>
      <c r="J39" s="357">
        <v>23</v>
      </c>
      <c r="K39" s="358">
        <v>23</v>
      </c>
      <c r="L39" s="358">
        <v>0</v>
      </c>
      <c r="M39" s="358">
        <v>0</v>
      </c>
      <c r="N39" s="358" t="s">
        <v>5001</v>
      </c>
      <c r="O39" s="358" t="s">
        <v>3976</v>
      </c>
      <c r="P39" s="335" t="str">
        <f t="shared" si="0"/>
        <v>64CCMX01</v>
      </c>
      <c r="Q39" s="268" t="e">
        <f>_trangay</f>
        <v>#N/A</v>
      </c>
      <c r="R39" s="268" t="e">
        <f>_trangay</f>
        <v>#N/A</v>
      </c>
      <c r="S39" s="269" t="e">
        <f>_trangay</f>
        <v>#N/A</v>
      </c>
    </row>
    <row r="40" spans="1:19" hidden="1">
      <c r="A40" s="335" t="str">
        <f>Ma</f>
        <v>CC3OT51-CCK64</v>
      </c>
      <c r="B40" s="335" t="str">
        <f>MaHP</f>
        <v>CC3OT51</v>
      </c>
      <c r="C40" s="357">
        <v>39</v>
      </c>
      <c r="D40" s="357" t="s">
        <v>5009</v>
      </c>
      <c r="E40" s="357" t="s">
        <v>5010</v>
      </c>
      <c r="F40" s="357" t="s">
        <v>733</v>
      </c>
      <c r="G40" s="357">
        <v>3</v>
      </c>
      <c r="H40" s="357" t="s">
        <v>2153</v>
      </c>
      <c r="I40" s="357" t="s">
        <v>2154</v>
      </c>
      <c r="J40" s="357">
        <v>37</v>
      </c>
      <c r="K40" s="358">
        <v>37</v>
      </c>
      <c r="L40" s="358">
        <v>0</v>
      </c>
      <c r="M40" s="358">
        <v>0</v>
      </c>
      <c r="N40" s="358" t="s">
        <v>5001</v>
      </c>
      <c r="O40" s="358" t="s">
        <v>5011</v>
      </c>
      <c r="P40" s="335" t="str">
        <f t="shared" si="0"/>
        <v>64CCOT02</v>
      </c>
      <c r="Q40" s="268">
        <f>_trangay</f>
        <v>90</v>
      </c>
      <c r="R40" s="268">
        <f>_trangay</f>
        <v>42335</v>
      </c>
      <c r="S40" s="269" t="str">
        <f>_trangay</f>
        <v>Viết</v>
      </c>
    </row>
    <row r="41" spans="1:19" hidden="1">
      <c r="A41" s="335" t="str">
        <f>Ma</f>
        <v>CC3OT51-CCK64</v>
      </c>
      <c r="B41" s="335" t="str">
        <f>MaHP</f>
        <v>CC3OT51</v>
      </c>
      <c r="C41" s="357">
        <v>40</v>
      </c>
      <c r="D41" s="357" t="s">
        <v>5012</v>
      </c>
      <c r="E41" s="357" t="s">
        <v>5013</v>
      </c>
      <c r="F41" s="357" t="s">
        <v>733</v>
      </c>
      <c r="G41" s="357">
        <v>3</v>
      </c>
      <c r="H41" s="357" t="s">
        <v>2153</v>
      </c>
      <c r="I41" s="357" t="s">
        <v>2154</v>
      </c>
      <c r="J41" s="357">
        <v>30</v>
      </c>
      <c r="K41" s="358">
        <v>30</v>
      </c>
      <c r="L41" s="358">
        <v>0</v>
      </c>
      <c r="M41" s="358">
        <v>0</v>
      </c>
      <c r="N41" s="358" t="s">
        <v>5001</v>
      </c>
      <c r="O41" s="358" t="s">
        <v>4277</v>
      </c>
      <c r="P41" s="335" t="str">
        <f t="shared" si="0"/>
        <v>64CCOT03</v>
      </c>
      <c r="Q41" s="268">
        <f>_trangay</f>
        <v>90</v>
      </c>
      <c r="R41" s="268">
        <f>_trangay</f>
        <v>42335</v>
      </c>
      <c r="S41" s="269" t="str">
        <f>_trangay</f>
        <v>Viết</v>
      </c>
    </row>
    <row r="42" spans="1:19" hidden="1">
      <c r="A42" s="335" t="str">
        <f>Ma</f>
        <v>DC2CK57-DCK64</v>
      </c>
      <c r="B42" s="335" t="str">
        <f>MaHP</f>
        <v>DC2CK57</v>
      </c>
      <c r="C42" s="357">
        <v>41</v>
      </c>
      <c r="D42" s="357" t="s">
        <v>3438</v>
      </c>
      <c r="E42" s="357" t="s">
        <v>3439</v>
      </c>
      <c r="F42" s="357" t="s">
        <v>242</v>
      </c>
      <c r="G42" s="357">
        <v>2</v>
      </c>
      <c r="H42" s="357" t="s">
        <v>2154</v>
      </c>
      <c r="I42" s="357"/>
      <c r="J42" s="357">
        <v>70</v>
      </c>
      <c r="K42" s="358">
        <v>55</v>
      </c>
      <c r="L42" s="358">
        <v>0</v>
      </c>
      <c r="M42" s="358">
        <v>0</v>
      </c>
      <c r="N42" s="358" t="s">
        <v>3385</v>
      </c>
      <c r="O42" s="358" t="s">
        <v>3440</v>
      </c>
      <c r="P42" s="335" t="str">
        <f t="shared" si="0"/>
        <v>64DCOT02</v>
      </c>
      <c r="Q42" s="268">
        <f>_trangay</f>
        <v>90</v>
      </c>
      <c r="R42" s="268">
        <f>_trangay</f>
        <v>42334</v>
      </c>
      <c r="S42" s="269" t="str">
        <f>_trangay</f>
        <v>Viết</v>
      </c>
    </row>
    <row r="43" spans="1:19" hidden="1">
      <c r="A43" s="335" t="str">
        <f>Ma</f>
        <v>DC2CK57-DCK64</v>
      </c>
      <c r="B43" s="335" t="str">
        <f>MaHP</f>
        <v>DC2CK57</v>
      </c>
      <c r="C43" s="357">
        <v>42</v>
      </c>
      <c r="D43" s="357" t="s">
        <v>3441</v>
      </c>
      <c r="E43" s="357" t="s">
        <v>3442</v>
      </c>
      <c r="F43" s="357" t="s">
        <v>242</v>
      </c>
      <c r="G43" s="357">
        <v>2</v>
      </c>
      <c r="H43" s="357" t="s">
        <v>2154</v>
      </c>
      <c r="I43" s="357"/>
      <c r="J43" s="357">
        <v>70</v>
      </c>
      <c r="K43" s="358">
        <v>49</v>
      </c>
      <c r="L43" s="358">
        <v>0</v>
      </c>
      <c r="M43" s="358">
        <v>0</v>
      </c>
      <c r="N43" s="358" t="s">
        <v>3385</v>
      </c>
      <c r="O43" s="358" t="s">
        <v>3443</v>
      </c>
      <c r="P43" s="335" t="str">
        <f t="shared" si="0"/>
        <v>64DCOT03</v>
      </c>
      <c r="Q43" s="268">
        <f>_trangay</f>
        <v>90</v>
      </c>
      <c r="R43" s="268">
        <f>_trangay</f>
        <v>42334</v>
      </c>
      <c r="S43" s="269" t="str">
        <f>_trangay</f>
        <v>Viết</v>
      </c>
    </row>
    <row r="44" spans="1:19" hidden="1">
      <c r="A44" s="335" t="str">
        <f>Ma</f>
        <v>DC2CK57-DCK64</v>
      </c>
      <c r="B44" s="335" t="str">
        <f>MaHP</f>
        <v>DC2CK57</v>
      </c>
      <c r="C44" s="357">
        <v>43</v>
      </c>
      <c r="D44" s="357" t="s">
        <v>3444</v>
      </c>
      <c r="E44" s="357" t="s">
        <v>3445</v>
      </c>
      <c r="F44" s="357" t="s">
        <v>242</v>
      </c>
      <c r="G44" s="357">
        <v>2</v>
      </c>
      <c r="H44" s="357" t="s">
        <v>2154</v>
      </c>
      <c r="I44" s="357"/>
      <c r="J44" s="357">
        <v>70</v>
      </c>
      <c r="K44" s="358">
        <v>44</v>
      </c>
      <c r="L44" s="358">
        <v>0</v>
      </c>
      <c r="M44" s="358">
        <v>0</v>
      </c>
      <c r="N44" s="358" t="s">
        <v>3385</v>
      </c>
      <c r="O44" s="358" t="s">
        <v>2191</v>
      </c>
      <c r="P44" s="335" t="str">
        <f t="shared" si="0"/>
        <v>64DCDM01</v>
      </c>
      <c r="Q44" s="268">
        <f>_trangay</f>
        <v>90</v>
      </c>
      <c r="R44" s="268">
        <f>_trangay</f>
        <v>42334</v>
      </c>
      <c r="S44" s="269" t="str">
        <f>_trangay</f>
        <v>Viết</v>
      </c>
    </row>
    <row r="45" spans="1:19" hidden="1">
      <c r="A45" s="335" t="str">
        <f>Ma</f>
        <v>DC2CK57-DCK64</v>
      </c>
      <c r="B45" s="335" t="str">
        <f>MaHP</f>
        <v>DC2CK57</v>
      </c>
      <c r="C45" s="357">
        <v>44</v>
      </c>
      <c r="D45" s="357" t="s">
        <v>3446</v>
      </c>
      <c r="E45" s="357" t="s">
        <v>3447</v>
      </c>
      <c r="F45" s="357" t="s">
        <v>242</v>
      </c>
      <c r="G45" s="357">
        <v>2</v>
      </c>
      <c r="H45" s="357" t="s">
        <v>2154</v>
      </c>
      <c r="I45" s="357"/>
      <c r="J45" s="357">
        <v>70</v>
      </c>
      <c r="K45" s="358">
        <v>42</v>
      </c>
      <c r="L45" s="358">
        <v>0</v>
      </c>
      <c r="M45" s="358">
        <v>0</v>
      </c>
      <c r="N45" s="358" t="s">
        <v>3385</v>
      </c>
      <c r="O45" s="358" t="s">
        <v>3443</v>
      </c>
      <c r="P45" s="335" t="str">
        <f t="shared" si="0"/>
        <v>64DCOT04</v>
      </c>
      <c r="Q45" s="268">
        <f>_trangay</f>
        <v>90</v>
      </c>
      <c r="R45" s="268">
        <f>_trangay</f>
        <v>42334</v>
      </c>
      <c r="S45" s="269" t="str">
        <f>_trangay</f>
        <v>Viết</v>
      </c>
    </row>
    <row r="46" spans="1:19" hidden="1">
      <c r="A46" s="335" t="str">
        <f>Ma</f>
        <v>DC2CK57-DCK64</v>
      </c>
      <c r="B46" s="335" t="str">
        <f>MaHP</f>
        <v>DC2CK57</v>
      </c>
      <c r="C46" s="357">
        <v>45</v>
      </c>
      <c r="D46" s="357" t="s">
        <v>3448</v>
      </c>
      <c r="E46" s="357" t="s">
        <v>3449</v>
      </c>
      <c r="F46" s="357" t="s">
        <v>242</v>
      </c>
      <c r="G46" s="357">
        <v>2</v>
      </c>
      <c r="H46" s="357" t="s">
        <v>2154</v>
      </c>
      <c r="I46" s="357"/>
      <c r="J46" s="357">
        <v>70</v>
      </c>
      <c r="K46" s="358">
        <v>43</v>
      </c>
      <c r="L46" s="358">
        <v>0</v>
      </c>
      <c r="M46" s="358">
        <v>0</v>
      </c>
      <c r="N46" s="358" t="s">
        <v>3385</v>
      </c>
      <c r="O46" s="358" t="s">
        <v>3423</v>
      </c>
      <c r="P46" s="335" t="str">
        <f t="shared" si="0"/>
        <v>64DCOT05</v>
      </c>
      <c r="Q46" s="268">
        <f>_trangay</f>
        <v>90</v>
      </c>
      <c r="R46" s="268">
        <f>_trangay</f>
        <v>42334</v>
      </c>
      <c r="S46" s="269" t="str">
        <f>_trangay</f>
        <v>Viết</v>
      </c>
    </row>
    <row r="47" spans="1:19" hidden="1">
      <c r="A47" s="335" t="str">
        <f>Ma</f>
        <v>DC2CK57-DCK64</v>
      </c>
      <c r="B47" s="335" t="str">
        <f>MaHP</f>
        <v>DC2CK57</v>
      </c>
      <c r="C47" s="357">
        <v>46</v>
      </c>
      <c r="D47" s="357" t="s">
        <v>3450</v>
      </c>
      <c r="E47" s="357" t="s">
        <v>3451</v>
      </c>
      <c r="F47" s="357" t="s">
        <v>242</v>
      </c>
      <c r="G47" s="357">
        <v>2</v>
      </c>
      <c r="H47" s="357" t="s">
        <v>2154</v>
      </c>
      <c r="I47" s="357"/>
      <c r="J47" s="357">
        <v>70</v>
      </c>
      <c r="K47" s="358">
        <v>39</v>
      </c>
      <c r="L47" s="358">
        <v>0</v>
      </c>
      <c r="M47" s="358">
        <v>0</v>
      </c>
      <c r="N47" s="358" t="s">
        <v>3385</v>
      </c>
      <c r="O47" s="358" t="s">
        <v>2192</v>
      </c>
      <c r="P47" s="335" t="str">
        <f t="shared" si="0"/>
        <v>64DCMX03</v>
      </c>
      <c r="Q47" s="268">
        <f>_trangay</f>
        <v>90</v>
      </c>
      <c r="R47" s="268">
        <f>_trangay</f>
        <v>42334</v>
      </c>
      <c r="S47" s="269" t="str">
        <f>_trangay</f>
        <v>Viết</v>
      </c>
    </row>
    <row r="48" spans="1:19" hidden="1">
      <c r="A48" s="335" t="str">
        <f>Ma</f>
        <v>DC2CK57-DCK64</v>
      </c>
      <c r="B48" s="335" t="str">
        <f>MaHP</f>
        <v>DC2CK57</v>
      </c>
      <c r="C48" s="357">
        <v>47</v>
      </c>
      <c r="D48" s="357" t="s">
        <v>3452</v>
      </c>
      <c r="E48" s="357" t="s">
        <v>3453</v>
      </c>
      <c r="F48" s="357" t="s">
        <v>242</v>
      </c>
      <c r="G48" s="357">
        <v>2</v>
      </c>
      <c r="H48" s="357" t="s">
        <v>2154</v>
      </c>
      <c r="I48" s="357"/>
      <c r="J48" s="357">
        <v>70</v>
      </c>
      <c r="K48" s="358">
        <v>41</v>
      </c>
      <c r="L48" s="358">
        <v>0</v>
      </c>
      <c r="M48" s="358">
        <v>0</v>
      </c>
      <c r="N48" s="358" t="s">
        <v>3385</v>
      </c>
      <c r="O48" s="358" t="s">
        <v>3454</v>
      </c>
      <c r="P48" s="335" t="str">
        <f t="shared" si="0"/>
        <v>64DCMX02</v>
      </c>
      <c r="Q48" s="268">
        <f>_trangay</f>
        <v>90</v>
      </c>
      <c r="R48" s="268">
        <f>_trangay</f>
        <v>42334</v>
      </c>
      <c r="S48" s="269" t="str">
        <f>_trangay</f>
        <v>Viết</v>
      </c>
    </row>
    <row r="49" spans="1:19" hidden="1">
      <c r="A49" s="335" t="str">
        <f>Ma</f>
        <v>CC3OT52-CCK64</v>
      </c>
      <c r="B49" s="335" t="str">
        <f>MaHP</f>
        <v>CC3OT52</v>
      </c>
      <c r="C49" s="357">
        <v>48</v>
      </c>
      <c r="D49" s="357" t="s">
        <v>5014</v>
      </c>
      <c r="E49" s="357" t="s">
        <v>5015</v>
      </c>
      <c r="F49" s="357" t="s">
        <v>736</v>
      </c>
      <c r="G49" s="357">
        <v>3</v>
      </c>
      <c r="H49" s="357" t="s">
        <v>2153</v>
      </c>
      <c r="I49" s="357" t="s">
        <v>2154</v>
      </c>
      <c r="J49" s="357">
        <v>37</v>
      </c>
      <c r="K49" s="358">
        <v>37</v>
      </c>
      <c r="L49" s="358">
        <v>0</v>
      </c>
      <c r="M49" s="358">
        <v>0</v>
      </c>
      <c r="N49" s="358" t="s">
        <v>5001</v>
      </c>
      <c r="O49" s="358" t="s">
        <v>5016</v>
      </c>
      <c r="P49" s="335" t="str">
        <f t="shared" si="0"/>
        <v>64CCOT02</v>
      </c>
      <c r="Q49" s="268">
        <f>_trangay</f>
        <v>0</v>
      </c>
      <c r="R49" s="268">
        <f>_trangay</f>
        <v>42338</v>
      </c>
      <c r="S49" s="269" t="str">
        <f>_trangay</f>
        <v>Viết</v>
      </c>
    </row>
    <row r="50" spans="1:19" hidden="1">
      <c r="A50" s="335" t="str">
        <f>Ma</f>
        <v>CC3OT52-CCK64</v>
      </c>
      <c r="B50" s="335" t="str">
        <f>MaHP</f>
        <v>CC3OT52</v>
      </c>
      <c r="C50" s="357">
        <v>49</v>
      </c>
      <c r="D50" s="357" t="s">
        <v>5017</v>
      </c>
      <c r="E50" s="357" t="s">
        <v>5018</v>
      </c>
      <c r="F50" s="357" t="s">
        <v>736</v>
      </c>
      <c r="G50" s="357">
        <v>3</v>
      </c>
      <c r="H50" s="357" t="s">
        <v>2153</v>
      </c>
      <c r="I50" s="357" t="s">
        <v>2154</v>
      </c>
      <c r="J50" s="357">
        <v>30</v>
      </c>
      <c r="K50" s="358">
        <v>30</v>
      </c>
      <c r="L50" s="358">
        <v>0</v>
      </c>
      <c r="M50" s="358">
        <v>0</v>
      </c>
      <c r="N50" s="358" t="s">
        <v>5001</v>
      </c>
      <c r="O50" s="358" t="s">
        <v>5016</v>
      </c>
      <c r="P50" s="335" t="str">
        <f t="shared" si="0"/>
        <v>64CCOT03</v>
      </c>
      <c r="Q50" s="268">
        <f>_trangay</f>
        <v>0</v>
      </c>
      <c r="R50" s="268">
        <f>_trangay</f>
        <v>42338</v>
      </c>
      <c r="S50" s="269" t="str">
        <f>_trangay</f>
        <v>Viết</v>
      </c>
    </row>
    <row r="51" spans="1:19" hidden="1">
      <c r="A51" s="335" t="str">
        <f>Ma</f>
        <v>DC2CK33-DCK64</v>
      </c>
      <c r="B51" s="335" t="str">
        <f>MaHP</f>
        <v>DC2CK33</v>
      </c>
      <c r="C51" s="357">
        <v>50</v>
      </c>
      <c r="D51" s="357" t="s">
        <v>3455</v>
      </c>
      <c r="E51" s="357" t="s">
        <v>3456</v>
      </c>
      <c r="F51" s="357" t="s">
        <v>248</v>
      </c>
      <c r="G51" s="357">
        <v>3</v>
      </c>
      <c r="H51" s="357" t="s">
        <v>2153</v>
      </c>
      <c r="I51" s="357" t="s">
        <v>2154</v>
      </c>
      <c r="J51" s="357">
        <v>70</v>
      </c>
      <c r="K51" s="358">
        <v>44</v>
      </c>
      <c r="L51" s="358">
        <v>0</v>
      </c>
      <c r="M51" s="358">
        <v>0</v>
      </c>
      <c r="N51" s="358" t="s">
        <v>3385</v>
      </c>
      <c r="O51" s="358" t="s">
        <v>2193</v>
      </c>
      <c r="P51" s="335" t="str">
        <f t="shared" si="0"/>
        <v>64DCDM01</v>
      </c>
      <c r="Q51" s="268" t="e">
        <f>_trangay</f>
        <v>#N/A</v>
      </c>
      <c r="R51" s="268" t="e">
        <f>_trangay</f>
        <v>#N/A</v>
      </c>
      <c r="S51" s="269" t="e">
        <f>_trangay</f>
        <v>#N/A</v>
      </c>
    </row>
    <row r="52" spans="1:19" hidden="1">
      <c r="A52" s="335" t="str">
        <f>Ma</f>
        <v>CC2CK33-CCK65</v>
      </c>
      <c r="B52" s="335" t="str">
        <f>MaHP</f>
        <v>CC2CK33</v>
      </c>
      <c r="C52" s="357">
        <v>51</v>
      </c>
      <c r="D52" s="357" t="s">
        <v>5019</v>
      </c>
      <c r="E52" s="357" t="s">
        <v>5020</v>
      </c>
      <c r="F52" s="357" t="s">
        <v>248</v>
      </c>
      <c r="G52" s="357">
        <v>3</v>
      </c>
      <c r="H52" s="357" t="s">
        <v>2153</v>
      </c>
      <c r="I52" s="357" t="s">
        <v>2154</v>
      </c>
      <c r="J52" s="357">
        <v>60</v>
      </c>
      <c r="K52" s="358">
        <v>59</v>
      </c>
      <c r="L52" s="358">
        <v>0</v>
      </c>
      <c r="M52" s="358">
        <v>0</v>
      </c>
      <c r="N52" s="358" t="s">
        <v>5021</v>
      </c>
      <c r="O52" s="358" t="s">
        <v>2190</v>
      </c>
      <c r="P52" s="335" t="str">
        <f t="shared" si="0"/>
        <v>65CCOT21</v>
      </c>
      <c r="Q52" s="268" t="e">
        <f>_trangay</f>
        <v>#N/A</v>
      </c>
      <c r="R52" s="268" t="e">
        <f>_trangay</f>
        <v>#N/A</v>
      </c>
      <c r="S52" s="269" t="e">
        <f>_trangay</f>
        <v>#N/A</v>
      </c>
    </row>
    <row r="53" spans="1:19" hidden="1">
      <c r="A53" s="335" t="str">
        <f>Ma</f>
        <v>CC3OT53-CCK64</v>
      </c>
      <c r="B53" s="335" t="str">
        <f>MaHP</f>
        <v>CC3OT53</v>
      </c>
      <c r="C53" s="357">
        <v>52</v>
      </c>
      <c r="D53" s="357" t="s">
        <v>5022</v>
      </c>
      <c r="E53" s="357" t="s">
        <v>5023</v>
      </c>
      <c r="F53" s="357" t="s">
        <v>741</v>
      </c>
      <c r="G53" s="357">
        <v>2</v>
      </c>
      <c r="H53" s="357" t="s">
        <v>2153</v>
      </c>
      <c r="I53" s="357" t="s">
        <v>2154</v>
      </c>
      <c r="J53" s="357">
        <v>37</v>
      </c>
      <c r="K53" s="358">
        <v>37</v>
      </c>
      <c r="L53" s="358">
        <v>0</v>
      </c>
      <c r="M53" s="358">
        <v>0</v>
      </c>
      <c r="N53" s="358" t="s">
        <v>5001</v>
      </c>
      <c r="O53" s="358" t="s">
        <v>5024</v>
      </c>
      <c r="P53" s="335" t="str">
        <f t="shared" si="0"/>
        <v>64CCOT02</v>
      </c>
      <c r="Q53" s="268">
        <f>_trangay</f>
        <v>60</v>
      </c>
      <c r="R53" s="268">
        <f>_trangay</f>
        <v>42341</v>
      </c>
      <c r="S53" s="269" t="str">
        <f>_trangay</f>
        <v>Viết</v>
      </c>
    </row>
    <row r="54" spans="1:19" hidden="1">
      <c r="A54" s="335" t="str">
        <f>Ma</f>
        <v>CC3OT53-CCK64</v>
      </c>
      <c r="B54" s="335" t="str">
        <f>MaHP</f>
        <v>CC3OT53</v>
      </c>
      <c r="C54" s="357">
        <v>53</v>
      </c>
      <c r="D54" s="357" t="s">
        <v>5025</v>
      </c>
      <c r="E54" s="357" t="s">
        <v>5026</v>
      </c>
      <c r="F54" s="357" t="s">
        <v>741</v>
      </c>
      <c r="G54" s="357">
        <v>2</v>
      </c>
      <c r="H54" s="357" t="s">
        <v>2153</v>
      </c>
      <c r="I54" s="357" t="s">
        <v>2154</v>
      </c>
      <c r="J54" s="357">
        <v>30</v>
      </c>
      <c r="K54" s="358">
        <v>30</v>
      </c>
      <c r="L54" s="358">
        <v>0</v>
      </c>
      <c r="M54" s="358">
        <v>0</v>
      </c>
      <c r="N54" s="358" t="s">
        <v>5001</v>
      </c>
      <c r="O54" s="358" t="s">
        <v>4707</v>
      </c>
      <c r="P54" s="335" t="str">
        <f t="shared" si="0"/>
        <v>64CCOT03</v>
      </c>
      <c r="Q54" s="268">
        <f>_trangay</f>
        <v>60</v>
      </c>
      <c r="R54" s="268">
        <f>_trangay</f>
        <v>42341</v>
      </c>
      <c r="S54" s="269" t="str">
        <f>_trangay</f>
        <v>Viết</v>
      </c>
    </row>
    <row r="55" spans="1:19" hidden="1">
      <c r="A55" s="335" t="str">
        <f>Ma</f>
        <v>CC3MX52-CCK64</v>
      </c>
      <c r="B55" s="335" t="str">
        <f>MaHP</f>
        <v>CC3MX52</v>
      </c>
      <c r="C55" s="357">
        <v>54</v>
      </c>
      <c r="D55" s="357" t="s">
        <v>5027</v>
      </c>
      <c r="E55" s="357" t="s">
        <v>5028</v>
      </c>
      <c r="F55" s="357" t="s">
        <v>5029</v>
      </c>
      <c r="G55" s="357">
        <v>2</v>
      </c>
      <c r="H55" s="357" t="s">
        <v>219</v>
      </c>
      <c r="I55" s="357" t="s">
        <v>2154</v>
      </c>
      <c r="J55" s="357">
        <v>23</v>
      </c>
      <c r="K55" s="358">
        <v>23</v>
      </c>
      <c r="L55" s="358">
        <v>0</v>
      </c>
      <c r="M55" s="358">
        <v>0</v>
      </c>
      <c r="N55" s="358" t="s">
        <v>5001</v>
      </c>
      <c r="O55" s="358" t="s">
        <v>3976</v>
      </c>
      <c r="P55" s="335" t="str">
        <f t="shared" si="0"/>
        <v>64CCMX01</v>
      </c>
      <c r="Q55" s="268" t="e">
        <f>_trangay</f>
        <v>#N/A</v>
      </c>
      <c r="R55" s="268" t="e">
        <f>_trangay</f>
        <v>#N/A</v>
      </c>
      <c r="S55" s="269" t="e">
        <f>_trangay</f>
        <v>#N/A</v>
      </c>
    </row>
    <row r="56" spans="1:19" hidden="1">
      <c r="A56" s="335" t="str">
        <f>Ma</f>
        <v>DC3VL25-DCK65</v>
      </c>
      <c r="B56" s="335" t="str">
        <f>MaHP</f>
        <v>DC3VL25</v>
      </c>
      <c r="C56" s="357">
        <v>55</v>
      </c>
      <c r="D56" s="357" t="s">
        <v>2810</v>
      </c>
      <c r="E56" s="357" t="s">
        <v>2811</v>
      </c>
      <c r="F56" s="357" t="s">
        <v>2020</v>
      </c>
      <c r="G56" s="357">
        <v>3</v>
      </c>
      <c r="H56" s="357" t="s">
        <v>2236</v>
      </c>
      <c r="I56" s="357" t="s">
        <v>2166</v>
      </c>
      <c r="J56" s="357">
        <v>34</v>
      </c>
      <c r="K56" s="358">
        <v>34</v>
      </c>
      <c r="L56" s="358">
        <v>0</v>
      </c>
      <c r="M56" s="358">
        <v>0</v>
      </c>
      <c r="N56" s="358" t="s">
        <v>2237</v>
      </c>
      <c r="O56" s="358" t="s">
        <v>2766</v>
      </c>
      <c r="P56" s="335" t="str">
        <f t="shared" si="0"/>
        <v>65DCVL21</v>
      </c>
      <c r="Q56" s="268" t="e">
        <f>_trangay</f>
        <v>#N/A</v>
      </c>
      <c r="R56" s="268" t="e">
        <f>_trangay</f>
        <v>#N/A</v>
      </c>
      <c r="S56" s="269" t="e">
        <f>_trangay</f>
        <v>#N/A</v>
      </c>
    </row>
    <row r="57" spans="1:19" hidden="1">
      <c r="A57" s="335" t="str">
        <f>Ma</f>
        <v>DC3DT82-DCK64</v>
      </c>
      <c r="B57" s="335" t="str">
        <f>MaHP</f>
        <v>DC3DT82</v>
      </c>
      <c r="C57" s="357">
        <v>56</v>
      </c>
      <c r="D57" s="357" t="s">
        <v>3457</v>
      </c>
      <c r="E57" s="357" t="s">
        <v>3458</v>
      </c>
      <c r="F57" s="357" t="s">
        <v>1262</v>
      </c>
      <c r="G57" s="357">
        <v>2</v>
      </c>
      <c r="H57" s="357" t="s">
        <v>2198</v>
      </c>
      <c r="I57" s="357" t="s">
        <v>2199</v>
      </c>
      <c r="J57" s="357">
        <v>70</v>
      </c>
      <c r="K57" s="358">
        <v>50</v>
      </c>
      <c r="L57" s="358">
        <v>0</v>
      </c>
      <c r="M57" s="358">
        <v>0</v>
      </c>
      <c r="N57" s="358" t="s">
        <v>3385</v>
      </c>
      <c r="O57" s="358" t="s">
        <v>3459</v>
      </c>
      <c r="P57" s="335" t="str">
        <f t="shared" si="0"/>
        <v>64DCDT01</v>
      </c>
      <c r="Q57" s="268" t="e">
        <f>_trangay</f>
        <v>#N/A</v>
      </c>
      <c r="R57" s="268" t="e">
        <f>_trangay</f>
        <v>#N/A</v>
      </c>
      <c r="S57" s="269" t="e">
        <f>_trangay</f>
        <v>#N/A</v>
      </c>
    </row>
    <row r="58" spans="1:19" hidden="1">
      <c r="A58" s="335" t="str">
        <f>Ma</f>
        <v>DC3DT82-DCK64</v>
      </c>
      <c r="B58" s="335" t="str">
        <f>MaHP</f>
        <v>DC3DT82</v>
      </c>
      <c r="C58" s="357">
        <v>57</v>
      </c>
      <c r="D58" s="357" t="s">
        <v>3460</v>
      </c>
      <c r="E58" s="357" t="s">
        <v>3461</v>
      </c>
      <c r="F58" s="357" t="s">
        <v>1262</v>
      </c>
      <c r="G58" s="357">
        <v>2</v>
      </c>
      <c r="H58" s="357" t="s">
        <v>2198</v>
      </c>
      <c r="I58" s="357" t="s">
        <v>2199</v>
      </c>
      <c r="J58" s="357">
        <v>70</v>
      </c>
      <c r="K58" s="358">
        <v>48</v>
      </c>
      <c r="L58" s="358">
        <v>0</v>
      </c>
      <c r="M58" s="358">
        <v>0</v>
      </c>
      <c r="N58" s="358" t="s">
        <v>3385</v>
      </c>
      <c r="O58" s="358" t="s">
        <v>2252</v>
      </c>
      <c r="P58" s="335" t="str">
        <f t="shared" si="0"/>
        <v>64DCDT02</v>
      </c>
      <c r="Q58" s="268" t="e">
        <f>_trangay</f>
        <v>#N/A</v>
      </c>
      <c r="R58" s="268" t="e">
        <f>_trangay</f>
        <v>#N/A</v>
      </c>
      <c r="S58" s="269" t="e">
        <f>_trangay</f>
        <v>#N/A</v>
      </c>
    </row>
    <row r="59" spans="1:19" hidden="1">
      <c r="A59" s="335" t="str">
        <f>Ma</f>
        <v>DC3DT82-DCK64</v>
      </c>
      <c r="B59" s="335" t="str">
        <f>MaHP</f>
        <v>DC3DT82</v>
      </c>
      <c r="C59" s="357">
        <v>58</v>
      </c>
      <c r="D59" s="357" t="s">
        <v>3462</v>
      </c>
      <c r="E59" s="357" t="s">
        <v>3463</v>
      </c>
      <c r="F59" s="357" t="s">
        <v>1262</v>
      </c>
      <c r="G59" s="357">
        <v>2</v>
      </c>
      <c r="H59" s="357" t="s">
        <v>2198</v>
      </c>
      <c r="I59" s="357" t="s">
        <v>2199</v>
      </c>
      <c r="J59" s="357">
        <v>70</v>
      </c>
      <c r="K59" s="358">
        <v>57</v>
      </c>
      <c r="L59" s="358">
        <v>0</v>
      </c>
      <c r="M59" s="358">
        <v>0</v>
      </c>
      <c r="N59" s="358" t="s">
        <v>3385</v>
      </c>
      <c r="O59" s="358" t="s">
        <v>2252</v>
      </c>
      <c r="P59" s="335" t="str">
        <f t="shared" si="0"/>
        <v>64DCDT03</v>
      </c>
      <c r="Q59" s="268" t="e">
        <f>_trangay</f>
        <v>#N/A</v>
      </c>
      <c r="R59" s="268" t="e">
        <f>_trangay</f>
        <v>#N/A</v>
      </c>
      <c r="S59" s="269" t="e">
        <f>_trangay</f>
        <v>#N/A</v>
      </c>
    </row>
    <row r="60" spans="1:19" hidden="1">
      <c r="A60" s="335" t="str">
        <f>Ma</f>
        <v>DC3CC47-DCK64</v>
      </c>
      <c r="B60" s="335" t="str">
        <f>MaHP</f>
        <v>DC3CC47</v>
      </c>
      <c r="C60" s="357">
        <v>59</v>
      </c>
      <c r="D60" s="357" t="s">
        <v>3464</v>
      </c>
      <c r="E60" s="357" t="s">
        <v>3465</v>
      </c>
      <c r="F60" s="357" t="s">
        <v>2781</v>
      </c>
      <c r="G60" s="357">
        <v>2</v>
      </c>
      <c r="H60" s="357" t="s">
        <v>3466</v>
      </c>
      <c r="I60" s="357" t="s">
        <v>2155</v>
      </c>
      <c r="J60" s="357">
        <v>70</v>
      </c>
      <c r="K60" s="358">
        <v>36</v>
      </c>
      <c r="L60" s="358">
        <v>0</v>
      </c>
      <c r="M60" s="358">
        <v>0</v>
      </c>
      <c r="N60" s="358" t="s">
        <v>3385</v>
      </c>
      <c r="O60" s="358" t="s">
        <v>3467</v>
      </c>
      <c r="P60" s="335" t="str">
        <f t="shared" si="0"/>
        <v>64DCCC01</v>
      </c>
      <c r="Q60" s="268" t="e">
        <f>_trangay</f>
        <v>#N/A</v>
      </c>
      <c r="R60" s="268" t="e">
        <f>_trangay</f>
        <v>#N/A</v>
      </c>
      <c r="S60" s="269" t="e">
        <f>_trangay</f>
        <v>#N/A</v>
      </c>
    </row>
    <row r="61" spans="1:19" hidden="1">
      <c r="A61" s="335" t="str">
        <f>Ma</f>
        <v>CC2CO22-CCK66</v>
      </c>
      <c r="B61" s="335" t="str">
        <f>MaHP</f>
        <v>CC2CO22</v>
      </c>
      <c r="C61" s="357">
        <v>60</v>
      </c>
      <c r="D61" s="357" t="s">
        <v>5030</v>
      </c>
      <c r="E61" s="357" t="s">
        <v>5031</v>
      </c>
      <c r="F61" s="357" t="s">
        <v>5032</v>
      </c>
      <c r="G61" s="357">
        <v>4</v>
      </c>
      <c r="H61" s="357" t="s">
        <v>2205</v>
      </c>
      <c r="I61" s="357" t="s">
        <v>2206</v>
      </c>
      <c r="J61" s="357">
        <v>41</v>
      </c>
      <c r="K61" s="358">
        <v>41</v>
      </c>
      <c r="L61" s="358">
        <v>0</v>
      </c>
      <c r="M61" s="358">
        <v>0</v>
      </c>
      <c r="N61" s="358" t="s">
        <v>3485</v>
      </c>
      <c r="O61" s="358" t="s">
        <v>3045</v>
      </c>
      <c r="P61" s="335" t="str">
        <f t="shared" si="0"/>
        <v>66CCOT21</v>
      </c>
      <c r="Q61" s="268" t="e">
        <f>_trangay</f>
        <v>#N/A</v>
      </c>
      <c r="R61" s="268" t="e">
        <f>_trangay</f>
        <v>#N/A</v>
      </c>
      <c r="S61" s="269" t="e">
        <f>_trangay</f>
        <v>#N/A</v>
      </c>
    </row>
    <row r="62" spans="1:19" hidden="1">
      <c r="A62" s="335" t="str">
        <f>Ma</f>
        <v>CC2CO21-CCK66</v>
      </c>
      <c r="B62" s="335" t="str">
        <f>MaHP</f>
        <v>CC2CO21</v>
      </c>
      <c r="C62" s="357">
        <v>61</v>
      </c>
      <c r="D62" s="357" t="s">
        <v>5033</v>
      </c>
      <c r="E62" s="357" t="s">
        <v>5034</v>
      </c>
      <c r="F62" s="357" t="s">
        <v>5035</v>
      </c>
      <c r="G62" s="357">
        <v>3</v>
      </c>
      <c r="H62" s="357" t="s">
        <v>2205</v>
      </c>
      <c r="I62" s="357" t="s">
        <v>2206</v>
      </c>
      <c r="J62" s="357">
        <v>79</v>
      </c>
      <c r="K62" s="358">
        <v>76</v>
      </c>
      <c r="L62" s="358">
        <v>0</v>
      </c>
      <c r="M62" s="358">
        <v>0</v>
      </c>
      <c r="N62" s="358" t="s">
        <v>3485</v>
      </c>
      <c r="O62" s="358" t="s">
        <v>2240</v>
      </c>
      <c r="P62" s="335" t="str">
        <f t="shared" si="0"/>
        <v>66CCCD21</v>
      </c>
      <c r="Q62" s="268" t="e">
        <f>_trangay</f>
        <v>#N/A</v>
      </c>
      <c r="R62" s="268" t="e">
        <f>_trangay</f>
        <v>#N/A</v>
      </c>
      <c r="S62" s="269" t="e">
        <f>_trangay</f>
        <v>#N/A</v>
      </c>
    </row>
    <row r="63" spans="1:19" hidden="1">
      <c r="A63" s="335" t="str">
        <f>Ma</f>
        <v>DC2CT32-DCK64</v>
      </c>
      <c r="B63" s="335" t="str">
        <f>MaHP</f>
        <v>DC2CT32</v>
      </c>
      <c r="C63" s="357">
        <v>62</v>
      </c>
      <c r="D63" s="357" t="s">
        <v>3468</v>
      </c>
      <c r="E63" s="357" t="s">
        <v>3469</v>
      </c>
      <c r="F63" s="357" t="s">
        <v>3470</v>
      </c>
      <c r="G63" s="357">
        <v>3</v>
      </c>
      <c r="H63" s="357" t="s">
        <v>2159</v>
      </c>
      <c r="I63" s="357" t="s">
        <v>2155</v>
      </c>
      <c r="J63" s="357">
        <v>70</v>
      </c>
      <c r="K63" s="358">
        <v>50</v>
      </c>
      <c r="L63" s="358">
        <v>0</v>
      </c>
      <c r="M63" s="358">
        <v>0</v>
      </c>
      <c r="N63" s="358" t="s">
        <v>3385</v>
      </c>
      <c r="O63" s="358" t="s">
        <v>2197</v>
      </c>
      <c r="P63" s="335" t="str">
        <f t="shared" si="0"/>
        <v>64DCCA01</v>
      </c>
      <c r="Q63" s="268" t="e">
        <f>_trangay</f>
        <v>#N/A</v>
      </c>
      <c r="R63" s="268" t="e">
        <f>_trangay</f>
        <v>#N/A</v>
      </c>
      <c r="S63" s="269" t="e">
        <f>_trangay</f>
        <v>#N/A</v>
      </c>
    </row>
    <row r="64" spans="1:19" hidden="1">
      <c r="A64" s="335" t="str">
        <f>Ma</f>
        <v>DC2CT32-DCK64</v>
      </c>
      <c r="B64" s="335" t="str">
        <f>MaHP</f>
        <v>DC2CT32</v>
      </c>
      <c r="C64" s="357">
        <v>63</v>
      </c>
      <c r="D64" s="357" t="s">
        <v>3471</v>
      </c>
      <c r="E64" s="357" t="s">
        <v>3472</v>
      </c>
      <c r="F64" s="357" t="s">
        <v>3470</v>
      </c>
      <c r="G64" s="357">
        <v>3</v>
      </c>
      <c r="H64" s="357" t="s">
        <v>2159</v>
      </c>
      <c r="I64" s="357" t="s">
        <v>2155</v>
      </c>
      <c r="J64" s="357">
        <v>70</v>
      </c>
      <c r="K64" s="358">
        <v>38</v>
      </c>
      <c r="L64" s="358">
        <v>0</v>
      </c>
      <c r="M64" s="358">
        <v>0</v>
      </c>
      <c r="N64" s="358" t="s">
        <v>3385</v>
      </c>
      <c r="O64" s="358" t="s">
        <v>2195</v>
      </c>
      <c r="P64" s="335" t="str">
        <f t="shared" si="0"/>
        <v>64DCCA02</v>
      </c>
      <c r="Q64" s="268" t="e">
        <f>_trangay</f>
        <v>#N/A</v>
      </c>
      <c r="R64" s="268" t="e">
        <f>_trangay</f>
        <v>#N/A</v>
      </c>
      <c r="S64" s="269" t="e">
        <f>_trangay</f>
        <v>#N/A</v>
      </c>
    </row>
    <row r="65" spans="1:20" hidden="1">
      <c r="A65" s="335" t="str">
        <f>Ma</f>
        <v>DC2CT32-DCK64</v>
      </c>
      <c r="B65" s="335" t="str">
        <f>MaHP</f>
        <v>DC2CT32</v>
      </c>
      <c r="C65" s="357">
        <v>64</v>
      </c>
      <c r="D65" s="357" t="s">
        <v>3473</v>
      </c>
      <c r="E65" s="357" t="s">
        <v>3474</v>
      </c>
      <c r="F65" s="357" t="s">
        <v>3470</v>
      </c>
      <c r="G65" s="357">
        <v>3</v>
      </c>
      <c r="H65" s="357" t="s">
        <v>2159</v>
      </c>
      <c r="I65" s="357" t="s">
        <v>2155</v>
      </c>
      <c r="J65" s="357">
        <v>70</v>
      </c>
      <c r="K65" s="358">
        <v>36</v>
      </c>
      <c r="L65" s="358">
        <v>0</v>
      </c>
      <c r="M65" s="358">
        <v>0</v>
      </c>
      <c r="N65" s="358" t="s">
        <v>3385</v>
      </c>
      <c r="O65" s="358" t="s">
        <v>3475</v>
      </c>
      <c r="P65" s="335" t="str">
        <f t="shared" si="0"/>
        <v>64DCCC01</v>
      </c>
      <c r="Q65" s="268" t="e">
        <f>_trangay</f>
        <v>#N/A</v>
      </c>
      <c r="R65" s="268" t="e">
        <f>_trangay</f>
        <v>#N/A</v>
      </c>
      <c r="S65" s="269" t="e">
        <f>_trangay</f>
        <v>#N/A</v>
      </c>
    </row>
    <row r="66" spans="1:20" hidden="1">
      <c r="A66" s="335" t="str">
        <f>Ma</f>
        <v>DC2CT32-DCK64</v>
      </c>
      <c r="B66" s="335" t="str">
        <f>MaHP</f>
        <v>DC2CT32</v>
      </c>
      <c r="C66" s="357">
        <v>65</v>
      </c>
      <c r="D66" s="357" t="s">
        <v>3476</v>
      </c>
      <c r="E66" s="357" t="s">
        <v>3477</v>
      </c>
      <c r="F66" s="357" t="s">
        <v>3470</v>
      </c>
      <c r="G66" s="357">
        <v>3</v>
      </c>
      <c r="H66" s="357" t="s">
        <v>2159</v>
      </c>
      <c r="I66" s="357" t="s">
        <v>2155</v>
      </c>
      <c r="J66" s="357">
        <v>70</v>
      </c>
      <c r="K66" s="358">
        <v>52</v>
      </c>
      <c r="L66" s="358">
        <v>0</v>
      </c>
      <c r="M66" s="358">
        <v>0</v>
      </c>
      <c r="N66" s="358" t="s">
        <v>3385</v>
      </c>
      <c r="O66" s="358" t="s">
        <v>2197</v>
      </c>
      <c r="P66" s="335" t="str">
        <f t="shared" ref="P66:P129" si="1">Loclop</f>
        <v>64DCDB01</v>
      </c>
      <c r="Q66" s="268" t="e">
        <f>_trangay</f>
        <v>#N/A</v>
      </c>
      <c r="R66" s="268" t="e">
        <f>_trangay</f>
        <v>#N/A</v>
      </c>
      <c r="S66" s="269" t="e">
        <f>_trangay</f>
        <v>#N/A</v>
      </c>
    </row>
    <row r="67" spans="1:20" hidden="1">
      <c r="A67" s="335" t="str">
        <f>Ma</f>
        <v>DC2CT32-DCK64</v>
      </c>
      <c r="B67" s="335" t="str">
        <f>MaHP</f>
        <v>DC2CT32</v>
      </c>
      <c r="C67" s="357">
        <v>66</v>
      </c>
      <c r="D67" s="357" t="s">
        <v>3478</v>
      </c>
      <c r="E67" s="357" t="s">
        <v>3479</v>
      </c>
      <c r="F67" s="357" t="s">
        <v>3470</v>
      </c>
      <c r="G67" s="357">
        <v>3</v>
      </c>
      <c r="H67" s="357" t="s">
        <v>2159</v>
      </c>
      <c r="I67" s="357" t="s">
        <v>2155</v>
      </c>
      <c r="J67" s="357">
        <v>70</v>
      </c>
      <c r="K67" s="358">
        <v>46</v>
      </c>
      <c r="L67" s="358">
        <v>0</v>
      </c>
      <c r="M67" s="358">
        <v>0</v>
      </c>
      <c r="N67" s="358" t="s">
        <v>3385</v>
      </c>
      <c r="O67" s="358" t="s">
        <v>2196</v>
      </c>
      <c r="P67" s="335" t="str">
        <f t="shared" si="1"/>
        <v>64DCDB02</v>
      </c>
      <c r="Q67" s="268" t="e">
        <f>_trangay</f>
        <v>#N/A</v>
      </c>
      <c r="R67" s="268" t="e">
        <f>_trangay</f>
        <v>#N/A</v>
      </c>
      <c r="S67" s="269" t="e">
        <f>_trangay</f>
        <v>#N/A</v>
      </c>
    </row>
    <row r="68" spans="1:20" hidden="1">
      <c r="A68" s="335" t="str">
        <f>Ma</f>
        <v>DC2CT32-DCK64</v>
      </c>
      <c r="B68" s="335" t="str">
        <f>MaHP</f>
        <v>DC2CT32</v>
      </c>
      <c r="C68" s="357">
        <v>67</v>
      </c>
      <c r="D68" s="357" t="s">
        <v>3480</v>
      </c>
      <c r="E68" s="357" t="s">
        <v>3481</v>
      </c>
      <c r="F68" s="357" t="s">
        <v>3470</v>
      </c>
      <c r="G68" s="357">
        <v>3</v>
      </c>
      <c r="H68" s="357" t="s">
        <v>2159</v>
      </c>
      <c r="I68" s="357" t="s">
        <v>2155</v>
      </c>
      <c r="J68" s="357">
        <v>70</v>
      </c>
      <c r="K68" s="358">
        <v>40</v>
      </c>
      <c r="L68" s="358">
        <v>0</v>
      </c>
      <c r="M68" s="358">
        <v>0</v>
      </c>
      <c r="N68" s="358" t="s">
        <v>3385</v>
      </c>
      <c r="O68" s="358" t="s">
        <v>3482</v>
      </c>
      <c r="P68" s="335" t="str">
        <f t="shared" si="1"/>
        <v>64DCDB03</v>
      </c>
      <c r="Q68" s="268" t="e">
        <f>_trangay</f>
        <v>#N/A</v>
      </c>
      <c r="R68" s="268" t="e">
        <f>_trangay</f>
        <v>#N/A</v>
      </c>
      <c r="S68" s="269" t="e">
        <f>_trangay</f>
        <v>#N/A</v>
      </c>
    </row>
    <row r="69" spans="1:20" hidden="1">
      <c r="A69" s="335" t="str">
        <f>Ma</f>
        <v>CC2CT32-CCK65</v>
      </c>
      <c r="B69" s="335" t="str">
        <f>MaHP</f>
        <v>CC2CT32</v>
      </c>
      <c r="C69" s="357">
        <v>68</v>
      </c>
      <c r="D69" s="357" t="s">
        <v>5036</v>
      </c>
      <c r="E69" s="357" t="s">
        <v>5037</v>
      </c>
      <c r="F69" s="357" t="s">
        <v>3470</v>
      </c>
      <c r="G69" s="357">
        <v>3</v>
      </c>
      <c r="H69" s="357" t="s">
        <v>2159</v>
      </c>
      <c r="I69" s="357" t="s">
        <v>2155</v>
      </c>
      <c r="J69" s="357">
        <v>69</v>
      </c>
      <c r="K69" s="358">
        <v>66</v>
      </c>
      <c r="L69" s="358">
        <v>0</v>
      </c>
      <c r="M69" s="358">
        <v>0</v>
      </c>
      <c r="N69" s="358" t="s">
        <v>5021</v>
      </c>
      <c r="O69" s="358" t="s">
        <v>2196</v>
      </c>
      <c r="P69" s="335" t="str">
        <f t="shared" si="1"/>
        <v>65CCCD21</v>
      </c>
      <c r="Q69" s="268">
        <f>_trangay</f>
        <v>90</v>
      </c>
      <c r="R69" s="268">
        <f>_trangay</f>
        <v>42345</v>
      </c>
      <c r="S69" s="269" t="str">
        <f>_trangay</f>
        <v>Viết</v>
      </c>
    </row>
    <row r="70" spans="1:20" hidden="1">
      <c r="A70" s="335" t="str">
        <f>Ma</f>
        <v>CC2CT32-CCK65</v>
      </c>
      <c r="B70" s="335" t="str">
        <f>MaHP</f>
        <v>CC2CT32</v>
      </c>
      <c r="C70" s="357">
        <v>69</v>
      </c>
      <c r="D70" s="357" t="s">
        <v>5038</v>
      </c>
      <c r="E70" s="357" t="s">
        <v>5039</v>
      </c>
      <c r="F70" s="357" t="s">
        <v>3470</v>
      </c>
      <c r="G70" s="357">
        <v>3</v>
      </c>
      <c r="H70" s="357" t="s">
        <v>2159</v>
      </c>
      <c r="I70" s="357" t="s">
        <v>2155</v>
      </c>
      <c r="J70" s="357">
        <v>64</v>
      </c>
      <c r="K70" s="358">
        <v>62</v>
      </c>
      <c r="L70" s="358">
        <v>0</v>
      </c>
      <c r="M70" s="358">
        <v>0</v>
      </c>
      <c r="N70" s="358" t="s">
        <v>5021</v>
      </c>
      <c r="O70" s="358" t="s">
        <v>2196</v>
      </c>
      <c r="P70" s="335" t="str">
        <f t="shared" si="1"/>
        <v>65CCCD22</v>
      </c>
      <c r="Q70" s="268">
        <f>_trangay</f>
        <v>90</v>
      </c>
      <c r="R70" s="268">
        <f>_trangay</f>
        <v>42345</v>
      </c>
      <c r="S70" s="269" t="str">
        <f>_trangay</f>
        <v>Viết</v>
      </c>
    </row>
    <row r="71" spans="1:20" hidden="1">
      <c r="A71" s="335" t="str">
        <f>Ma</f>
        <v>CC2CT32-CCK65</v>
      </c>
      <c r="B71" s="335" t="str">
        <f>MaHP</f>
        <v>CC2CT32</v>
      </c>
      <c r="C71" s="357">
        <v>70</v>
      </c>
      <c r="D71" s="357" t="s">
        <v>5040</v>
      </c>
      <c r="E71" s="357" t="s">
        <v>5041</v>
      </c>
      <c r="F71" s="357" t="s">
        <v>3470</v>
      </c>
      <c r="G71" s="357">
        <v>3</v>
      </c>
      <c r="H71" s="357" t="s">
        <v>2159</v>
      </c>
      <c r="I71" s="357" t="s">
        <v>2155</v>
      </c>
      <c r="J71" s="357">
        <v>33</v>
      </c>
      <c r="K71" s="358">
        <v>32</v>
      </c>
      <c r="L71" s="358">
        <v>0</v>
      </c>
      <c r="M71" s="358">
        <v>0</v>
      </c>
      <c r="N71" s="358" t="s">
        <v>5021</v>
      </c>
      <c r="O71" s="358" t="s">
        <v>2197</v>
      </c>
      <c r="P71" s="335" t="str">
        <f t="shared" si="1"/>
        <v>65CCDD21</v>
      </c>
      <c r="Q71" s="268">
        <f>_trangay</f>
        <v>90</v>
      </c>
      <c r="R71" s="268">
        <f>_trangay</f>
        <v>42345</v>
      </c>
      <c r="S71" s="269" t="str">
        <f>_trangay</f>
        <v>Viết</v>
      </c>
    </row>
    <row r="72" spans="1:20" hidden="1">
      <c r="A72" s="335" t="str">
        <f>Ma</f>
        <v>CC2CO24-CCK66</v>
      </c>
      <c r="B72" s="335" t="str">
        <f>MaHP</f>
        <v>CC2CO24</v>
      </c>
      <c r="C72" s="357">
        <v>71</v>
      </c>
      <c r="D72" s="357" t="s">
        <v>3483</v>
      </c>
      <c r="E72" s="357" t="s">
        <v>3484</v>
      </c>
      <c r="F72" s="357" t="s">
        <v>318</v>
      </c>
      <c r="G72" s="357">
        <v>3</v>
      </c>
      <c r="H72" s="357" t="s">
        <v>2205</v>
      </c>
      <c r="I72" s="357" t="s">
        <v>2206</v>
      </c>
      <c r="J72" s="357">
        <v>15</v>
      </c>
      <c r="K72" s="358">
        <v>15</v>
      </c>
      <c r="L72" s="358">
        <v>0</v>
      </c>
      <c r="M72" s="358">
        <v>0</v>
      </c>
      <c r="N72" s="358" t="s">
        <v>3485</v>
      </c>
      <c r="O72" s="358" t="s">
        <v>2336</v>
      </c>
      <c r="P72" s="335" t="str">
        <f t="shared" si="1"/>
        <v>66CCKX21</v>
      </c>
      <c r="Q72" s="268" t="e">
        <f>_trangay</f>
        <v>#N/A</v>
      </c>
      <c r="R72" s="268" t="e">
        <f>_trangay</f>
        <v>#N/A</v>
      </c>
      <c r="S72" s="269" t="e">
        <f>_trangay</f>
        <v>#N/A</v>
      </c>
    </row>
    <row r="73" spans="1:20" hidden="1">
      <c r="A73" s="335" t="str">
        <f>LEFT(Ma,7)&amp;T73&amp;"-"&amp;RIGHT(Ma,5)</f>
        <v>DC2CO241-DCK66</v>
      </c>
      <c r="B73" s="335" t="str">
        <f>MaHP</f>
        <v>DC2CO24</v>
      </c>
      <c r="C73" s="357">
        <v>72</v>
      </c>
      <c r="D73" s="357" t="s">
        <v>3486</v>
      </c>
      <c r="E73" s="357" t="s">
        <v>3487</v>
      </c>
      <c r="F73" s="357" t="s">
        <v>318</v>
      </c>
      <c r="G73" s="357">
        <v>3</v>
      </c>
      <c r="H73" s="357" t="s">
        <v>2205</v>
      </c>
      <c r="I73" s="357" t="s">
        <v>2206</v>
      </c>
      <c r="J73" s="357">
        <v>80</v>
      </c>
      <c r="K73" s="358">
        <v>63</v>
      </c>
      <c r="L73" s="358">
        <v>0</v>
      </c>
      <c r="M73" s="358">
        <v>0</v>
      </c>
      <c r="N73" s="358" t="s">
        <v>3488</v>
      </c>
      <c r="O73" s="358" t="s">
        <v>2241</v>
      </c>
      <c r="P73" s="335" t="str">
        <f t="shared" si="1"/>
        <v>66DCKX21</v>
      </c>
      <c r="Q73" s="268" t="e">
        <f>_trangay</f>
        <v>#N/A</v>
      </c>
      <c r="R73" s="268" t="e">
        <f>_trangay</f>
        <v>#N/A</v>
      </c>
      <c r="S73" s="269" t="e">
        <f>_trangay</f>
        <v>#N/A</v>
      </c>
      <c r="T73" s="46">
        <v>1</v>
      </c>
    </row>
    <row r="74" spans="1:20" hidden="1">
      <c r="A74" s="335" t="str">
        <f>LEFT(Ma,7)&amp;T74&amp;"-"&amp;RIGHT(Ma,5)</f>
        <v>DC2CO241-DCK66</v>
      </c>
      <c r="B74" s="335" t="str">
        <f>MaHP</f>
        <v>DC2CO24</v>
      </c>
      <c r="C74" s="357">
        <v>73</v>
      </c>
      <c r="D74" s="357" t="s">
        <v>3489</v>
      </c>
      <c r="E74" s="357" t="s">
        <v>3490</v>
      </c>
      <c r="F74" s="357" t="s">
        <v>318</v>
      </c>
      <c r="G74" s="357">
        <v>3</v>
      </c>
      <c r="H74" s="357" t="s">
        <v>2205</v>
      </c>
      <c r="I74" s="357" t="s">
        <v>2206</v>
      </c>
      <c r="J74" s="357">
        <v>80</v>
      </c>
      <c r="K74" s="358">
        <v>63</v>
      </c>
      <c r="L74" s="358">
        <v>0</v>
      </c>
      <c r="M74" s="358">
        <v>0</v>
      </c>
      <c r="N74" s="358" t="s">
        <v>3488</v>
      </c>
      <c r="O74" s="358" t="s">
        <v>2242</v>
      </c>
      <c r="P74" s="335" t="str">
        <f t="shared" si="1"/>
        <v>66DCKX22</v>
      </c>
      <c r="Q74" s="268" t="e">
        <f>_trangay</f>
        <v>#N/A</v>
      </c>
      <c r="R74" s="268" t="e">
        <f>_trangay</f>
        <v>#N/A</v>
      </c>
      <c r="S74" s="269" t="e">
        <f>_trangay</f>
        <v>#N/A</v>
      </c>
      <c r="T74" s="46">
        <v>1</v>
      </c>
    </row>
    <row r="75" spans="1:20" hidden="1">
      <c r="A75" s="335" t="str">
        <f>LEFT(Ma,7)&amp;T75&amp;"-"&amp;RIGHT(Ma,5)</f>
        <v>DC2CO241-DCK66</v>
      </c>
      <c r="B75" s="335" t="str">
        <f>MaHP</f>
        <v>DC2CO24</v>
      </c>
      <c r="C75" s="357">
        <v>74</v>
      </c>
      <c r="D75" s="357" t="s">
        <v>3491</v>
      </c>
      <c r="E75" s="357" t="s">
        <v>3492</v>
      </c>
      <c r="F75" s="357" t="s">
        <v>318</v>
      </c>
      <c r="G75" s="357">
        <v>3</v>
      </c>
      <c r="H75" s="357" t="s">
        <v>2205</v>
      </c>
      <c r="I75" s="357" t="s">
        <v>2206</v>
      </c>
      <c r="J75" s="357">
        <v>80</v>
      </c>
      <c r="K75" s="358">
        <v>63</v>
      </c>
      <c r="L75" s="358">
        <v>0</v>
      </c>
      <c r="M75" s="358">
        <v>0</v>
      </c>
      <c r="N75" s="358" t="s">
        <v>3488</v>
      </c>
      <c r="O75" s="358" t="s">
        <v>3045</v>
      </c>
      <c r="P75" s="335" t="str">
        <f t="shared" si="1"/>
        <v>66DCKX23</v>
      </c>
      <c r="Q75" s="268" t="e">
        <f>_trangay</f>
        <v>#N/A</v>
      </c>
      <c r="R75" s="268" t="e">
        <f>_trangay</f>
        <v>#N/A</v>
      </c>
      <c r="S75" s="269" t="e">
        <f>_trangay</f>
        <v>#N/A</v>
      </c>
      <c r="T75" s="46">
        <v>1</v>
      </c>
    </row>
    <row r="76" spans="1:20" hidden="1">
      <c r="A76" s="335" t="str">
        <f>LEFT(Ma,7)&amp;T76&amp;"-"&amp;RIGHT(Ma,5)</f>
        <v>DC2CO241-DCK66</v>
      </c>
      <c r="B76" s="335" t="str">
        <f>MaHP</f>
        <v>DC2CO24</v>
      </c>
      <c r="C76" s="357">
        <v>75</v>
      </c>
      <c r="D76" s="357" t="s">
        <v>3493</v>
      </c>
      <c r="E76" s="357" t="s">
        <v>3494</v>
      </c>
      <c r="F76" s="357" t="s">
        <v>318</v>
      </c>
      <c r="G76" s="357">
        <v>3</v>
      </c>
      <c r="H76" s="357" t="s">
        <v>2205</v>
      </c>
      <c r="I76" s="357" t="s">
        <v>2206</v>
      </c>
      <c r="J76" s="357">
        <v>60</v>
      </c>
      <c r="K76" s="358">
        <v>64</v>
      </c>
      <c r="L76" s="358">
        <v>0</v>
      </c>
      <c r="M76" s="358">
        <v>0</v>
      </c>
      <c r="N76" s="358" t="s">
        <v>3488</v>
      </c>
      <c r="O76" s="358" t="s">
        <v>3495</v>
      </c>
      <c r="P76" s="335" t="str">
        <f t="shared" si="1"/>
        <v>66DCKX24</v>
      </c>
      <c r="Q76" s="268" t="e">
        <f>_trangay</f>
        <v>#N/A</v>
      </c>
      <c r="R76" s="268" t="e">
        <f>_trangay</f>
        <v>#N/A</v>
      </c>
      <c r="S76" s="269" t="e">
        <f>_trangay</f>
        <v>#N/A</v>
      </c>
      <c r="T76" s="46">
        <v>1</v>
      </c>
    </row>
    <row r="77" spans="1:20" hidden="1">
      <c r="A77" s="335" t="str">
        <f>Ma</f>
        <v>DC2CO24-DCK66</v>
      </c>
      <c r="B77" s="335" t="str">
        <f>MaHP</f>
        <v>DC2CO24</v>
      </c>
      <c r="C77" s="357">
        <v>76</v>
      </c>
      <c r="D77" s="357" t="s">
        <v>3496</v>
      </c>
      <c r="E77" s="357" t="s">
        <v>3497</v>
      </c>
      <c r="F77" s="357" t="s">
        <v>318</v>
      </c>
      <c r="G77" s="357">
        <v>3</v>
      </c>
      <c r="H77" s="357" t="s">
        <v>2205</v>
      </c>
      <c r="I77" s="357" t="s">
        <v>2206</v>
      </c>
      <c r="J77" s="357">
        <v>70</v>
      </c>
      <c r="K77" s="358">
        <v>87</v>
      </c>
      <c r="L77" s="358">
        <v>0</v>
      </c>
      <c r="M77" s="358">
        <v>0</v>
      </c>
      <c r="N77" s="358" t="s">
        <v>3488</v>
      </c>
      <c r="O77" s="358" t="s">
        <v>2238</v>
      </c>
      <c r="P77" s="335" t="str">
        <f t="shared" si="1"/>
        <v>66DCVS21</v>
      </c>
      <c r="Q77" s="268" t="e">
        <f>_trangay</f>
        <v>#N/A</v>
      </c>
      <c r="R77" s="268" t="e">
        <f>_trangay</f>
        <v>#N/A</v>
      </c>
      <c r="S77" s="269" t="e">
        <f>_trangay</f>
        <v>#N/A</v>
      </c>
    </row>
    <row r="78" spans="1:20" hidden="1">
      <c r="A78" s="335" t="str">
        <f>Ma</f>
        <v>DC2DT44-DCK65</v>
      </c>
      <c r="B78" s="335" t="str">
        <f>MaHP</f>
        <v>DC2DT44</v>
      </c>
      <c r="C78" s="357">
        <v>77</v>
      </c>
      <c r="D78" s="357" t="s">
        <v>2812</v>
      </c>
      <c r="E78" s="357" t="s">
        <v>2813</v>
      </c>
      <c r="F78" s="357" t="s">
        <v>417</v>
      </c>
      <c r="G78" s="357">
        <v>2</v>
      </c>
      <c r="H78" s="357" t="s">
        <v>2198</v>
      </c>
      <c r="I78" s="357" t="s">
        <v>2199</v>
      </c>
      <c r="J78" s="357">
        <v>60</v>
      </c>
      <c r="K78" s="358">
        <v>58</v>
      </c>
      <c r="L78" s="358">
        <v>0</v>
      </c>
      <c r="M78" s="358">
        <v>0</v>
      </c>
      <c r="N78" s="358" t="s">
        <v>2237</v>
      </c>
      <c r="O78" s="358" t="s">
        <v>2200</v>
      </c>
      <c r="P78" s="335" t="str">
        <f t="shared" si="1"/>
        <v>65DCDT21</v>
      </c>
      <c r="Q78" s="268">
        <f>_trangay</f>
        <v>60</v>
      </c>
      <c r="R78" s="268">
        <f>_trangay</f>
        <v>42345</v>
      </c>
      <c r="S78" s="269" t="str">
        <f>_trangay</f>
        <v>Viết</v>
      </c>
    </row>
    <row r="79" spans="1:20" hidden="1">
      <c r="A79" s="335" t="str">
        <f>Ma</f>
        <v>DC2DT44-DCK65</v>
      </c>
      <c r="B79" s="335" t="str">
        <f>MaHP</f>
        <v>DC2DT44</v>
      </c>
      <c r="C79" s="357">
        <v>78</v>
      </c>
      <c r="D79" s="357" t="s">
        <v>2814</v>
      </c>
      <c r="E79" s="357" t="s">
        <v>2815</v>
      </c>
      <c r="F79" s="357" t="s">
        <v>417</v>
      </c>
      <c r="G79" s="357">
        <v>2</v>
      </c>
      <c r="H79" s="357" t="s">
        <v>2198</v>
      </c>
      <c r="I79" s="357" t="s">
        <v>2199</v>
      </c>
      <c r="J79" s="357">
        <v>57</v>
      </c>
      <c r="K79" s="358">
        <v>50</v>
      </c>
      <c r="L79" s="358">
        <v>0</v>
      </c>
      <c r="M79" s="358">
        <v>0</v>
      </c>
      <c r="N79" s="358" t="s">
        <v>2237</v>
      </c>
      <c r="O79" s="358" t="s">
        <v>2212</v>
      </c>
      <c r="P79" s="335" t="str">
        <f t="shared" si="1"/>
        <v>65DCDT22</v>
      </c>
      <c r="Q79" s="268">
        <f>_trangay</f>
        <v>60</v>
      </c>
      <c r="R79" s="268">
        <f>_trangay</f>
        <v>42345</v>
      </c>
      <c r="S79" s="269" t="str">
        <f>_trangay</f>
        <v>Viết</v>
      </c>
    </row>
    <row r="80" spans="1:20" hidden="1">
      <c r="A80" s="335" t="str">
        <f>Ma</f>
        <v>DC2DT44-DCK65</v>
      </c>
      <c r="B80" s="335" t="str">
        <f>MaHP</f>
        <v>DC2DT44</v>
      </c>
      <c r="C80" s="357">
        <v>79</v>
      </c>
      <c r="D80" s="357" t="s">
        <v>2816</v>
      </c>
      <c r="E80" s="357" t="s">
        <v>2817</v>
      </c>
      <c r="F80" s="357" t="s">
        <v>417</v>
      </c>
      <c r="G80" s="357">
        <v>2</v>
      </c>
      <c r="H80" s="357" t="s">
        <v>2198</v>
      </c>
      <c r="I80" s="357" t="s">
        <v>2199</v>
      </c>
      <c r="J80" s="357">
        <v>54</v>
      </c>
      <c r="K80" s="358">
        <v>45</v>
      </c>
      <c r="L80" s="358">
        <v>0</v>
      </c>
      <c r="M80" s="358">
        <v>0</v>
      </c>
      <c r="N80" s="358" t="s">
        <v>2237</v>
      </c>
      <c r="O80" s="358" t="s">
        <v>2255</v>
      </c>
      <c r="P80" s="335" t="str">
        <f t="shared" si="1"/>
        <v>65DCDT23</v>
      </c>
      <c r="Q80" s="268">
        <f>_trangay</f>
        <v>60</v>
      </c>
      <c r="R80" s="268">
        <f>_trangay</f>
        <v>42345</v>
      </c>
      <c r="S80" s="269" t="str">
        <f>_trangay</f>
        <v>Viết</v>
      </c>
    </row>
    <row r="81" spans="1:19" hidden="1">
      <c r="A81" s="335" t="str">
        <f>Ma</f>
        <v>CC2CK59-CCK65</v>
      </c>
      <c r="B81" s="335" t="str">
        <f>MaHP</f>
        <v>CC2CK59</v>
      </c>
      <c r="C81" s="357">
        <v>80</v>
      </c>
      <c r="D81" s="357" t="s">
        <v>5042</v>
      </c>
      <c r="E81" s="357" t="s">
        <v>5043</v>
      </c>
      <c r="F81" s="357" t="s">
        <v>470</v>
      </c>
      <c r="G81" s="357">
        <v>2</v>
      </c>
      <c r="H81" s="357" t="s">
        <v>2153</v>
      </c>
      <c r="I81" s="357" t="s">
        <v>2154</v>
      </c>
      <c r="J81" s="357">
        <v>60</v>
      </c>
      <c r="K81" s="358">
        <v>59</v>
      </c>
      <c r="L81" s="358">
        <v>0</v>
      </c>
      <c r="M81" s="358">
        <v>0</v>
      </c>
      <c r="N81" s="358" t="s">
        <v>5021</v>
      </c>
      <c r="O81" s="358" t="s">
        <v>2192</v>
      </c>
      <c r="P81" s="335" t="str">
        <f t="shared" si="1"/>
        <v>65CCOT21</v>
      </c>
      <c r="Q81" s="268" t="e">
        <f>_trangay</f>
        <v>#N/A</v>
      </c>
      <c r="R81" s="268" t="e">
        <f>_trangay</f>
        <v>#N/A</v>
      </c>
      <c r="S81" s="269" t="e">
        <f>_trangay</f>
        <v>#N/A</v>
      </c>
    </row>
    <row r="82" spans="1:19" hidden="1">
      <c r="A82" s="335" t="str">
        <f>Ma</f>
        <v>CC2CK59-CCK64</v>
      </c>
      <c r="B82" s="335" t="str">
        <f>MaHP</f>
        <v>CC2CK59</v>
      </c>
      <c r="C82" s="357">
        <v>81</v>
      </c>
      <c r="D82" s="357" t="s">
        <v>5044</v>
      </c>
      <c r="E82" s="357" t="s">
        <v>5045</v>
      </c>
      <c r="F82" s="357" t="s">
        <v>470</v>
      </c>
      <c r="G82" s="357">
        <v>2</v>
      </c>
      <c r="H82" s="357" t="s">
        <v>2153</v>
      </c>
      <c r="I82" s="357" t="s">
        <v>2154</v>
      </c>
      <c r="J82" s="357">
        <v>23</v>
      </c>
      <c r="K82" s="358">
        <v>23</v>
      </c>
      <c r="L82" s="358">
        <v>0</v>
      </c>
      <c r="M82" s="358">
        <v>0</v>
      </c>
      <c r="N82" s="358" t="s">
        <v>5001</v>
      </c>
      <c r="O82" s="358" t="s">
        <v>2192</v>
      </c>
      <c r="P82" s="335" t="str">
        <f t="shared" si="1"/>
        <v>64CCMX01</v>
      </c>
      <c r="Q82" s="268" t="e">
        <f>_trangay</f>
        <v>#N/A</v>
      </c>
      <c r="R82" s="268" t="e">
        <f>_trangay</f>
        <v>#N/A</v>
      </c>
      <c r="S82" s="269" t="e">
        <f>_trangay</f>
        <v>#N/A</v>
      </c>
    </row>
    <row r="83" spans="1:19" hidden="1">
      <c r="A83" s="335" t="str">
        <f>Ma</f>
        <v>DC3DT60-DCK64</v>
      </c>
      <c r="B83" s="335" t="str">
        <f>MaHP</f>
        <v>DC3DT60</v>
      </c>
      <c r="C83" s="357">
        <v>82</v>
      </c>
      <c r="D83" s="357" t="s">
        <v>3498</v>
      </c>
      <c r="E83" s="357" t="s">
        <v>3499</v>
      </c>
      <c r="F83" s="357" t="s">
        <v>3500</v>
      </c>
      <c r="G83" s="357">
        <v>3</v>
      </c>
      <c r="H83" s="357" t="s">
        <v>2198</v>
      </c>
      <c r="I83" s="357" t="s">
        <v>2199</v>
      </c>
      <c r="J83" s="357">
        <v>70</v>
      </c>
      <c r="K83" s="358">
        <v>50</v>
      </c>
      <c r="L83" s="358">
        <v>0</v>
      </c>
      <c r="M83" s="358">
        <v>0</v>
      </c>
      <c r="N83" s="358" t="s">
        <v>3385</v>
      </c>
      <c r="O83" s="358" t="s">
        <v>2210</v>
      </c>
      <c r="P83" s="335" t="str">
        <f t="shared" si="1"/>
        <v>64DCDT01</v>
      </c>
      <c r="Q83" s="268" t="e">
        <f>_trangay</f>
        <v>#N/A</v>
      </c>
      <c r="R83" s="268" t="e">
        <f>_trangay</f>
        <v>#N/A</v>
      </c>
      <c r="S83" s="269" t="e">
        <f>_trangay</f>
        <v>#N/A</v>
      </c>
    </row>
    <row r="84" spans="1:19" hidden="1">
      <c r="A84" s="335" t="str">
        <f>Ma</f>
        <v>DC3DT60-DCK64</v>
      </c>
      <c r="B84" s="335" t="str">
        <f>MaHP</f>
        <v>DC3DT60</v>
      </c>
      <c r="C84" s="357">
        <v>83</v>
      </c>
      <c r="D84" s="357" t="s">
        <v>3501</v>
      </c>
      <c r="E84" s="357" t="s">
        <v>3502</v>
      </c>
      <c r="F84" s="357" t="s">
        <v>3500</v>
      </c>
      <c r="G84" s="357">
        <v>3</v>
      </c>
      <c r="H84" s="357" t="s">
        <v>2198</v>
      </c>
      <c r="I84" s="357" t="s">
        <v>2199</v>
      </c>
      <c r="J84" s="357">
        <v>70</v>
      </c>
      <c r="K84" s="358">
        <v>48</v>
      </c>
      <c r="L84" s="358">
        <v>0</v>
      </c>
      <c r="M84" s="358">
        <v>0</v>
      </c>
      <c r="N84" s="358" t="s">
        <v>3385</v>
      </c>
      <c r="O84" s="358" t="s">
        <v>2210</v>
      </c>
      <c r="P84" s="335" t="str">
        <f t="shared" si="1"/>
        <v>64DCDT02</v>
      </c>
      <c r="Q84" s="268" t="e">
        <f>_trangay</f>
        <v>#N/A</v>
      </c>
      <c r="R84" s="268" t="e">
        <f>_trangay</f>
        <v>#N/A</v>
      </c>
      <c r="S84" s="269" t="e">
        <f>_trangay</f>
        <v>#N/A</v>
      </c>
    </row>
    <row r="85" spans="1:19" hidden="1">
      <c r="A85" s="335" t="str">
        <f>Ma</f>
        <v>DC3DT60-DCK64</v>
      </c>
      <c r="B85" s="335" t="str">
        <f>MaHP</f>
        <v>DC3DT60</v>
      </c>
      <c r="C85" s="357">
        <v>84</v>
      </c>
      <c r="D85" s="357" t="s">
        <v>3503</v>
      </c>
      <c r="E85" s="357" t="s">
        <v>3504</v>
      </c>
      <c r="F85" s="357" t="s">
        <v>3500</v>
      </c>
      <c r="G85" s="357">
        <v>3</v>
      </c>
      <c r="H85" s="357" t="s">
        <v>2198</v>
      </c>
      <c r="I85" s="357" t="s">
        <v>2199</v>
      </c>
      <c r="J85" s="357">
        <v>70</v>
      </c>
      <c r="K85" s="358">
        <v>57</v>
      </c>
      <c r="L85" s="358">
        <v>0</v>
      </c>
      <c r="M85" s="358">
        <v>0</v>
      </c>
      <c r="N85" s="358" t="s">
        <v>3385</v>
      </c>
      <c r="O85" s="358" t="s">
        <v>3505</v>
      </c>
      <c r="P85" s="335" t="str">
        <f t="shared" si="1"/>
        <v>64DCDT03</v>
      </c>
      <c r="Q85" s="268" t="e">
        <f>_trangay</f>
        <v>#N/A</v>
      </c>
      <c r="R85" s="268" t="e">
        <f>_trangay</f>
        <v>#N/A</v>
      </c>
      <c r="S85" s="269" t="e">
        <f>_trangay</f>
        <v>#N/A</v>
      </c>
    </row>
    <row r="86" spans="1:19" hidden="1">
      <c r="A86" s="335" t="str">
        <f>Ma</f>
        <v>CC2CK18-CCK65</v>
      </c>
      <c r="B86" s="335" t="str">
        <f>MaHP</f>
        <v>CC2CK18</v>
      </c>
      <c r="C86" s="357">
        <v>85</v>
      </c>
      <c r="D86" s="357" t="s">
        <v>5046</v>
      </c>
      <c r="E86" s="357" t="s">
        <v>5047</v>
      </c>
      <c r="F86" s="357" t="s">
        <v>245</v>
      </c>
      <c r="G86" s="357">
        <v>2</v>
      </c>
      <c r="H86" s="357" t="s">
        <v>2153</v>
      </c>
      <c r="I86" s="357" t="s">
        <v>2154</v>
      </c>
      <c r="J86" s="357">
        <v>60</v>
      </c>
      <c r="K86" s="358">
        <v>59</v>
      </c>
      <c r="L86" s="358">
        <v>0</v>
      </c>
      <c r="M86" s="358">
        <v>0</v>
      </c>
      <c r="N86" s="358" t="s">
        <v>5021</v>
      </c>
      <c r="O86" s="358" t="s">
        <v>2334</v>
      </c>
      <c r="P86" s="335" t="str">
        <f t="shared" si="1"/>
        <v>65CCOT21</v>
      </c>
      <c r="Q86" s="268" t="e">
        <f>_trangay</f>
        <v>#N/A</v>
      </c>
      <c r="R86" s="268" t="e">
        <f>_trangay</f>
        <v>#N/A</v>
      </c>
      <c r="S86" s="269" t="e">
        <f>_trangay</f>
        <v>#N/A</v>
      </c>
    </row>
    <row r="87" spans="1:19" hidden="1">
      <c r="A87" s="335" t="str">
        <f>Ma</f>
        <v>CC3CT92-CCK64</v>
      </c>
      <c r="B87" s="335" t="str">
        <f>MaHP</f>
        <v>CC3CT92</v>
      </c>
      <c r="C87" s="357">
        <v>86</v>
      </c>
      <c r="D87" s="357" t="s">
        <v>5048</v>
      </c>
      <c r="E87" s="357" t="s">
        <v>5049</v>
      </c>
      <c r="F87" s="357" t="s">
        <v>1111</v>
      </c>
      <c r="G87" s="357">
        <v>2</v>
      </c>
      <c r="H87" s="357" t="s">
        <v>1647</v>
      </c>
      <c r="I87" s="357" t="s">
        <v>2155</v>
      </c>
      <c r="J87" s="357">
        <v>74</v>
      </c>
      <c r="K87" s="358">
        <v>73</v>
      </c>
      <c r="L87" s="358">
        <v>0</v>
      </c>
      <c r="M87" s="358">
        <v>0</v>
      </c>
      <c r="N87" s="358" t="s">
        <v>5001</v>
      </c>
      <c r="O87" s="358" t="s">
        <v>5050</v>
      </c>
      <c r="P87" s="335" t="str">
        <f t="shared" si="1"/>
        <v>64CCCD05</v>
      </c>
      <c r="Q87" s="268">
        <f>_trangay</f>
        <v>90</v>
      </c>
      <c r="R87" s="268">
        <f>_trangay</f>
        <v>42349</v>
      </c>
      <c r="S87" s="269" t="str">
        <f>_trangay</f>
        <v>Viết</v>
      </c>
    </row>
    <row r="88" spans="1:19" hidden="1">
      <c r="A88" s="335" t="str">
        <f>Ma</f>
        <v>CC3CT92-CCK64</v>
      </c>
      <c r="B88" s="335" t="str">
        <f>MaHP</f>
        <v>CC3CT92</v>
      </c>
      <c r="C88" s="357">
        <v>87</v>
      </c>
      <c r="D88" s="357" t="s">
        <v>5051</v>
      </c>
      <c r="E88" s="357" t="s">
        <v>5052</v>
      </c>
      <c r="F88" s="357" t="s">
        <v>1111</v>
      </c>
      <c r="G88" s="357">
        <v>2</v>
      </c>
      <c r="H88" s="357" t="s">
        <v>1647</v>
      </c>
      <c r="I88" s="357" t="s">
        <v>2155</v>
      </c>
      <c r="J88" s="357">
        <v>75</v>
      </c>
      <c r="K88" s="358">
        <v>76</v>
      </c>
      <c r="L88" s="358">
        <v>0</v>
      </c>
      <c r="M88" s="358">
        <v>0</v>
      </c>
      <c r="N88" s="358" t="s">
        <v>5001</v>
      </c>
      <c r="O88" s="358" t="s">
        <v>5050</v>
      </c>
      <c r="P88" s="335" t="str">
        <f t="shared" si="1"/>
        <v>64CCCD06</v>
      </c>
      <c r="Q88" s="268">
        <f>_trangay</f>
        <v>90</v>
      </c>
      <c r="R88" s="268">
        <f>_trangay</f>
        <v>42349</v>
      </c>
      <c r="S88" s="269" t="str">
        <f>_trangay</f>
        <v>Viết</v>
      </c>
    </row>
    <row r="89" spans="1:19" hidden="1">
      <c r="A89" s="335" t="str">
        <f>Ma</f>
        <v>CC3CT92-CCK64</v>
      </c>
      <c r="B89" s="335" t="str">
        <f>MaHP</f>
        <v>CC3CT92</v>
      </c>
      <c r="C89" s="357">
        <v>88</v>
      </c>
      <c r="D89" s="357" t="s">
        <v>5053</v>
      </c>
      <c r="E89" s="357" t="s">
        <v>5054</v>
      </c>
      <c r="F89" s="357" t="s">
        <v>1111</v>
      </c>
      <c r="G89" s="357">
        <v>2</v>
      </c>
      <c r="H89" s="357" t="s">
        <v>1647</v>
      </c>
      <c r="I89" s="357" t="s">
        <v>2155</v>
      </c>
      <c r="J89" s="357">
        <v>46</v>
      </c>
      <c r="K89" s="358">
        <v>46</v>
      </c>
      <c r="L89" s="358">
        <v>0</v>
      </c>
      <c r="M89" s="358">
        <v>0</v>
      </c>
      <c r="N89" s="358" t="s">
        <v>5001</v>
      </c>
      <c r="O89" s="358" t="s">
        <v>3930</v>
      </c>
      <c r="P89" s="335" t="str">
        <f t="shared" si="1"/>
        <v>64CCDD02</v>
      </c>
      <c r="Q89" s="268">
        <f>_trangay</f>
        <v>90</v>
      </c>
      <c r="R89" s="268">
        <f>_trangay</f>
        <v>42349</v>
      </c>
      <c r="S89" s="269" t="str">
        <f>_trangay</f>
        <v>Viết</v>
      </c>
    </row>
    <row r="90" spans="1:19" hidden="1">
      <c r="A90" s="335" t="str">
        <f>Ma</f>
        <v>CC3KD61-CCK64</v>
      </c>
      <c r="B90" s="335" t="str">
        <f>MaHP</f>
        <v>CC3KD61</v>
      </c>
      <c r="C90" s="357">
        <v>89</v>
      </c>
      <c r="D90" s="357" t="s">
        <v>5055</v>
      </c>
      <c r="E90" s="357" t="s">
        <v>5056</v>
      </c>
      <c r="F90" s="357" t="s">
        <v>2115</v>
      </c>
      <c r="G90" s="357">
        <v>2</v>
      </c>
      <c r="H90" s="357" t="s">
        <v>2155</v>
      </c>
      <c r="I90" s="357"/>
      <c r="J90" s="357">
        <v>37</v>
      </c>
      <c r="K90" s="358">
        <v>36</v>
      </c>
      <c r="L90" s="358">
        <v>0</v>
      </c>
      <c r="M90" s="358">
        <v>0</v>
      </c>
      <c r="N90" s="358" t="s">
        <v>5001</v>
      </c>
      <c r="O90" s="358" t="s">
        <v>3930</v>
      </c>
      <c r="P90" s="335" t="str">
        <f t="shared" si="1"/>
        <v>64CCKD01</v>
      </c>
      <c r="Q90" s="268" t="e">
        <f>_trangay</f>
        <v>#N/A</v>
      </c>
      <c r="R90" s="268" t="e">
        <f>_trangay</f>
        <v>#N/A</v>
      </c>
      <c r="S90" s="269" t="e">
        <f>_trangay</f>
        <v>#N/A</v>
      </c>
    </row>
    <row r="91" spans="1:19" hidden="1">
      <c r="A91" s="335" t="str">
        <f>Ma</f>
        <v>DC2CT31-DCK65</v>
      </c>
      <c r="B91" s="335" t="str">
        <f>MaHP</f>
        <v>DC2CT31</v>
      </c>
      <c r="C91" s="357">
        <v>90</v>
      </c>
      <c r="D91" s="357" t="s">
        <v>2818</v>
      </c>
      <c r="E91" s="357" t="s">
        <v>2819</v>
      </c>
      <c r="F91" s="357" t="s">
        <v>183</v>
      </c>
      <c r="G91" s="357">
        <v>2</v>
      </c>
      <c r="H91" s="357" t="s">
        <v>2159</v>
      </c>
      <c r="I91" s="357" t="s">
        <v>2155</v>
      </c>
      <c r="J91" s="357">
        <v>70</v>
      </c>
      <c r="K91" s="358">
        <v>6</v>
      </c>
      <c r="L91" s="358">
        <v>0</v>
      </c>
      <c r="M91" s="358">
        <v>0</v>
      </c>
      <c r="N91" s="358" t="s">
        <v>2237</v>
      </c>
      <c r="O91" s="358" t="s">
        <v>2197</v>
      </c>
      <c r="P91" s="335" t="str">
        <f t="shared" si="1"/>
        <v>65DCCDA1</v>
      </c>
      <c r="Q91" s="268">
        <f>_trangay</f>
        <v>90</v>
      </c>
      <c r="R91" s="268">
        <f>_trangay</f>
        <v>42338</v>
      </c>
      <c r="S91" s="269" t="str">
        <f>_trangay</f>
        <v>Viết</v>
      </c>
    </row>
    <row r="92" spans="1:19" hidden="1">
      <c r="A92" s="335" t="str">
        <f>Ma</f>
        <v>DC2CT31-DCK65</v>
      </c>
      <c r="B92" s="335" t="str">
        <f>MaHP</f>
        <v>DC2CT31</v>
      </c>
      <c r="C92" s="357">
        <v>91</v>
      </c>
      <c r="D92" s="357" t="s">
        <v>2820</v>
      </c>
      <c r="E92" s="357" t="s">
        <v>2821</v>
      </c>
      <c r="F92" s="357" t="s">
        <v>183</v>
      </c>
      <c r="G92" s="357">
        <v>2</v>
      </c>
      <c r="H92" s="357" t="s">
        <v>2159</v>
      </c>
      <c r="I92" s="357" t="s">
        <v>2155</v>
      </c>
      <c r="J92" s="357">
        <v>70</v>
      </c>
      <c r="K92" s="358">
        <v>57</v>
      </c>
      <c r="L92" s="358">
        <v>0</v>
      </c>
      <c r="M92" s="358">
        <v>0</v>
      </c>
      <c r="N92" s="358" t="s">
        <v>2237</v>
      </c>
      <c r="O92" s="358" t="s">
        <v>2196</v>
      </c>
      <c r="P92" s="335" t="str">
        <f t="shared" si="1"/>
        <v>65DCCD21</v>
      </c>
      <c r="Q92" s="268">
        <f>_trangay</f>
        <v>90</v>
      </c>
      <c r="R92" s="268">
        <f>_trangay</f>
        <v>42338</v>
      </c>
      <c r="S92" s="269" t="str">
        <f>_trangay</f>
        <v>Viết</v>
      </c>
    </row>
    <row r="93" spans="1:19" hidden="1">
      <c r="A93" s="335" t="str">
        <f>Ma</f>
        <v>DC2CT31-DCK65</v>
      </c>
      <c r="B93" s="335" t="str">
        <f>MaHP</f>
        <v>DC2CT31</v>
      </c>
      <c r="C93" s="357">
        <v>92</v>
      </c>
      <c r="D93" s="357" t="s">
        <v>2822</v>
      </c>
      <c r="E93" s="357" t="s">
        <v>2823</v>
      </c>
      <c r="F93" s="357" t="s">
        <v>183</v>
      </c>
      <c r="G93" s="357">
        <v>2</v>
      </c>
      <c r="H93" s="357" t="s">
        <v>2159</v>
      </c>
      <c r="I93" s="357" t="s">
        <v>2155</v>
      </c>
      <c r="J93" s="357">
        <v>70</v>
      </c>
      <c r="K93" s="358">
        <v>57</v>
      </c>
      <c r="L93" s="358">
        <v>0</v>
      </c>
      <c r="M93" s="358">
        <v>0</v>
      </c>
      <c r="N93" s="358" t="s">
        <v>2237</v>
      </c>
      <c r="O93" s="358" t="s">
        <v>2197</v>
      </c>
      <c r="P93" s="335" t="str">
        <f t="shared" si="1"/>
        <v>65DCCD22</v>
      </c>
      <c r="Q93" s="268">
        <f>_trangay</f>
        <v>90</v>
      </c>
      <c r="R93" s="268">
        <f>_trangay</f>
        <v>42338</v>
      </c>
      <c r="S93" s="269" t="str">
        <f>_trangay</f>
        <v>Viết</v>
      </c>
    </row>
    <row r="94" spans="1:19" hidden="1">
      <c r="A94" s="335" t="str">
        <f>Ma</f>
        <v>DC2CT31-DCK65</v>
      </c>
      <c r="B94" s="335" t="str">
        <f>MaHP</f>
        <v>DC2CT31</v>
      </c>
      <c r="C94" s="357">
        <v>93</v>
      </c>
      <c r="D94" s="357" t="s">
        <v>2824</v>
      </c>
      <c r="E94" s="357" t="s">
        <v>2825</v>
      </c>
      <c r="F94" s="357" t="s">
        <v>183</v>
      </c>
      <c r="G94" s="357">
        <v>2</v>
      </c>
      <c r="H94" s="357" t="s">
        <v>2159</v>
      </c>
      <c r="I94" s="357" t="s">
        <v>2155</v>
      </c>
      <c r="J94" s="357">
        <v>70</v>
      </c>
      <c r="K94" s="358">
        <v>55</v>
      </c>
      <c r="L94" s="358">
        <v>0</v>
      </c>
      <c r="M94" s="358">
        <v>0</v>
      </c>
      <c r="N94" s="358" t="s">
        <v>2237</v>
      </c>
      <c r="O94" s="358" t="s">
        <v>2197</v>
      </c>
      <c r="P94" s="335" t="str">
        <f t="shared" si="1"/>
        <v>65DCCD23</v>
      </c>
      <c r="Q94" s="268">
        <f>_trangay</f>
        <v>90</v>
      </c>
      <c r="R94" s="268">
        <f>_trangay</f>
        <v>42338</v>
      </c>
      <c r="S94" s="269" t="str">
        <f>_trangay</f>
        <v>Viết</v>
      </c>
    </row>
    <row r="95" spans="1:19" hidden="1">
      <c r="A95" s="335" t="str">
        <f>Ma</f>
        <v>DC2CT31-DCK65</v>
      </c>
      <c r="B95" s="335" t="str">
        <f>MaHP</f>
        <v>DC2CT31</v>
      </c>
      <c r="C95" s="357">
        <v>94</v>
      </c>
      <c r="D95" s="357" t="s">
        <v>2826</v>
      </c>
      <c r="E95" s="357" t="s">
        <v>2827</v>
      </c>
      <c r="F95" s="357" t="s">
        <v>183</v>
      </c>
      <c r="G95" s="357">
        <v>2</v>
      </c>
      <c r="H95" s="357" t="s">
        <v>2159</v>
      </c>
      <c r="I95" s="357" t="s">
        <v>2155</v>
      </c>
      <c r="J95" s="357">
        <v>56</v>
      </c>
      <c r="K95" s="358">
        <v>50</v>
      </c>
      <c r="L95" s="358">
        <v>0</v>
      </c>
      <c r="M95" s="358">
        <v>0</v>
      </c>
      <c r="N95" s="358" t="s">
        <v>2237</v>
      </c>
      <c r="O95" s="358" t="s">
        <v>2196</v>
      </c>
      <c r="P95" s="335" t="str">
        <f t="shared" si="1"/>
        <v>65DCDD21</v>
      </c>
      <c r="Q95" s="268">
        <f>_trangay</f>
        <v>90</v>
      </c>
      <c r="R95" s="268">
        <f>_trangay</f>
        <v>42338</v>
      </c>
      <c r="S95" s="269" t="str">
        <f>_trangay</f>
        <v>Viết</v>
      </c>
    </row>
    <row r="96" spans="1:19" hidden="1">
      <c r="A96" s="335" t="str">
        <f>Ma</f>
        <v>DC2CT31-DCK65</v>
      </c>
      <c r="B96" s="335" t="str">
        <f>MaHP</f>
        <v>DC2CT31</v>
      </c>
      <c r="C96" s="357">
        <v>95</v>
      </c>
      <c r="D96" s="357" t="s">
        <v>2828</v>
      </c>
      <c r="E96" s="357" t="s">
        <v>2829</v>
      </c>
      <c r="F96" s="357" t="s">
        <v>183</v>
      </c>
      <c r="G96" s="357">
        <v>2</v>
      </c>
      <c r="H96" s="357" t="s">
        <v>2159</v>
      </c>
      <c r="I96" s="357" t="s">
        <v>2155</v>
      </c>
      <c r="J96" s="357">
        <v>70</v>
      </c>
      <c r="K96" s="358">
        <v>46</v>
      </c>
      <c r="L96" s="358">
        <v>0</v>
      </c>
      <c r="M96" s="358">
        <v>0</v>
      </c>
      <c r="N96" s="358" t="s">
        <v>2237</v>
      </c>
      <c r="O96" s="358" t="s">
        <v>2195</v>
      </c>
      <c r="P96" s="335" t="str">
        <f t="shared" si="1"/>
        <v>65DCDB21</v>
      </c>
      <c r="Q96" s="268">
        <f>_trangay</f>
        <v>90</v>
      </c>
      <c r="R96" s="268">
        <f>_trangay</f>
        <v>42338</v>
      </c>
      <c r="S96" s="269" t="str">
        <f>_trangay</f>
        <v>Viết</v>
      </c>
    </row>
    <row r="97" spans="1:19" hidden="1">
      <c r="A97" s="335" t="str">
        <f>Ma</f>
        <v>DC2CT31-DCK65</v>
      </c>
      <c r="B97" s="335" t="str">
        <f>MaHP</f>
        <v>DC2CT31</v>
      </c>
      <c r="C97" s="357">
        <v>96</v>
      </c>
      <c r="D97" s="357" t="s">
        <v>2830</v>
      </c>
      <c r="E97" s="357" t="s">
        <v>2831</v>
      </c>
      <c r="F97" s="357" t="s">
        <v>183</v>
      </c>
      <c r="G97" s="357">
        <v>2</v>
      </c>
      <c r="H97" s="357" t="s">
        <v>2159</v>
      </c>
      <c r="I97" s="357" t="s">
        <v>2155</v>
      </c>
      <c r="J97" s="357">
        <v>47</v>
      </c>
      <c r="K97" s="358">
        <v>39</v>
      </c>
      <c r="L97" s="358">
        <v>0</v>
      </c>
      <c r="M97" s="358">
        <v>0</v>
      </c>
      <c r="N97" s="358" t="s">
        <v>2237</v>
      </c>
      <c r="O97" s="358" t="s">
        <v>2196</v>
      </c>
      <c r="P97" s="335" t="str">
        <f t="shared" si="1"/>
        <v>65DCDD22</v>
      </c>
      <c r="Q97" s="268">
        <f>_trangay</f>
        <v>90</v>
      </c>
      <c r="R97" s="268">
        <f>_trangay</f>
        <v>42338</v>
      </c>
      <c r="S97" s="269" t="str">
        <f>_trangay</f>
        <v>Viết</v>
      </c>
    </row>
    <row r="98" spans="1:19" hidden="1">
      <c r="A98" s="335" t="str">
        <f>Ma</f>
        <v>DC2CT31-DCK65</v>
      </c>
      <c r="B98" s="335" t="str">
        <f>MaHP</f>
        <v>DC2CT31</v>
      </c>
      <c r="C98" s="357">
        <v>97</v>
      </c>
      <c r="D98" s="357" t="s">
        <v>2832</v>
      </c>
      <c r="E98" s="357" t="s">
        <v>2833</v>
      </c>
      <c r="F98" s="357" t="s">
        <v>183</v>
      </c>
      <c r="G98" s="357">
        <v>2</v>
      </c>
      <c r="H98" s="357" t="s">
        <v>2159</v>
      </c>
      <c r="I98" s="357" t="s">
        <v>2155</v>
      </c>
      <c r="J98" s="357">
        <v>70</v>
      </c>
      <c r="K98" s="358">
        <v>63</v>
      </c>
      <c r="L98" s="358">
        <v>0</v>
      </c>
      <c r="M98" s="358">
        <v>0</v>
      </c>
      <c r="N98" s="358" t="s">
        <v>2237</v>
      </c>
      <c r="O98" s="358" t="s">
        <v>2194</v>
      </c>
      <c r="P98" s="335" t="str">
        <f t="shared" si="1"/>
        <v>65DCCA21</v>
      </c>
      <c r="Q98" s="268">
        <f>_trangay</f>
        <v>90</v>
      </c>
      <c r="R98" s="268">
        <f>_trangay</f>
        <v>42338</v>
      </c>
      <c r="S98" s="269" t="str">
        <f>_trangay</f>
        <v>Viết</v>
      </c>
    </row>
    <row r="99" spans="1:19" hidden="1">
      <c r="A99" s="335" t="str">
        <f>Ma</f>
        <v>DC2CT31-DCK65</v>
      </c>
      <c r="B99" s="335" t="str">
        <f>MaHP</f>
        <v>DC2CT31</v>
      </c>
      <c r="C99" s="357">
        <v>98</v>
      </c>
      <c r="D99" s="357" t="s">
        <v>2834</v>
      </c>
      <c r="E99" s="357" t="s">
        <v>2835</v>
      </c>
      <c r="F99" s="357" t="s">
        <v>183</v>
      </c>
      <c r="G99" s="357">
        <v>2</v>
      </c>
      <c r="H99" s="357" t="s">
        <v>2159</v>
      </c>
      <c r="I99" s="357" t="s">
        <v>2155</v>
      </c>
      <c r="J99" s="357">
        <v>70</v>
      </c>
      <c r="K99" s="358">
        <v>43</v>
      </c>
      <c r="L99" s="358">
        <v>0</v>
      </c>
      <c r="M99" s="358">
        <v>0</v>
      </c>
      <c r="N99" s="358" t="s">
        <v>2237</v>
      </c>
      <c r="O99" s="358" t="s">
        <v>2194</v>
      </c>
      <c r="P99" s="335" t="str">
        <f t="shared" si="1"/>
        <v>65DCCS21</v>
      </c>
      <c r="Q99" s="268">
        <f>_trangay</f>
        <v>90</v>
      </c>
      <c r="R99" s="268">
        <f>_trangay</f>
        <v>42338</v>
      </c>
      <c r="S99" s="269" t="str">
        <f>_trangay</f>
        <v>Viết</v>
      </c>
    </row>
    <row r="100" spans="1:19" hidden="1">
      <c r="A100" s="335" t="str">
        <f>Ma</f>
        <v>DC2CT31-DCK65</v>
      </c>
      <c r="B100" s="335" t="str">
        <f>MaHP</f>
        <v>DC2CT31</v>
      </c>
      <c r="C100" s="357">
        <v>99</v>
      </c>
      <c r="D100" s="357" t="s">
        <v>2836</v>
      </c>
      <c r="E100" s="357" t="s">
        <v>2837</v>
      </c>
      <c r="F100" s="357" t="s">
        <v>183</v>
      </c>
      <c r="G100" s="357">
        <v>2</v>
      </c>
      <c r="H100" s="357" t="s">
        <v>2159</v>
      </c>
      <c r="I100" s="357" t="s">
        <v>2155</v>
      </c>
      <c r="J100" s="357">
        <v>70</v>
      </c>
      <c r="K100" s="358">
        <v>41</v>
      </c>
      <c r="L100" s="358">
        <v>0</v>
      </c>
      <c r="M100" s="358">
        <v>0</v>
      </c>
      <c r="N100" s="358" t="s">
        <v>2237</v>
      </c>
      <c r="O100" s="358" t="s">
        <v>2195</v>
      </c>
      <c r="P100" s="335" t="str">
        <f t="shared" si="1"/>
        <v>65DCDB22</v>
      </c>
      <c r="Q100" s="268">
        <f>_trangay</f>
        <v>90</v>
      </c>
      <c r="R100" s="268">
        <f>_trangay</f>
        <v>42338</v>
      </c>
      <c r="S100" s="269" t="str">
        <f>_trangay</f>
        <v>Viết</v>
      </c>
    </row>
    <row r="101" spans="1:19" hidden="1">
      <c r="A101" s="335" t="str">
        <f>Ma</f>
        <v>DC2CT31-DCK65</v>
      </c>
      <c r="B101" s="335" t="str">
        <f>MaHP</f>
        <v>DC2CT31</v>
      </c>
      <c r="C101" s="357">
        <v>100</v>
      </c>
      <c r="D101" s="357" t="s">
        <v>2838</v>
      </c>
      <c r="E101" s="357" t="s">
        <v>2839</v>
      </c>
      <c r="F101" s="357" t="s">
        <v>183</v>
      </c>
      <c r="G101" s="357">
        <v>2</v>
      </c>
      <c r="H101" s="357" t="s">
        <v>2159</v>
      </c>
      <c r="I101" s="357" t="s">
        <v>2155</v>
      </c>
      <c r="J101" s="357">
        <v>70</v>
      </c>
      <c r="K101" s="358">
        <v>41</v>
      </c>
      <c r="L101" s="358">
        <v>0</v>
      </c>
      <c r="M101" s="358">
        <v>0</v>
      </c>
      <c r="N101" s="358" t="s">
        <v>2237</v>
      </c>
      <c r="O101" s="358" t="s">
        <v>2195</v>
      </c>
      <c r="P101" s="335" t="str">
        <f t="shared" si="1"/>
        <v>65DCDB23</v>
      </c>
      <c r="Q101" s="268">
        <f>_trangay</f>
        <v>90</v>
      </c>
      <c r="R101" s="268">
        <f>_trangay</f>
        <v>42338</v>
      </c>
      <c r="S101" s="269" t="str">
        <f>_trangay</f>
        <v>Viết</v>
      </c>
    </row>
    <row r="102" spans="1:19" hidden="1">
      <c r="A102" s="335" t="str">
        <f>Ma</f>
        <v>DC2VB32-DCK66</v>
      </c>
      <c r="B102" s="335" t="str">
        <f>MaHP</f>
        <v>DC2VB32</v>
      </c>
      <c r="C102" s="357">
        <v>101</v>
      </c>
      <c r="D102" s="357" t="s">
        <v>3506</v>
      </c>
      <c r="E102" s="357" t="s">
        <v>3507</v>
      </c>
      <c r="F102" s="357" t="s">
        <v>340</v>
      </c>
      <c r="G102" s="357">
        <v>2</v>
      </c>
      <c r="H102" s="357" t="s">
        <v>2236</v>
      </c>
      <c r="I102" s="357" t="s">
        <v>2166</v>
      </c>
      <c r="J102" s="357">
        <v>80</v>
      </c>
      <c r="K102" s="358">
        <v>55</v>
      </c>
      <c r="L102" s="358">
        <v>0</v>
      </c>
      <c r="M102" s="358">
        <v>0</v>
      </c>
      <c r="N102" s="358" t="s">
        <v>3488</v>
      </c>
      <c r="O102" s="358" t="s">
        <v>2844</v>
      </c>
      <c r="P102" s="335" t="str">
        <f t="shared" si="1"/>
        <v>66DCVL21</v>
      </c>
      <c r="Q102" s="268" t="e">
        <f>_trangay</f>
        <v>#N/A</v>
      </c>
      <c r="R102" s="268" t="e">
        <f>_trangay</f>
        <v>#N/A</v>
      </c>
      <c r="S102" s="269" t="e">
        <f>_trangay</f>
        <v>#N/A</v>
      </c>
    </row>
    <row r="103" spans="1:19" hidden="1">
      <c r="A103" s="335" t="str">
        <f>Ma</f>
        <v>DC2VB32-DCK66</v>
      </c>
      <c r="B103" s="335" t="str">
        <f>MaHP</f>
        <v>DC2VB32</v>
      </c>
      <c r="C103" s="357">
        <v>102</v>
      </c>
      <c r="D103" s="357" t="s">
        <v>3508</v>
      </c>
      <c r="E103" s="357" t="s">
        <v>3509</v>
      </c>
      <c r="F103" s="357" t="s">
        <v>340</v>
      </c>
      <c r="G103" s="357">
        <v>2</v>
      </c>
      <c r="H103" s="357" t="s">
        <v>2236</v>
      </c>
      <c r="I103" s="357" t="s">
        <v>2166</v>
      </c>
      <c r="J103" s="357">
        <v>70</v>
      </c>
      <c r="K103" s="358">
        <v>74</v>
      </c>
      <c r="L103" s="358">
        <v>0</v>
      </c>
      <c r="M103" s="358">
        <v>0</v>
      </c>
      <c r="N103" s="358" t="s">
        <v>3488</v>
      </c>
      <c r="O103" s="358" t="s">
        <v>2844</v>
      </c>
      <c r="P103" s="335" t="str">
        <f t="shared" si="1"/>
        <v>66DCVB21</v>
      </c>
      <c r="Q103" s="268" t="e">
        <f>_trangay</f>
        <v>#N/A</v>
      </c>
      <c r="R103" s="268" t="e">
        <f>_trangay</f>
        <v>#N/A</v>
      </c>
      <c r="S103" s="269" t="e">
        <f>_trangay</f>
        <v>#N/A</v>
      </c>
    </row>
    <row r="104" spans="1:19" hidden="1">
      <c r="A104" s="335" t="str">
        <f>Ma</f>
        <v>DC2VB32-DCK66</v>
      </c>
      <c r="B104" s="335" t="str">
        <f>MaHP</f>
        <v>DC2VB32</v>
      </c>
      <c r="C104" s="357">
        <v>103</v>
      </c>
      <c r="D104" s="357" t="s">
        <v>3510</v>
      </c>
      <c r="E104" s="357" t="s">
        <v>3511</v>
      </c>
      <c r="F104" s="357" t="s">
        <v>340</v>
      </c>
      <c r="G104" s="357">
        <v>2</v>
      </c>
      <c r="H104" s="357" t="s">
        <v>2236</v>
      </c>
      <c r="I104" s="357" t="s">
        <v>2166</v>
      </c>
      <c r="J104" s="357">
        <v>60</v>
      </c>
      <c r="K104" s="358">
        <v>55</v>
      </c>
      <c r="L104" s="358">
        <v>0</v>
      </c>
      <c r="M104" s="358">
        <v>0</v>
      </c>
      <c r="N104" s="358" t="s">
        <v>3488</v>
      </c>
      <c r="O104" s="358" t="s">
        <v>2844</v>
      </c>
      <c r="P104" s="335" t="str">
        <f t="shared" si="1"/>
        <v>66DCVL22</v>
      </c>
      <c r="Q104" s="268" t="e">
        <f>_trangay</f>
        <v>#N/A</v>
      </c>
      <c r="R104" s="268" t="e">
        <f>_trangay</f>
        <v>#N/A</v>
      </c>
      <c r="S104" s="269" t="e">
        <f>_trangay</f>
        <v>#N/A</v>
      </c>
    </row>
    <row r="105" spans="1:19" hidden="1">
      <c r="A105" s="335" t="str">
        <f>Ma</f>
        <v>DC3MT37-DCK64</v>
      </c>
      <c r="B105" s="335" t="str">
        <f>MaHP</f>
        <v>DC3MT37</v>
      </c>
      <c r="C105" s="357">
        <v>104</v>
      </c>
      <c r="D105" s="357" t="s">
        <v>3512</v>
      </c>
      <c r="E105" s="357" t="s">
        <v>3513</v>
      </c>
      <c r="F105" s="357" t="s">
        <v>780</v>
      </c>
      <c r="G105" s="357">
        <v>3</v>
      </c>
      <c r="H105" s="357" t="s">
        <v>3514</v>
      </c>
      <c r="I105" s="357" t="s">
        <v>2154</v>
      </c>
      <c r="J105" s="357">
        <v>70</v>
      </c>
      <c r="K105" s="358">
        <v>25</v>
      </c>
      <c r="L105" s="358">
        <v>0</v>
      </c>
      <c r="M105" s="358">
        <v>0</v>
      </c>
      <c r="N105" s="358" t="s">
        <v>3385</v>
      </c>
      <c r="O105" s="358" t="s">
        <v>2164</v>
      </c>
      <c r="P105" s="335" t="str">
        <f t="shared" si="1"/>
        <v>64DCMT01</v>
      </c>
      <c r="Q105" s="268" t="e">
        <f>_trangay</f>
        <v>#N/A</v>
      </c>
      <c r="R105" s="268" t="e">
        <f>_trangay</f>
        <v>#N/A</v>
      </c>
      <c r="S105" s="269" t="e">
        <f>_trangay</f>
        <v>#N/A</v>
      </c>
    </row>
    <row r="106" spans="1:19" hidden="1">
      <c r="A106" s="335" t="str">
        <f>Ma</f>
        <v>DC2DT51-DCK64</v>
      </c>
      <c r="B106" s="335" t="str">
        <f>MaHP</f>
        <v>DC2DT51</v>
      </c>
      <c r="C106" s="357">
        <v>105</v>
      </c>
      <c r="D106" s="357" t="s">
        <v>3515</v>
      </c>
      <c r="E106" s="357" t="s">
        <v>3516</v>
      </c>
      <c r="F106" s="357" t="s">
        <v>421</v>
      </c>
      <c r="G106" s="357">
        <v>3</v>
      </c>
      <c r="H106" s="357" t="s">
        <v>2198</v>
      </c>
      <c r="I106" s="357" t="s">
        <v>2199</v>
      </c>
      <c r="J106" s="357">
        <v>70</v>
      </c>
      <c r="K106" s="358">
        <v>50</v>
      </c>
      <c r="L106" s="358">
        <v>0</v>
      </c>
      <c r="M106" s="358">
        <v>0</v>
      </c>
      <c r="N106" s="358" t="s">
        <v>3385</v>
      </c>
      <c r="O106" s="358" t="s">
        <v>3459</v>
      </c>
      <c r="P106" s="335" t="str">
        <f t="shared" si="1"/>
        <v>64DCDT01</v>
      </c>
      <c r="Q106" s="268" t="e">
        <f>_trangay</f>
        <v>#N/A</v>
      </c>
      <c r="R106" s="268" t="e">
        <f>_trangay</f>
        <v>#N/A</v>
      </c>
      <c r="S106" s="269" t="e">
        <f>_trangay</f>
        <v>#N/A</v>
      </c>
    </row>
    <row r="107" spans="1:19" hidden="1">
      <c r="A107" s="335" t="str">
        <f>Ma</f>
        <v>DC2DT51-DCK64</v>
      </c>
      <c r="B107" s="335" t="str">
        <f>MaHP</f>
        <v>DC2DT51</v>
      </c>
      <c r="C107" s="357">
        <v>106</v>
      </c>
      <c r="D107" s="357" t="s">
        <v>3517</v>
      </c>
      <c r="E107" s="357" t="s">
        <v>3518</v>
      </c>
      <c r="F107" s="357" t="s">
        <v>421</v>
      </c>
      <c r="G107" s="357">
        <v>3</v>
      </c>
      <c r="H107" s="357" t="s">
        <v>2198</v>
      </c>
      <c r="I107" s="357" t="s">
        <v>2199</v>
      </c>
      <c r="J107" s="357">
        <v>70</v>
      </c>
      <c r="K107" s="358">
        <v>48</v>
      </c>
      <c r="L107" s="358">
        <v>0</v>
      </c>
      <c r="M107" s="358">
        <v>0</v>
      </c>
      <c r="N107" s="358" t="s">
        <v>3385</v>
      </c>
      <c r="O107" s="358" t="s">
        <v>3459</v>
      </c>
      <c r="P107" s="335" t="str">
        <f t="shared" si="1"/>
        <v>64DCDT02</v>
      </c>
      <c r="Q107" s="268" t="e">
        <f>_trangay</f>
        <v>#N/A</v>
      </c>
      <c r="R107" s="268" t="e">
        <f>_trangay</f>
        <v>#N/A</v>
      </c>
      <c r="S107" s="269" t="e">
        <f>_trangay</f>
        <v>#N/A</v>
      </c>
    </row>
    <row r="108" spans="1:19" hidden="1">
      <c r="A108" s="335" t="str">
        <f>Ma</f>
        <v>DC2DT51-DCK64</v>
      </c>
      <c r="B108" s="335" t="str">
        <f>MaHP</f>
        <v>DC2DT51</v>
      </c>
      <c r="C108" s="357">
        <v>107</v>
      </c>
      <c r="D108" s="357" t="s">
        <v>3519</v>
      </c>
      <c r="E108" s="357" t="s">
        <v>3520</v>
      </c>
      <c r="F108" s="357" t="s">
        <v>421</v>
      </c>
      <c r="G108" s="357">
        <v>3</v>
      </c>
      <c r="H108" s="357" t="s">
        <v>2198</v>
      </c>
      <c r="I108" s="357" t="s">
        <v>2199</v>
      </c>
      <c r="J108" s="357">
        <v>70</v>
      </c>
      <c r="K108" s="358">
        <v>57</v>
      </c>
      <c r="L108" s="358">
        <v>0</v>
      </c>
      <c r="M108" s="358">
        <v>0</v>
      </c>
      <c r="N108" s="358" t="s">
        <v>3385</v>
      </c>
      <c r="O108" s="358" t="s">
        <v>3505</v>
      </c>
      <c r="P108" s="335" t="str">
        <f t="shared" si="1"/>
        <v>64DCDT03</v>
      </c>
      <c r="Q108" s="268" t="e">
        <f>_trangay</f>
        <v>#N/A</v>
      </c>
      <c r="R108" s="268" t="e">
        <f>_trangay</f>
        <v>#N/A</v>
      </c>
      <c r="S108" s="269" t="e">
        <f>_trangay</f>
        <v>#N/A</v>
      </c>
    </row>
    <row r="109" spans="1:19" hidden="1">
      <c r="A109" s="335" t="str">
        <f>Ma</f>
        <v>DC2VS67-DCK65</v>
      </c>
      <c r="B109" s="335" t="str">
        <f>MaHP</f>
        <v>DC2VS67</v>
      </c>
      <c r="C109" s="357">
        <v>108</v>
      </c>
      <c r="D109" s="357" t="s">
        <v>2840</v>
      </c>
      <c r="E109" s="357" t="s">
        <v>2841</v>
      </c>
      <c r="F109" s="357" t="s">
        <v>330</v>
      </c>
      <c r="G109" s="357">
        <v>3</v>
      </c>
      <c r="H109" s="357" t="s">
        <v>2236</v>
      </c>
      <c r="I109" s="357" t="s">
        <v>2166</v>
      </c>
      <c r="J109" s="357">
        <v>15</v>
      </c>
      <c r="K109" s="358">
        <v>14</v>
      </c>
      <c r="L109" s="358">
        <v>0</v>
      </c>
      <c r="M109" s="358">
        <v>0</v>
      </c>
      <c r="N109" s="358" t="s">
        <v>2237</v>
      </c>
      <c r="O109" s="358" t="s">
        <v>2244</v>
      </c>
      <c r="P109" s="335" t="str">
        <f t="shared" si="1"/>
        <v>65DCVS21</v>
      </c>
      <c r="Q109" s="268" t="e">
        <f>_trangay</f>
        <v>#N/A</v>
      </c>
      <c r="R109" s="268" t="e">
        <f>_trangay</f>
        <v>#N/A</v>
      </c>
      <c r="S109" s="269" t="e">
        <f>_trangay</f>
        <v>#N/A</v>
      </c>
    </row>
    <row r="110" spans="1:19" hidden="1">
      <c r="A110" s="335" t="str">
        <f>Ma</f>
        <v>DC2VB67-DCK65</v>
      </c>
      <c r="B110" s="335" t="str">
        <f>MaHP</f>
        <v>DC2VB67</v>
      </c>
      <c r="C110" s="357">
        <v>109</v>
      </c>
      <c r="D110" s="357" t="s">
        <v>2842</v>
      </c>
      <c r="E110" s="357" t="s">
        <v>2843</v>
      </c>
      <c r="F110" s="357" t="s">
        <v>345</v>
      </c>
      <c r="G110" s="357">
        <v>3</v>
      </c>
      <c r="H110" s="357" t="s">
        <v>2236</v>
      </c>
      <c r="I110" s="357" t="s">
        <v>2166</v>
      </c>
      <c r="J110" s="357">
        <v>38</v>
      </c>
      <c r="K110" s="358">
        <v>35</v>
      </c>
      <c r="L110" s="358">
        <v>0</v>
      </c>
      <c r="M110" s="358">
        <v>0</v>
      </c>
      <c r="N110" s="358" t="s">
        <v>2237</v>
      </c>
      <c r="O110" s="358" t="s">
        <v>2844</v>
      </c>
      <c r="P110" s="335" t="str">
        <f t="shared" si="1"/>
        <v>65DCVB21</v>
      </c>
      <c r="Q110" s="268" t="e">
        <f>_trangay</f>
        <v>#N/A</v>
      </c>
      <c r="R110" s="268" t="e">
        <f>_trangay</f>
        <v>#N/A</v>
      </c>
      <c r="S110" s="269" t="e">
        <f>_trangay</f>
        <v>#N/A</v>
      </c>
    </row>
    <row r="111" spans="1:19" hidden="1">
      <c r="A111" s="335" t="str">
        <f>Ma</f>
        <v>DC2KV22-DCK65</v>
      </c>
      <c r="B111" s="335" t="str">
        <f>MaHP</f>
        <v>DC2KV22</v>
      </c>
      <c r="C111" s="357">
        <v>110</v>
      </c>
      <c r="D111" s="357" t="s">
        <v>2845</v>
      </c>
      <c r="E111" s="357" t="s">
        <v>2846</v>
      </c>
      <c r="F111" s="357" t="s">
        <v>1675</v>
      </c>
      <c r="G111" s="357">
        <v>3</v>
      </c>
      <c r="H111" s="357" t="s">
        <v>2166</v>
      </c>
      <c r="I111" s="357"/>
      <c r="J111" s="357">
        <v>34</v>
      </c>
      <c r="K111" s="358">
        <v>34</v>
      </c>
      <c r="L111" s="358">
        <v>0</v>
      </c>
      <c r="M111" s="358">
        <v>0</v>
      </c>
      <c r="N111" s="358" t="s">
        <v>2237</v>
      </c>
      <c r="O111" s="358" t="s">
        <v>2244</v>
      </c>
      <c r="P111" s="335" t="str">
        <f t="shared" si="1"/>
        <v>65DCVL21</v>
      </c>
      <c r="Q111" s="268" t="e">
        <f>_trangay</f>
        <v>#N/A</v>
      </c>
      <c r="R111" s="268" t="e">
        <f>_trangay</f>
        <v>#N/A</v>
      </c>
      <c r="S111" s="269" t="e">
        <f>_trangay</f>
        <v>#N/A</v>
      </c>
    </row>
    <row r="112" spans="1:19" hidden="1">
      <c r="A112" s="335" t="str">
        <f>Ma</f>
        <v>DC2CK52-DCK64</v>
      </c>
      <c r="B112" s="335" t="str">
        <f>MaHP</f>
        <v>DC2CK52</v>
      </c>
      <c r="C112" s="357">
        <v>111</v>
      </c>
      <c r="D112" s="357" t="s">
        <v>3521</v>
      </c>
      <c r="E112" s="357" t="s">
        <v>3522</v>
      </c>
      <c r="F112" s="357" t="s">
        <v>1533</v>
      </c>
      <c r="G112" s="357">
        <v>1</v>
      </c>
      <c r="H112" s="357" t="s">
        <v>2153</v>
      </c>
      <c r="I112" s="357" t="s">
        <v>2154</v>
      </c>
      <c r="J112" s="357">
        <v>70</v>
      </c>
      <c r="K112" s="358">
        <v>37</v>
      </c>
      <c r="L112" s="358">
        <v>0</v>
      </c>
      <c r="M112" s="358">
        <v>0</v>
      </c>
      <c r="N112" s="358" t="s">
        <v>3385</v>
      </c>
      <c r="O112" s="358" t="s">
        <v>2192</v>
      </c>
      <c r="P112" s="335" t="str">
        <f t="shared" si="1"/>
        <v>64DCMX03</v>
      </c>
      <c r="Q112" s="268">
        <f>_trangay</f>
        <v>0</v>
      </c>
      <c r="R112" s="268">
        <f>_trangay</f>
        <v>42352</v>
      </c>
      <c r="S112" s="269" t="str">
        <f>_trangay</f>
        <v>VĐ</v>
      </c>
    </row>
    <row r="113" spans="1:19" hidden="1">
      <c r="A113" s="335" t="str">
        <f>Ma</f>
        <v>DC2CK52-DCK64</v>
      </c>
      <c r="B113" s="335" t="str">
        <f>MaHP</f>
        <v>DC2CK52</v>
      </c>
      <c r="C113" s="357">
        <v>112</v>
      </c>
      <c r="D113" s="357" t="s">
        <v>3523</v>
      </c>
      <c r="E113" s="357" t="s">
        <v>3524</v>
      </c>
      <c r="F113" s="357" t="s">
        <v>1533</v>
      </c>
      <c r="G113" s="357">
        <v>1</v>
      </c>
      <c r="H113" s="357" t="s">
        <v>2153</v>
      </c>
      <c r="I113" s="357" t="s">
        <v>2154</v>
      </c>
      <c r="J113" s="357">
        <v>70</v>
      </c>
      <c r="K113" s="358">
        <v>41</v>
      </c>
      <c r="L113" s="358">
        <v>0</v>
      </c>
      <c r="M113" s="358">
        <v>0</v>
      </c>
      <c r="N113" s="358" t="s">
        <v>3385</v>
      </c>
      <c r="O113" s="358" t="s">
        <v>3454</v>
      </c>
      <c r="P113" s="335" t="str">
        <f t="shared" si="1"/>
        <v>64DCMX02</v>
      </c>
      <c r="Q113" s="268">
        <f>_trangay</f>
        <v>0</v>
      </c>
      <c r="R113" s="268">
        <f>_trangay</f>
        <v>42352</v>
      </c>
      <c r="S113" s="269" t="str">
        <f>_trangay</f>
        <v>VĐ</v>
      </c>
    </row>
    <row r="114" spans="1:19" hidden="1">
      <c r="A114" s="335" t="str">
        <f>Ma</f>
        <v>DC2CK52-DCK64</v>
      </c>
      <c r="B114" s="335" t="str">
        <f>MaHP</f>
        <v>DC2CK52</v>
      </c>
      <c r="C114" s="357">
        <v>113</v>
      </c>
      <c r="D114" s="357" t="s">
        <v>3525</v>
      </c>
      <c r="E114" s="357" t="s">
        <v>3526</v>
      </c>
      <c r="F114" s="357" t="s">
        <v>1533</v>
      </c>
      <c r="G114" s="357">
        <v>1</v>
      </c>
      <c r="H114" s="357" t="s">
        <v>2153</v>
      </c>
      <c r="I114" s="357" t="s">
        <v>2154</v>
      </c>
      <c r="J114" s="357">
        <v>70</v>
      </c>
      <c r="K114" s="358">
        <v>24</v>
      </c>
      <c r="L114" s="358">
        <v>0</v>
      </c>
      <c r="M114" s="358">
        <v>0</v>
      </c>
      <c r="N114" s="358" t="s">
        <v>3385</v>
      </c>
      <c r="O114" s="358" t="s">
        <v>2191</v>
      </c>
      <c r="P114" s="335" t="str">
        <f t="shared" si="1"/>
        <v>64DCDM01</v>
      </c>
      <c r="Q114" s="268">
        <f>_trangay</f>
        <v>0</v>
      </c>
      <c r="R114" s="268">
        <f>_trangay</f>
        <v>42352</v>
      </c>
      <c r="S114" s="269" t="str">
        <f>_trangay</f>
        <v>VĐ</v>
      </c>
    </row>
    <row r="115" spans="1:19" hidden="1">
      <c r="A115" s="335" t="str">
        <f>Ma</f>
        <v>DC2CK52-DCK64</v>
      </c>
      <c r="B115" s="335" t="str">
        <f>MaHP</f>
        <v>DC2CK52</v>
      </c>
      <c r="C115" s="357">
        <v>114</v>
      </c>
      <c r="D115" s="357" t="s">
        <v>3527</v>
      </c>
      <c r="E115" s="357" t="s">
        <v>3528</v>
      </c>
      <c r="F115" s="357" t="s">
        <v>1533</v>
      </c>
      <c r="G115" s="357">
        <v>1</v>
      </c>
      <c r="H115" s="357" t="s">
        <v>2153</v>
      </c>
      <c r="I115" s="357" t="s">
        <v>2154</v>
      </c>
      <c r="J115" s="357">
        <v>70</v>
      </c>
      <c r="K115" s="358">
        <v>54</v>
      </c>
      <c r="L115" s="358">
        <v>0</v>
      </c>
      <c r="M115" s="358">
        <v>0</v>
      </c>
      <c r="N115" s="358" t="s">
        <v>3385</v>
      </c>
      <c r="O115" s="358" t="s">
        <v>3440</v>
      </c>
      <c r="P115" s="335" t="str">
        <f t="shared" si="1"/>
        <v>64DCOT02</v>
      </c>
      <c r="Q115" s="268">
        <f>_trangay</f>
        <v>0</v>
      </c>
      <c r="R115" s="268">
        <f>_trangay</f>
        <v>42352</v>
      </c>
      <c r="S115" s="269" t="str">
        <f>_trangay</f>
        <v>VĐ</v>
      </c>
    </row>
    <row r="116" spans="1:19" hidden="1">
      <c r="A116" s="335" t="str">
        <f>Ma</f>
        <v>DC2CK52-DCK64</v>
      </c>
      <c r="B116" s="335" t="str">
        <f>MaHP</f>
        <v>DC2CK52</v>
      </c>
      <c r="C116" s="357">
        <v>115</v>
      </c>
      <c r="D116" s="357" t="s">
        <v>3529</v>
      </c>
      <c r="E116" s="357" t="s">
        <v>3530</v>
      </c>
      <c r="F116" s="357" t="s">
        <v>1533</v>
      </c>
      <c r="G116" s="357">
        <v>1</v>
      </c>
      <c r="H116" s="357" t="s">
        <v>2153</v>
      </c>
      <c r="I116" s="357" t="s">
        <v>2154</v>
      </c>
      <c r="J116" s="357">
        <v>70</v>
      </c>
      <c r="K116" s="358">
        <v>48</v>
      </c>
      <c r="L116" s="358">
        <v>0</v>
      </c>
      <c r="M116" s="358">
        <v>0</v>
      </c>
      <c r="N116" s="358" t="s">
        <v>3385</v>
      </c>
      <c r="O116" s="358" t="s">
        <v>3443</v>
      </c>
      <c r="P116" s="335" t="str">
        <f t="shared" si="1"/>
        <v>64DCOT03</v>
      </c>
      <c r="Q116" s="268">
        <f>_trangay</f>
        <v>0</v>
      </c>
      <c r="R116" s="268">
        <f>_trangay</f>
        <v>42352</v>
      </c>
      <c r="S116" s="269" t="str">
        <f>_trangay</f>
        <v>VĐ</v>
      </c>
    </row>
    <row r="117" spans="1:19" hidden="1">
      <c r="A117" s="335" t="str">
        <f>Ma</f>
        <v>DC2CK52-DCK64</v>
      </c>
      <c r="B117" s="335" t="str">
        <f>MaHP</f>
        <v>DC2CK52</v>
      </c>
      <c r="C117" s="357">
        <v>116</v>
      </c>
      <c r="D117" s="357" t="s">
        <v>3531</v>
      </c>
      <c r="E117" s="357" t="s">
        <v>3532</v>
      </c>
      <c r="F117" s="357" t="s">
        <v>1533</v>
      </c>
      <c r="G117" s="357">
        <v>1</v>
      </c>
      <c r="H117" s="357" t="s">
        <v>2153</v>
      </c>
      <c r="I117" s="357" t="s">
        <v>2154</v>
      </c>
      <c r="J117" s="357">
        <v>70</v>
      </c>
      <c r="K117" s="358">
        <v>42</v>
      </c>
      <c r="L117" s="358">
        <v>0</v>
      </c>
      <c r="M117" s="358">
        <v>0</v>
      </c>
      <c r="N117" s="358" t="s">
        <v>3385</v>
      </c>
      <c r="O117" s="358" t="s">
        <v>3443</v>
      </c>
      <c r="P117" s="335" t="str">
        <f t="shared" si="1"/>
        <v>64DCOT04</v>
      </c>
      <c r="Q117" s="268">
        <f>_trangay</f>
        <v>0</v>
      </c>
      <c r="R117" s="268">
        <f>_trangay</f>
        <v>42352</v>
      </c>
      <c r="S117" s="269" t="str">
        <f>_trangay</f>
        <v>VĐ</v>
      </c>
    </row>
    <row r="118" spans="1:19" hidden="1">
      <c r="A118" s="335" t="str">
        <f>Ma</f>
        <v>DC2CK52-DCK64</v>
      </c>
      <c r="B118" s="335" t="str">
        <f>MaHP</f>
        <v>DC2CK52</v>
      </c>
      <c r="C118" s="357">
        <v>117</v>
      </c>
      <c r="D118" s="357" t="s">
        <v>3533</v>
      </c>
      <c r="E118" s="357" t="s">
        <v>3534</v>
      </c>
      <c r="F118" s="357" t="s">
        <v>1533</v>
      </c>
      <c r="G118" s="357">
        <v>1</v>
      </c>
      <c r="H118" s="357" t="s">
        <v>2153</v>
      </c>
      <c r="I118" s="357" t="s">
        <v>2154</v>
      </c>
      <c r="J118" s="357">
        <v>70</v>
      </c>
      <c r="K118" s="358">
        <v>42</v>
      </c>
      <c r="L118" s="358">
        <v>0</v>
      </c>
      <c r="M118" s="358">
        <v>0</v>
      </c>
      <c r="N118" s="358" t="s">
        <v>3385</v>
      </c>
      <c r="O118" s="358" t="s">
        <v>3423</v>
      </c>
      <c r="P118" s="335" t="str">
        <f t="shared" si="1"/>
        <v>64DCOT05</v>
      </c>
      <c r="Q118" s="268">
        <f>_trangay</f>
        <v>0</v>
      </c>
      <c r="R118" s="268">
        <f>_trangay</f>
        <v>42352</v>
      </c>
      <c r="S118" s="269" t="str">
        <f>_trangay</f>
        <v>VĐ</v>
      </c>
    </row>
    <row r="119" spans="1:19" hidden="1">
      <c r="A119" s="335" t="str">
        <f>Ma</f>
        <v>CC3MX48-CCK64</v>
      </c>
      <c r="B119" s="335" t="str">
        <f>MaHP</f>
        <v>CC3MX48</v>
      </c>
      <c r="C119" s="357">
        <v>118</v>
      </c>
      <c r="D119" s="357" t="s">
        <v>5057</v>
      </c>
      <c r="E119" s="357" t="s">
        <v>5058</v>
      </c>
      <c r="F119" s="357" t="s">
        <v>5059</v>
      </c>
      <c r="G119" s="357">
        <v>1</v>
      </c>
      <c r="H119" s="357" t="s">
        <v>219</v>
      </c>
      <c r="I119" s="357" t="s">
        <v>2154</v>
      </c>
      <c r="J119" s="357">
        <v>23</v>
      </c>
      <c r="K119" s="358">
        <v>23</v>
      </c>
      <c r="L119" s="358">
        <v>0</v>
      </c>
      <c r="M119" s="358">
        <v>0</v>
      </c>
      <c r="N119" s="358" t="s">
        <v>5001</v>
      </c>
      <c r="O119" s="358" t="s">
        <v>3976</v>
      </c>
      <c r="P119" s="335" t="str">
        <f t="shared" si="1"/>
        <v>64CCMX01</v>
      </c>
      <c r="Q119" s="268" t="e">
        <f>_trangay</f>
        <v>#N/A</v>
      </c>
      <c r="R119" s="268" t="e">
        <f>_trangay</f>
        <v>#N/A</v>
      </c>
      <c r="S119" s="269" t="e">
        <f>_trangay</f>
        <v>#N/A</v>
      </c>
    </row>
    <row r="120" spans="1:19" hidden="1">
      <c r="A120" s="335" t="str">
        <f>Ma</f>
        <v>DC2DT52-DCK64</v>
      </c>
      <c r="B120" s="335" t="str">
        <f>MaHP</f>
        <v>DC2DT52</v>
      </c>
      <c r="C120" s="357">
        <v>119</v>
      </c>
      <c r="D120" s="357" t="s">
        <v>3535</v>
      </c>
      <c r="E120" s="357" t="s">
        <v>3536</v>
      </c>
      <c r="F120" s="357" t="s">
        <v>425</v>
      </c>
      <c r="G120" s="357">
        <v>2</v>
      </c>
      <c r="H120" s="357" t="s">
        <v>2198</v>
      </c>
      <c r="I120" s="357" t="s">
        <v>2199</v>
      </c>
      <c r="J120" s="357">
        <v>70</v>
      </c>
      <c r="K120" s="358">
        <v>50</v>
      </c>
      <c r="L120" s="358">
        <v>0</v>
      </c>
      <c r="M120" s="358">
        <v>0</v>
      </c>
      <c r="N120" s="358" t="s">
        <v>3385</v>
      </c>
      <c r="O120" s="358" t="s">
        <v>3459</v>
      </c>
      <c r="P120" s="335" t="str">
        <f t="shared" si="1"/>
        <v>64DCDT01</v>
      </c>
      <c r="Q120" s="268" t="e">
        <f>_trangay</f>
        <v>#N/A</v>
      </c>
      <c r="R120" s="268" t="e">
        <f>_trangay</f>
        <v>#N/A</v>
      </c>
      <c r="S120" s="269" t="e">
        <f>_trangay</f>
        <v>#N/A</v>
      </c>
    </row>
    <row r="121" spans="1:19" hidden="1">
      <c r="A121" s="335" t="str">
        <f>Ma</f>
        <v>DC2DT52-DCK64</v>
      </c>
      <c r="B121" s="335" t="str">
        <f>MaHP</f>
        <v>DC2DT52</v>
      </c>
      <c r="C121" s="357">
        <v>120</v>
      </c>
      <c r="D121" s="357" t="s">
        <v>3537</v>
      </c>
      <c r="E121" s="357" t="s">
        <v>3538</v>
      </c>
      <c r="F121" s="357" t="s">
        <v>425</v>
      </c>
      <c r="G121" s="357">
        <v>2</v>
      </c>
      <c r="H121" s="357" t="s">
        <v>2198</v>
      </c>
      <c r="I121" s="357" t="s">
        <v>2199</v>
      </c>
      <c r="J121" s="357">
        <v>70</v>
      </c>
      <c r="K121" s="358">
        <v>48</v>
      </c>
      <c r="L121" s="358">
        <v>0</v>
      </c>
      <c r="M121" s="358">
        <v>0</v>
      </c>
      <c r="N121" s="358" t="s">
        <v>3385</v>
      </c>
      <c r="O121" s="358" t="s">
        <v>3459</v>
      </c>
      <c r="P121" s="335" t="str">
        <f t="shared" si="1"/>
        <v>64DCDT02</v>
      </c>
      <c r="Q121" s="268" t="e">
        <f>_trangay</f>
        <v>#N/A</v>
      </c>
      <c r="R121" s="268" t="e">
        <f>_trangay</f>
        <v>#N/A</v>
      </c>
      <c r="S121" s="269" t="e">
        <f>_trangay</f>
        <v>#N/A</v>
      </c>
    </row>
    <row r="122" spans="1:19" hidden="1">
      <c r="A122" s="335" t="str">
        <f>Ma</f>
        <v>DC2DT52-DCK64</v>
      </c>
      <c r="B122" s="335" t="str">
        <f>MaHP</f>
        <v>DC2DT52</v>
      </c>
      <c r="C122" s="357">
        <v>121</v>
      </c>
      <c r="D122" s="357" t="s">
        <v>3539</v>
      </c>
      <c r="E122" s="357" t="s">
        <v>3540</v>
      </c>
      <c r="F122" s="357" t="s">
        <v>425</v>
      </c>
      <c r="G122" s="357">
        <v>2</v>
      </c>
      <c r="H122" s="357" t="s">
        <v>2198</v>
      </c>
      <c r="I122" s="357" t="s">
        <v>2199</v>
      </c>
      <c r="J122" s="357">
        <v>70</v>
      </c>
      <c r="K122" s="358">
        <v>57</v>
      </c>
      <c r="L122" s="358">
        <v>0</v>
      </c>
      <c r="M122" s="358">
        <v>0</v>
      </c>
      <c r="N122" s="358" t="s">
        <v>3385</v>
      </c>
      <c r="O122" s="358" t="s">
        <v>3505</v>
      </c>
      <c r="P122" s="335" t="str">
        <f t="shared" si="1"/>
        <v>64DCDT03</v>
      </c>
      <c r="Q122" s="268" t="e">
        <f>_trangay</f>
        <v>#N/A</v>
      </c>
      <c r="R122" s="268" t="e">
        <f>_trangay</f>
        <v>#N/A</v>
      </c>
      <c r="S122" s="269" t="e">
        <f>_trangay</f>
        <v>#N/A</v>
      </c>
    </row>
    <row r="123" spans="1:19" hidden="1">
      <c r="A123" s="335" t="str">
        <f>Ma</f>
        <v>DC3KT25-DCK63</v>
      </c>
      <c r="B123" s="335" t="str">
        <f>MaHP</f>
        <v>DC3KT25</v>
      </c>
      <c r="C123" s="357">
        <v>122</v>
      </c>
      <c r="D123" s="357" t="s">
        <v>3541</v>
      </c>
      <c r="E123" s="357" t="s">
        <v>3542</v>
      </c>
      <c r="F123" s="357" t="s">
        <v>3543</v>
      </c>
      <c r="G123" s="357">
        <v>2</v>
      </c>
      <c r="H123" s="357" t="s">
        <v>2171</v>
      </c>
      <c r="I123" s="357" t="s">
        <v>2166</v>
      </c>
      <c r="J123" s="357">
        <v>63</v>
      </c>
      <c r="K123" s="358">
        <v>61</v>
      </c>
      <c r="L123" s="358">
        <v>0</v>
      </c>
      <c r="M123" s="358">
        <v>0</v>
      </c>
      <c r="N123" s="358" t="s">
        <v>3407</v>
      </c>
      <c r="O123" s="358" t="s">
        <v>2175</v>
      </c>
      <c r="P123" s="335" t="str">
        <f t="shared" si="1"/>
        <v>63DCKT04</v>
      </c>
      <c r="Q123" s="268">
        <f>_trangay</f>
        <v>0</v>
      </c>
      <c r="R123" s="268">
        <f>_trangay</f>
        <v>42341</v>
      </c>
      <c r="S123" s="269" t="str">
        <f>_trangay</f>
        <v>VĐ</v>
      </c>
    </row>
    <row r="124" spans="1:19" hidden="1">
      <c r="A124" s="335" t="str">
        <f>Ma</f>
        <v>DC3KT25-DCK63</v>
      </c>
      <c r="B124" s="335" t="str">
        <f>MaHP</f>
        <v>DC3KT25</v>
      </c>
      <c r="C124" s="357">
        <v>123</v>
      </c>
      <c r="D124" s="357" t="s">
        <v>3544</v>
      </c>
      <c r="E124" s="357" t="s">
        <v>3545</v>
      </c>
      <c r="F124" s="357" t="s">
        <v>3543</v>
      </c>
      <c r="G124" s="357">
        <v>2</v>
      </c>
      <c r="H124" s="357" t="s">
        <v>2171</v>
      </c>
      <c r="I124" s="357" t="s">
        <v>2166</v>
      </c>
      <c r="J124" s="357">
        <v>62</v>
      </c>
      <c r="K124" s="358">
        <v>59</v>
      </c>
      <c r="L124" s="358">
        <v>0</v>
      </c>
      <c r="M124" s="358">
        <v>0</v>
      </c>
      <c r="N124" s="358" t="s">
        <v>3407</v>
      </c>
      <c r="O124" s="358" t="s">
        <v>3546</v>
      </c>
      <c r="P124" s="335" t="str">
        <f t="shared" si="1"/>
        <v>63DCKT05</v>
      </c>
      <c r="Q124" s="268">
        <f>_trangay</f>
        <v>0</v>
      </c>
      <c r="R124" s="268">
        <f>_trangay</f>
        <v>42341</v>
      </c>
      <c r="S124" s="269" t="str">
        <f>_trangay</f>
        <v>VĐ</v>
      </c>
    </row>
    <row r="125" spans="1:19" hidden="1">
      <c r="A125" s="335" t="str">
        <f>Ma</f>
        <v>DC3KT25-DCK63</v>
      </c>
      <c r="B125" s="335" t="str">
        <f>MaHP</f>
        <v>DC3KT25</v>
      </c>
      <c r="C125" s="357">
        <v>124</v>
      </c>
      <c r="D125" s="357" t="s">
        <v>3547</v>
      </c>
      <c r="E125" s="357" t="s">
        <v>3548</v>
      </c>
      <c r="F125" s="357" t="s">
        <v>3543</v>
      </c>
      <c r="G125" s="357">
        <v>2</v>
      </c>
      <c r="H125" s="357" t="s">
        <v>2171</v>
      </c>
      <c r="I125" s="357" t="s">
        <v>2166</v>
      </c>
      <c r="J125" s="357">
        <v>57</v>
      </c>
      <c r="K125" s="358">
        <v>52</v>
      </c>
      <c r="L125" s="358">
        <v>0</v>
      </c>
      <c r="M125" s="358">
        <v>0</v>
      </c>
      <c r="N125" s="358" t="s">
        <v>3407</v>
      </c>
      <c r="O125" s="358" t="s">
        <v>2172</v>
      </c>
      <c r="P125" s="335" t="str">
        <f t="shared" si="1"/>
        <v>63DCKT06</v>
      </c>
      <c r="Q125" s="268">
        <f>_trangay</f>
        <v>0</v>
      </c>
      <c r="R125" s="268">
        <f>_trangay</f>
        <v>42341</v>
      </c>
      <c r="S125" s="269" t="str">
        <f>_trangay</f>
        <v>VĐ</v>
      </c>
    </row>
    <row r="126" spans="1:19" hidden="1">
      <c r="A126" s="335" t="str">
        <f>Ma</f>
        <v>DC3KT25-DCK63</v>
      </c>
      <c r="B126" s="335" t="str">
        <f>MaHP</f>
        <v>DC3KT25</v>
      </c>
      <c r="C126" s="357">
        <v>125</v>
      </c>
      <c r="D126" s="357" t="s">
        <v>3549</v>
      </c>
      <c r="E126" s="357" t="s">
        <v>3550</v>
      </c>
      <c r="F126" s="357" t="s">
        <v>3543</v>
      </c>
      <c r="G126" s="357">
        <v>2</v>
      </c>
      <c r="H126" s="357" t="s">
        <v>2171</v>
      </c>
      <c r="I126" s="357" t="s">
        <v>2166</v>
      </c>
      <c r="J126" s="357">
        <v>60</v>
      </c>
      <c r="K126" s="358">
        <v>50</v>
      </c>
      <c r="L126" s="358">
        <v>0</v>
      </c>
      <c r="M126" s="358">
        <v>0</v>
      </c>
      <c r="N126" s="358" t="s">
        <v>3407</v>
      </c>
      <c r="O126" s="358" t="s">
        <v>3551</v>
      </c>
      <c r="P126" s="335" t="str">
        <f t="shared" si="1"/>
        <v>63DCKT07</v>
      </c>
      <c r="Q126" s="268">
        <f>_trangay</f>
        <v>0</v>
      </c>
      <c r="R126" s="268">
        <f>_trangay</f>
        <v>42341</v>
      </c>
      <c r="S126" s="269" t="str">
        <f>_trangay</f>
        <v>VĐ</v>
      </c>
    </row>
    <row r="127" spans="1:19" hidden="1">
      <c r="A127" s="335" t="str">
        <f>Ma</f>
        <v>DC3KT25-DCK63</v>
      </c>
      <c r="B127" s="335" t="str">
        <f>MaHP</f>
        <v>DC3KT25</v>
      </c>
      <c r="C127" s="357">
        <v>126</v>
      </c>
      <c r="D127" s="357" t="s">
        <v>3552</v>
      </c>
      <c r="E127" s="357" t="s">
        <v>3553</v>
      </c>
      <c r="F127" s="357" t="s">
        <v>3543</v>
      </c>
      <c r="G127" s="357">
        <v>2</v>
      </c>
      <c r="H127" s="357" t="s">
        <v>2171</v>
      </c>
      <c r="I127" s="357" t="s">
        <v>2166</v>
      </c>
      <c r="J127" s="357">
        <v>62</v>
      </c>
      <c r="K127" s="358">
        <v>42</v>
      </c>
      <c r="L127" s="358">
        <v>0</v>
      </c>
      <c r="M127" s="358">
        <v>0</v>
      </c>
      <c r="N127" s="358" t="s">
        <v>3407</v>
      </c>
      <c r="O127" s="358" t="s">
        <v>2185</v>
      </c>
      <c r="P127" s="335" t="str">
        <f t="shared" si="1"/>
        <v>63DCKT08</v>
      </c>
      <c r="Q127" s="268">
        <f>_trangay</f>
        <v>0</v>
      </c>
      <c r="R127" s="268">
        <f>_trangay</f>
        <v>42341</v>
      </c>
      <c r="S127" s="269" t="str">
        <f>_trangay</f>
        <v>VĐ</v>
      </c>
    </row>
    <row r="128" spans="1:19" hidden="1">
      <c r="A128" s="335" t="str">
        <f>Ma</f>
        <v>CC2GT54-CCK65</v>
      </c>
      <c r="B128" s="335" t="str">
        <f>MaHP</f>
        <v>CC2GT54</v>
      </c>
      <c r="C128" s="357">
        <v>127</v>
      </c>
      <c r="D128" s="357" t="s">
        <v>5060</v>
      </c>
      <c r="E128" s="357" t="s">
        <v>5061</v>
      </c>
      <c r="F128" s="357" t="s">
        <v>5062</v>
      </c>
      <c r="G128" s="357">
        <v>1</v>
      </c>
      <c r="H128" s="357" t="s">
        <v>1613</v>
      </c>
      <c r="I128" s="357" t="s">
        <v>2155</v>
      </c>
      <c r="J128" s="357">
        <v>69</v>
      </c>
      <c r="K128" s="358">
        <v>66</v>
      </c>
      <c r="L128" s="358">
        <v>0</v>
      </c>
      <c r="M128" s="358">
        <v>0</v>
      </c>
      <c r="N128" s="358" t="s">
        <v>5021</v>
      </c>
      <c r="O128" s="358" t="s">
        <v>2227</v>
      </c>
      <c r="P128" s="335" t="str">
        <f t="shared" si="1"/>
        <v>65CCCD21</v>
      </c>
      <c r="Q128" s="268">
        <f>_trangay</f>
        <v>0</v>
      </c>
      <c r="R128" s="268">
        <f>_trangay</f>
        <v>42348</v>
      </c>
      <c r="S128" s="269" t="str">
        <f>_trangay</f>
        <v>VĐ</v>
      </c>
    </row>
    <row r="129" spans="1:19" hidden="1">
      <c r="A129" s="335" t="str">
        <f>Ma</f>
        <v>CC2GT54-CCK65</v>
      </c>
      <c r="B129" s="335" t="str">
        <f>MaHP</f>
        <v>CC2GT54</v>
      </c>
      <c r="C129" s="357">
        <v>128</v>
      </c>
      <c r="D129" s="357" t="s">
        <v>5063</v>
      </c>
      <c r="E129" s="357" t="s">
        <v>5064</v>
      </c>
      <c r="F129" s="357" t="s">
        <v>5062</v>
      </c>
      <c r="G129" s="357">
        <v>1</v>
      </c>
      <c r="H129" s="357" t="s">
        <v>1613</v>
      </c>
      <c r="I129" s="357" t="s">
        <v>2155</v>
      </c>
      <c r="J129" s="357">
        <v>64</v>
      </c>
      <c r="K129" s="358">
        <v>62</v>
      </c>
      <c r="L129" s="358">
        <v>0</v>
      </c>
      <c r="M129" s="358">
        <v>0</v>
      </c>
      <c r="N129" s="358" t="s">
        <v>5021</v>
      </c>
      <c r="O129" s="358" t="s">
        <v>2227</v>
      </c>
      <c r="P129" s="335" t="str">
        <f t="shared" si="1"/>
        <v>65CCCD22</v>
      </c>
      <c r="Q129" s="268">
        <f>_trangay</f>
        <v>0</v>
      </c>
      <c r="R129" s="268">
        <f>_trangay</f>
        <v>42348</v>
      </c>
      <c r="S129" s="269" t="str">
        <f>_trangay</f>
        <v>VĐ</v>
      </c>
    </row>
    <row r="130" spans="1:19" hidden="1">
      <c r="A130" s="335" t="str">
        <f>Ma</f>
        <v>CC2GT54-CCK65</v>
      </c>
      <c r="B130" s="335" t="str">
        <f>MaHP</f>
        <v>CC2GT54</v>
      </c>
      <c r="C130" s="357">
        <v>129</v>
      </c>
      <c r="D130" s="357" t="s">
        <v>5065</v>
      </c>
      <c r="E130" s="357" t="s">
        <v>5066</v>
      </c>
      <c r="F130" s="357" t="s">
        <v>5062</v>
      </c>
      <c r="G130" s="357">
        <v>1</v>
      </c>
      <c r="H130" s="357" t="s">
        <v>1613</v>
      </c>
      <c r="I130" s="357" t="s">
        <v>2155</v>
      </c>
      <c r="J130" s="357">
        <v>33</v>
      </c>
      <c r="K130" s="358">
        <v>32</v>
      </c>
      <c r="L130" s="358">
        <v>0</v>
      </c>
      <c r="M130" s="358">
        <v>0</v>
      </c>
      <c r="N130" s="358" t="s">
        <v>5021</v>
      </c>
      <c r="O130" s="358" t="s">
        <v>3574</v>
      </c>
      <c r="P130" s="335" t="str">
        <f t="shared" ref="P130:P193" si="2">Loclop</f>
        <v>65CCDD21</v>
      </c>
      <c r="Q130" s="268">
        <f>_trangay</f>
        <v>0</v>
      </c>
      <c r="R130" s="268">
        <f>_trangay</f>
        <v>42348</v>
      </c>
      <c r="S130" s="269" t="str">
        <f>_trangay</f>
        <v>VĐ</v>
      </c>
    </row>
    <row r="131" spans="1:19" hidden="1">
      <c r="A131" s="335" t="str">
        <f>Ma</f>
        <v>DC2GT54-DCK64</v>
      </c>
      <c r="B131" s="335" t="str">
        <f>MaHP</f>
        <v>DC2GT54</v>
      </c>
      <c r="C131" s="357">
        <v>130</v>
      </c>
      <c r="D131" s="357" t="s">
        <v>3554</v>
      </c>
      <c r="E131" s="357" t="s">
        <v>3555</v>
      </c>
      <c r="F131" s="357" t="s">
        <v>3556</v>
      </c>
      <c r="G131" s="357">
        <v>1</v>
      </c>
      <c r="H131" s="357" t="s">
        <v>1613</v>
      </c>
      <c r="I131" s="357" t="s">
        <v>2155</v>
      </c>
      <c r="J131" s="357">
        <v>70</v>
      </c>
      <c r="K131" s="358">
        <v>48</v>
      </c>
      <c r="L131" s="358">
        <v>0</v>
      </c>
      <c r="M131" s="358">
        <v>0</v>
      </c>
      <c r="N131" s="358" t="s">
        <v>3385</v>
      </c>
      <c r="O131" s="358" t="s">
        <v>3557</v>
      </c>
      <c r="P131" s="335" t="str">
        <f t="shared" si="2"/>
        <v>64DCCA01</v>
      </c>
      <c r="Q131" s="268">
        <f>_trangay</f>
        <v>0</v>
      </c>
      <c r="R131" s="268">
        <f>_trangay</f>
        <v>42344</v>
      </c>
      <c r="S131" s="269" t="str">
        <f>_trangay</f>
        <v>VĐ</v>
      </c>
    </row>
    <row r="132" spans="1:19" hidden="1">
      <c r="A132" s="335" t="str">
        <f>Ma</f>
        <v>DC2GT54-DCK64</v>
      </c>
      <c r="B132" s="335" t="str">
        <f>MaHP</f>
        <v>DC2GT54</v>
      </c>
      <c r="C132" s="357">
        <v>131</v>
      </c>
      <c r="D132" s="357" t="s">
        <v>3558</v>
      </c>
      <c r="E132" s="357" t="s">
        <v>3559</v>
      </c>
      <c r="F132" s="357" t="s">
        <v>3556</v>
      </c>
      <c r="G132" s="357">
        <v>1</v>
      </c>
      <c r="H132" s="357" t="s">
        <v>1613</v>
      </c>
      <c r="I132" s="357" t="s">
        <v>2155</v>
      </c>
      <c r="J132" s="357">
        <v>70</v>
      </c>
      <c r="K132" s="358">
        <v>37</v>
      </c>
      <c r="L132" s="358">
        <v>0</v>
      </c>
      <c r="M132" s="358">
        <v>0</v>
      </c>
      <c r="N132" s="358" t="s">
        <v>3385</v>
      </c>
      <c r="O132" s="358" t="s">
        <v>3557</v>
      </c>
      <c r="P132" s="335" t="str">
        <f t="shared" si="2"/>
        <v>64DCCA02</v>
      </c>
      <c r="Q132" s="268">
        <f>_trangay</f>
        <v>0</v>
      </c>
      <c r="R132" s="268">
        <f>_trangay</f>
        <v>42344</v>
      </c>
      <c r="S132" s="269" t="str">
        <f>_trangay</f>
        <v>VĐ</v>
      </c>
    </row>
    <row r="133" spans="1:19" hidden="1">
      <c r="A133" s="335" t="str">
        <f>Ma</f>
        <v>DC2GT54-DCK64</v>
      </c>
      <c r="B133" s="335" t="str">
        <f>MaHP</f>
        <v>DC2GT54</v>
      </c>
      <c r="C133" s="357">
        <v>132</v>
      </c>
      <c r="D133" s="357" t="s">
        <v>3560</v>
      </c>
      <c r="E133" s="357" t="s">
        <v>3561</v>
      </c>
      <c r="F133" s="357" t="s">
        <v>3556</v>
      </c>
      <c r="G133" s="357">
        <v>1</v>
      </c>
      <c r="H133" s="357" t="s">
        <v>1613</v>
      </c>
      <c r="I133" s="357" t="s">
        <v>2155</v>
      </c>
      <c r="J133" s="357">
        <v>70</v>
      </c>
      <c r="K133" s="358">
        <v>36</v>
      </c>
      <c r="L133" s="358">
        <v>0</v>
      </c>
      <c r="M133" s="358">
        <v>0</v>
      </c>
      <c r="N133" s="358" t="s">
        <v>3385</v>
      </c>
      <c r="O133" s="358" t="s">
        <v>3562</v>
      </c>
      <c r="P133" s="335" t="str">
        <f t="shared" si="2"/>
        <v>64DCCC01</v>
      </c>
      <c r="Q133" s="268">
        <f>_trangay</f>
        <v>0</v>
      </c>
      <c r="R133" s="268">
        <f>_trangay</f>
        <v>42344</v>
      </c>
      <c r="S133" s="269" t="str">
        <f>_trangay</f>
        <v>VĐ</v>
      </c>
    </row>
    <row r="134" spans="1:19" hidden="1">
      <c r="A134" s="335" t="str">
        <f>Ma</f>
        <v>DC2GT54-DCK64</v>
      </c>
      <c r="B134" s="335" t="str">
        <f>MaHP</f>
        <v>DC2GT54</v>
      </c>
      <c r="C134" s="357">
        <v>133</v>
      </c>
      <c r="D134" s="357" t="s">
        <v>3563</v>
      </c>
      <c r="E134" s="357" t="s">
        <v>3564</v>
      </c>
      <c r="F134" s="357" t="s">
        <v>3556</v>
      </c>
      <c r="G134" s="357">
        <v>1</v>
      </c>
      <c r="H134" s="357" t="s">
        <v>1613</v>
      </c>
      <c r="I134" s="357" t="s">
        <v>2155</v>
      </c>
      <c r="J134" s="357">
        <v>70</v>
      </c>
      <c r="K134" s="358">
        <v>60</v>
      </c>
      <c r="L134" s="358">
        <v>0</v>
      </c>
      <c r="M134" s="358">
        <v>0</v>
      </c>
      <c r="N134" s="358" t="s">
        <v>3385</v>
      </c>
      <c r="O134" s="358" t="s">
        <v>3565</v>
      </c>
      <c r="P134" s="335" t="str">
        <f t="shared" si="2"/>
        <v>64DCCD08</v>
      </c>
      <c r="Q134" s="268">
        <f>_trangay</f>
        <v>0</v>
      </c>
      <c r="R134" s="268">
        <f>_trangay</f>
        <v>42344</v>
      </c>
      <c r="S134" s="269" t="str">
        <f>_trangay</f>
        <v>VĐ</v>
      </c>
    </row>
    <row r="135" spans="1:19" hidden="1">
      <c r="A135" s="335" t="str">
        <f>Ma</f>
        <v>DC2GT54-DCK64</v>
      </c>
      <c r="B135" s="335" t="str">
        <f>MaHP</f>
        <v>DC2GT54</v>
      </c>
      <c r="C135" s="357">
        <v>134</v>
      </c>
      <c r="D135" s="357" t="s">
        <v>3566</v>
      </c>
      <c r="E135" s="357" t="s">
        <v>3567</v>
      </c>
      <c r="F135" s="357" t="s">
        <v>3556</v>
      </c>
      <c r="G135" s="357">
        <v>1</v>
      </c>
      <c r="H135" s="357" t="s">
        <v>1613</v>
      </c>
      <c r="I135" s="357" t="s">
        <v>2155</v>
      </c>
      <c r="J135" s="357">
        <v>70</v>
      </c>
      <c r="K135" s="358">
        <v>52</v>
      </c>
      <c r="L135" s="358">
        <v>0</v>
      </c>
      <c r="M135" s="358">
        <v>0</v>
      </c>
      <c r="N135" s="358" t="s">
        <v>3385</v>
      </c>
      <c r="O135" s="358" t="s">
        <v>2227</v>
      </c>
      <c r="P135" s="335" t="str">
        <f t="shared" si="2"/>
        <v>64DCDB01</v>
      </c>
      <c r="Q135" s="268">
        <f>_trangay</f>
        <v>0</v>
      </c>
      <c r="R135" s="268">
        <f>_trangay</f>
        <v>42344</v>
      </c>
      <c r="S135" s="269" t="str">
        <f>_trangay</f>
        <v>VĐ</v>
      </c>
    </row>
    <row r="136" spans="1:19" hidden="1">
      <c r="A136" s="335" t="str">
        <f>Ma</f>
        <v>DC2GT54-DCK64</v>
      </c>
      <c r="B136" s="335" t="str">
        <f>MaHP</f>
        <v>DC2GT54</v>
      </c>
      <c r="C136" s="357">
        <v>135</v>
      </c>
      <c r="D136" s="357" t="s">
        <v>3568</v>
      </c>
      <c r="E136" s="357" t="s">
        <v>3569</v>
      </c>
      <c r="F136" s="357" t="s">
        <v>3556</v>
      </c>
      <c r="G136" s="357">
        <v>1</v>
      </c>
      <c r="H136" s="357" t="s">
        <v>1613</v>
      </c>
      <c r="I136" s="357" t="s">
        <v>2155</v>
      </c>
      <c r="J136" s="357">
        <v>70</v>
      </c>
      <c r="K136" s="358">
        <v>46</v>
      </c>
      <c r="L136" s="358">
        <v>0</v>
      </c>
      <c r="M136" s="358">
        <v>0</v>
      </c>
      <c r="N136" s="358" t="s">
        <v>3385</v>
      </c>
      <c r="O136" s="358" t="s">
        <v>2227</v>
      </c>
      <c r="P136" s="335" t="str">
        <f t="shared" si="2"/>
        <v>64DCDB02</v>
      </c>
      <c r="Q136" s="268">
        <f>_trangay</f>
        <v>0</v>
      </c>
      <c r="R136" s="268">
        <f>_trangay</f>
        <v>42344</v>
      </c>
      <c r="S136" s="269" t="str">
        <f>_trangay</f>
        <v>VĐ</v>
      </c>
    </row>
    <row r="137" spans="1:19" hidden="1">
      <c r="A137" s="335" t="str">
        <f>Ma</f>
        <v>DC2GT54-DCK64</v>
      </c>
      <c r="B137" s="335" t="str">
        <f>MaHP</f>
        <v>DC2GT54</v>
      </c>
      <c r="C137" s="357">
        <v>136</v>
      </c>
      <c r="D137" s="357" t="s">
        <v>3570</v>
      </c>
      <c r="E137" s="357" t="s">
        <v>3571</v>
      </c>
      <c r="F137" s="357" t="s">
        <v>3556</v>
      </c>
      <c r="G137" s="357">
        <v>1</v>
      </c>
      <c r="H137" s="357" t="s">
        <v>1613</v>
      </c>
      <c r="I137" s="357" t="s">
        <v>2155</v>
      </c>
      <c r="J137" s="357">
        <v>70</v>
      </c>
      <c r="K137" s="358">
        <v>39</v>
      </c>
      <c r="L137" s="358">
        <v>0</v>
      </c>
      <c r="M137" s="358">
        <v>0</v>
      </c>
      <c r="N137" s="358" t="s">
        <v>3385</v>
      </c>
      <c r="O137" s="358" t="s">
        <v>3562</v>
      </c>
      <c r="P137" s="335" t="str">
        <f t="shared" si="2"/>
        <v>64DCDB03</v>
      </c>
      <c r="Q137" s="268">
        <f>_trangay</f>
        <v>0</v>
      </c>
      <c r="R137" s="268">
        <f>_trangay</f>
        <v>42344</v>
      </c>
      <c r="S137" s="269" t="str">
        <f>_trangay</f>
        <v>VĐ</v>
      </c>
    </row>
    <row r="138" spans="1:19" hidden="1">
      <c r="A138" s="335" t="str">
        <f>Ma</f>
        <v>DC2DD54-DCK64</v>
      </c>
      <c r="B138" s="335" t="str">
        <f>MaHP</f>
        <v>DC2DD54</v>
      </c>
      <c r="C138" s="357">
        <v>137</v>
      </c>
      <c r="D138" s="357" t="s">
        <v>3572</v>
      </c>
      <c r="E138" s="357" t="s">
        <v>3573</v>
      </c>
      <c r="F138" s="357" t="s">
        <v>3556</v>
      </c>
      <c r="G138" s="357">
        <v>1</v>
      </c>
      <c r="H138" s="357" t="s">
        <v>1613</v>
      </c>
      <c r="I138" s="357" t="s">
        <v>2155</v>
      </c>
      <c r="J138" s="357">
        <v>70</v>
      </c>
      <c r="K138" s="358">
        <v>54</v>
      </c>
      <c r="L138" s="358">
        <v>0</v>
      </c>
      <c r="M138" s="358">
        <v>0</v>
      </c>
      <c r="N138" s="358" t="s">
        <v>3385</v>
      </c>
      <c r="O138" s="358" t="s">
        <v>3574</v>
      </c>
      <c r="P138" s="335" t="str">
        <f t="shared" si="2"/>
        <v>64DCDD02</v>
      </c>
      <c r="Q138" s="268">
        <f>_trangay</f>
        <v>0</v>
      </c>
      <c r="R138" s="268">
        <f>_trangay</f>
        <v>42355</v>
      </c>
      <c r="S138" s="269" t="str">
        <f>_trangay</f>
        <v>VĐ</v>
      </c>
    </row>
    <row r="139" spans="1:19" hidden="1">
      <c r="A139" s="335" t="str">
        <f>Ma</f>
        <v>DC2GT54-DCK64</v>
      </c>
      <c r="B139" s="335" t="str">
        <f>MaHP</f>
        <v>DC2GT54</v>
      </c>
      <c r="C139" s="357">
        <v>138</v>
      </c>
      <c r="D139" s="357" t="s">
        <v>3575</v>
      </c>
      <c r="E139" s="357" t="s">
        <v>3576</v>
      </c>
      <c r="F139" s="357" t="s">
        <v>3556</v>
      </c>
      <c r="G139" s="357">
        <v>1</v>
      </c>
      <c r="H139" s="357" t="s">
        <v>1613</v>
      </c>
      <c r="I139" s="357" t="s">
        <v>2155</v>
      </c>
      <c r="J139" s="357">
        <v>70</v>
      </c>
      <c r="K139" s="358">
        <v>56</v>
      </c>
      <c r="L139" s="358">
        <v>0</v>
      </c>
      <c r="M139" s="358">
        <v>0</v>
      </c>
      <c r="N139" s="358" t="s">
        <v>3385</v>
      </c>
      <c r="O139" s="358" t="s">
        <v>3577</v>
      </c>
      <c r="P139" s="335" t="str">
        <f t="shared" si="2"/>
        <v>64DCCD09</v>
      </c>
      <c r="Q139" s="268">
        <f>_trangay</f>
        <v>0</v>
      </c>
      <c r="R139" s="268">
        <f>_trangay</f>
        <v>42344</v>
      </c>
      <c r="S139" s="269" t="str">
        <f>_trangay</f>
        <v>VĐ</v>
      </c>
    </row>
    <row r="140" spans="1:19" hidden="1">
      <c r="A140" s="335" t="str">
        <f>Ma</f>
        <v>DC2DD54-DCK64</v>
      </c>
      <c r="B140" s="335" t="str">
        <f>MaHP</f>
        <v>DC2DD54</v>
      </c>
      <c r="C140" s="357">
        <v>139</v>
      </c>
      <c r="D140" s="357" t="s">
        <v>3578</v>
      </c>
      <c r="E140" s="357" t="s">
        <v>3579</v>
      </c>
      <c r="F140" s="357" t="s">
        <v>3556</v>
      </c>
      <c r="G140" s="357">
        <v>1</v>
      </c>
      <c r="H140" s="357" t="s">
        <v>1613</v>
      </c>
      <c r="I140" s="357" t="s">
        <v>2155</v>
      </c>
      <c r="J140" s="357">
        <v>70</v>
      </c>
      <c r="K140" s="358">
        <v>50</v>
      </c>
      <c r="L140" s="358">
        <v>0</v>
      </c>
      <c r="M140" s="358">
        <v>0</v>
      </c>
      <c r="N140" s="358" t="s">
        <v>3385</v>
      </c>
      <c r="O140" s="358" t="s">
        <v>3574</v>
      </c>
      <c r="P140" s="335" t="str">
        <f t="shared" si="2"/>
        <v>64DCDD03</v>
      </c>
      <c r="Q140" s="268">
        <f>_trangay</f>
        <v>0</v>
      </c>
      <c r="R140" s="268">
        <f>_trangay</f>
        <v>42355</v>
      </c>
      <c r="S140" s="269" t="str">
        <f>_trangay</f>
        <v>VĐ</v>
      </c>
    </row>
    <row r="141" spans="1:19" hidden="1">
      <c r="A141" s="335" t="str">
        <f>Ma</f>
        <v>DC2GT54-DCK64</v>
      </c>
      <c r="B141" s="335" t="str">
        <f>MaHP</f>
        <v>DC2GT54</v>
      </c>
      <c r="C141" s="357">
        <v>140</v>
      </c>
      <c r="D141" s="357" t="s">
        <v>3580</v>
      </c>
      <c r="E141" s="357" t="s">
        <v>3581</v>
      </c>
      <c r="F141" s="357" t="s">
        <v>3556</v>
      </c>
      <c r="G141" s="357">
        <v>1</v>
      </c>
      <c r="H141" s="357" t="s">
        <v>1613</v>
      </c>
      <c r="I141" s="357" t="s">
        <v>2155</v>
      </c>
      <c r="J141" s="357">
        <v>70</v>
      </c>
      <c r="K141" s="358">
        <v>45</v>
      </c>
      <c r="L141" s="358">
        <v>0</v>
      </c>
      <c r="M141" s="358">
        <v>0</v>
      </c>
      <c r="N141" s="358" t="s">
        <v>3385</v>
      </c>
      <c r="O141" s="358" t="s">
        <v>3582</v>
      </c>
      <c r="P141" s="335" t="str">
        <f t="shared" si="2"/>
        <v>64DCCD10</v>
      </c>
      <c r="Q141" s="268">
        <f>_trangay</f>
        <v>0</v>
      </c>
      <c r="R141" s="268">
        <f>_trangay</f>
        <v>42344</v>
      </c>
      <c r="S141" s="269" t="str">
        <f>_trangay</f>
        <v>VĐ</v>
      </c>
    </row>
    <row r="142" spans="1:19" hidden="1">
      <c r="A142" s="335" t="str">
        <f>Ma</f>
        <v>DC2DD54-DCK64</v>
      </c>
      <c r="B142" s="335" t="str">
        <f>MaHP</f>
        <v>DC2DD54</v>
      </c>
      <c r="C142" s="357">
        <v>141</v>
      </c>
      <c r="D142" s="357" t="s">
        <v>3583</v>
      </c>
      <c r="E142" s="357" t="s">
        <v>3584</v>
      </c>
      <c r="F142" s="357" t="s">
        <v>3556</v>
      </c>
      <c r="G142" s="357">
        <v>1</v>
      </c>
      <c r="H142" s="357" t="s">
        <v>1613</v>
      </c>
      <c r="I142" s="357" t="s">
        <v>2155</v>
      </c>
      <c r="J142" s="357">
        <v>70</v>
      </c>
      <c r="K142" s="358">
        <v>54</v>
      </c>
      <c r="L142" s="358">
        <v>0</v>
      </c>
      <c r="M142" s="358">
        <v>0</v>
      </c>
      <c r="N142" s="358" t="s">
        <v>3385</v>
      </c>
      <c r="O142" s="358" t="s">
        <v>3585</v>
      </c>
      <c r="P142" s="335" t="str">
        <f t="shared" si="2"/>
        <v>64DCDD04</v>
      </c>
      <c r="Q142" s="268">
        <f>_trangay</f>
        <v>0</v>
      </c>
      <c r="R142" s="268">
        <f>_trangay</f>
        <v>42355</v>
      </c>
      <c r="S142" s="269" t="str">
        <f>_trangay</f>
        <v>VĐ</v>
      </c>
    </row>
    <row r="143" spans="1:19" hidden="1">
      <c r="A143" s="335" t="str">
        <f>Ma</f>
        <v>DC2GT54-DCK64</v>
      </c>
      <c r="B143" s="335" t="str">
        <f>MaHP</f>
        <v>DC2GT54</v>
      </c>
      <c r="C143" s="357">
        <v>142</v>
      </c>
      <c r="D143" s="357" t="s">
        <v>3586</v>
      </c>
      <c r="E143" s="357" t="s">
        <v>3587</v>
      </c>
      <c r="F143" s="357" t="s">
        <v>3556</v>
      </c>
      <c r="G143" s="357">
        <v>1</v>
      </c>
      <c r="H143" s="357" t="s">
        <v>1613</v>
      </c>
      <c r="I143" s="357" t="s">
        <v>2155</v>
      </c>
      <c r="J143" s="357">
        <v>70</v>
      </c>
      <c r="K143" s="358">
        <v>37</v>
      </c>
      <c r="L143" s="358">
        <v>0</v>
      </c>
      <c r="M143" s="358">
        <v>0</v>
      </c>
      <c r="N143" s="358" t="s">
        <v>3385</v>
      </c>
      <c r="O143" s="358" t="s">
        <v>3582</v>
      </c>
      <c r="P143" s="335" t="str">
        <f t="shared" si="2"/>
        <v>64DCCD11</v>
      </c>
      <c r="Q143" s="268">
        <f>_trangay</f>
        <v>0</v>
      </c>
      <c r="R143" s="268">
        <f>_trangay</f>
        <v>42344</v>
      </c>
      <c r="S143" s="269" t="str">
        <f>_trangay</f>
        <v>VĐ</v>
      </c>
    </row>
    <row r="144" spans="1:19" hidden="1">
      <c r="A144" s="335" t="str">
        <f>Ma</f>
        <v>DC2GT54-DCK64</v>
      </c>
      <c r="B144" s="335" t="str">
        <f>MaHP</f>
        <v>DC2GT54</v>
      </c>
      <c r="C144" s="357">
        <v>143</v>
      </c>
      <c r="D144" s="357" t="s">
        <v>3588</v>
      </c>
      <c r="E144" s="357" t="s">
        <v>3589</v>
      </c>
      <c r="F144" s="357" t="s">
        <v>3556</v>
      </c>
      <c r="G144" s="357">
        <v>1</v>
      </c>
      <c r="H144" s="357" t="s">
        <v>1613</v>
      </c>
      <c r="I144" s="357" t="s">
        <v>2155</v>
      </c>
      <c r="J144" s="357">
        <v>70</v>
      </c>
      <c r="K144" s="358">
        <v>52</v>
      </c>
      <c r="L144" s="358">
        <v>0</v>
      </c>
      <c r="M144" s="358">
        <v>0</v>
      </c>
      <c r="N144" s="358" t="s">
        <v>3385</v>
      </c>
      <c r="O144" s="358" t="s">
        <v>3565</v>
      </c>
      <c r="P144" s="335" t="str">
        <f t="shared" si="2"/>
        <v>64DCCD12</v>
      </c>
      <c r="Q144" s="268">
        <f>_trangay</f>
        <v>0</v>
      </c>
      <c r="R144" s="268">
        <f>_trangay</f>
        <v>42344</v>
      </c>
      <c r="S144" s="269" t="str">
        <f>_trangay</f>
        <v>VĐ</v>
      </c>
    </row>
    <row r="145" spans="1:19" hidden="1">
      <c r="A145" s="335" t="str">
        <f>Ma</f>
        <v>DC2GT54-DCK64</v>
      </c>
      <c r="B145" s="335" t="str">
        <f>MaHP</f>
        <v>DC2GT54</v>
      </c>
      <c r="C145" s="357">
        <v>144</v>
      </c>
      <c r="D145" s="357" t="s">
        <v>3590</v>
      </c>
      <c r="E145" s="357" t="s">
        <v>3591</v>
      </c>
      <c r="F145" s="357" t="s">
        <v>3556</v>
      </c>
      <c r="G145" s="357">
        <v>1</v>
      </c>
      <c r="H145" s="357" t="s">
        <v>1613</v>
      </c>
      <c r="I145" s="357" t="s">
        <v>2155</v>
      </c>
      <c r="J145" s="357">
        <v>70</v>
      </c>
      <c r="K145" s="358">
        <v>61</v>
      </c>
      <c r="L145" s="358">
        <v>0</v>
      </c>
      <c r="M145" s="358">
        <v>0</v>
      </c>
      <c r="N145" s="358" t="s">
        <v>3385</v>
      </c>
      <c r="O145" s="358" t="s">
        <v>3577</v>
      </c>
      <c r="P145" s="335" t="str">
        <f t="shared" si="2"/>
        <v>64DCCS01</v>
      </c>
      <c r="Q145" s="268">
        <f>_trangay</f>
        <v>0</v>
      </c>
      <c r="R145" s="268">
        <f>_trangay</f>
        <v>42344</v>
      </c>
      <c r="S145" s="269" t="str">
        <f>_trangay</f>
        <v>VĐ</v>
      </c>
    </row>
    <row r="146" spans="1:19" hidden="1">
      <c r="A146" s="335" t="str">
        <f>Ma</f>
        <v>DC2OT71-DCK64</v>
      </c>
      <c r="B146" s="335" t="str">
        <f>MaHP</f>
        <v>DC2OT71</v>
      </c>
      <c r="C146" s="357">
        <v>145</v>
      </c>
      <c r="D146" s="357" t="s">
        <v>3592</v>
      </c>
      <c r="E146" s="357" t="s">
        <v>3593</v>
      </c>
      <c r="F146" s="357" t="s">
        <v>3594</v>
      </c>
      <c r="G146" s="357">
        <v>1</v>
      </c>
      <c r="H146" s="357" t="s">
        <v>2153</v>
      </c>
      <c r="I146" s="357" t="s">
        <v>2154</v>
      </c>
      <c r="J146" s="357">
        <v>70</v>
      </c>
      <c r="K146" s="358">
        <v>55</v>
      </c>
      <c r="L146" s="358">
        <v>0</v>
      </c>
      <c r="M146" s="358">
        <v>0</v>
      </c>
      <c r="N146" s="358" t="s">
        <v>3385</v>
      </c>
      <c r="O146" s="358" t="s">
        <v>3595</v>
      </c>
      <c r="P146" s="335" t="str">
        <f t="shared" si="2"/>
        <v>64DCOT02</v>
      </c>
      <c r="Q146" s="268" t="e">
        <f>_trangay</f>
        <v>#N/A</v>
      </c>
      <c r="R146" s="268" t="e">
        <f>_trangay</f>
        <v>#N/A</v>
      </c>
      <c r="S146" s="269" t="e">
        <f>_trangay</f>
        <v>#N/A</v>
      </c>
    </row>
    <row r="147" spans="1:19" hidden="1">
      <c r="A147" s="335" t="str">
        <f>Ma</f>
        <v>DC2OT71-DCK64</v>
      </c>
      <c r="B147" s="335" t="str">
        <f>MaHP</f>
        <v>DC2OT71</v>
      </c>
      <c r="C147" s="357">
        <v>146</v>
      </c>
      <c r="D147" s="357" t="s">
        <v>3596</v>
      </c>
      <c r="E147" s="357" t="s">
        <v>3597</v>
      </c>
      <c r="F147" s="357" t="s">
        <v>3594</v>
      </c>
      <c r="G147" s="357">
        <v>1</v>
      </c>
      <c r="H147" s="357" t="s">
        <v>2153</v>
      </c>
      <c r="I147" s="357" t="s">
        <v>2154</v>
      </c>
      <c r="J147" s="357">
        <v>70</v>
      </c>
      <c r="K147" s="358">
        <v>49</v>
      </c>
      <c r="L147" s="358">
        <v>0</v>
      </c>
      <c r="M147" s="358">
        <v>0</v>
      </c>
      <c r="N147" s="358" t="s">
        <v>3385</v>
      </c>
      <c r="O147" s="358" t="s">
        <v>3598</v>
      </c>
      <c r="P147" s="335" t="str">
        <f t="shared" si="2"/>
        <v>64DCOT03</v>
      </c>
      <c r="Q147" s="268" t="e">
        <f>_trangay</f>
        <v>#N/A</v>
      </c>
      <c r="R147" s="268" t="e">
        <f>_trangay</f>
        <v>#N/A</v>
      </c>
      <c r="S147" s="269" t="e">
        <f>_trangay</f>
        <v>#N/A</v>
      </c>
    </row>
    <row r="148" spans="1:19" hidden="1">
      <c r="A148" s="335" t="str">
        <f>Ma</f>
        <v>DC2OT71-DCK64</v>
      </c>
      <c r="B148" s="335" t="str">
        <f>MaHP</f>
        <v>DC2OT71</v>
      </c>
      <c r="C148" s="357">
        <v>147</v>
      </c>
      <c r="D148" s="357" t="s">
        <v>3599</v>
      </c>
      <c r="E148" s="357" t="s">
        <v>3600</v>
      </c>
      <c r="F148" s="357" t="s">
        <v>3594</v>
      </c>
      <c r="G148" s="357">
        <v>1</v>
      </c>
      <c r="H148" s="357" t="s">
        <v>2153</v>
      </c>
      <c r="I148" s="357" t="s">
        <v>2154</v>
      </c>
      <c r="J148" s="357">
        <v>70</v>
      </c>
      <c r="K148" s="358">
        <v>42</v>
      </c>
      <c r="L148" s="358">
        <v>0</v>
      </c>
      <c r="M148" s="358">
        <v>0</v>
      </c>
      <c r="N148" s="358" t="s">
        <v>3385</v>
      </c>
      <c r="O148" s="358" t="s">
        <v>3601</v>
      </c>
      <c r="P148" s="335" t="str">
        <f t="shared" si="2"/>
        <v>64DCOT04</v>
      </c>
      <c r="Q148" s="268" t="e">
        <f>_trangay</f>
        <v>#N/A</v>
      </c>
      <c r="R148" s="268" t="e">
        <f>_trangay</f>
        <v>#N/A</v>
      </c>
      <c r="S148" s="269" t="e">
        <f>_trangay</f>
        <v>#N/A</v>
      </c>
    </row>
    <row r="149" spans="1:19" hidden="1">
      <c r="A149" s="335" t="str">
        <f>Ma</f>
        <v>DC2OT71-DCK64</v>
      </c>
      <c r="B149" s="335" t="str">
        <f>MaHP</f>
        <v>DC2OT71</v>
      </c>
      <c r="C149" s="357">
        <v>148</v>
      </c>
      <c r="D149" s="357" t="s">
        <v>3602</v>
      </c>
      <c r="E149" s="357" t="s">
        <v>3603</v>
      </c>
      <c r="F149" s="357" t="s">
        <v>3594</v>
      </c>
      <c r="G149" s="357">
        <v>1</v>
      </c>
      <c r="H149" s="357" t="s">
        <v>2153</v>
      </c>
      <c r="I149" s="357" t="s">
        <v>2154</v>
      </c>
      <c r="J149" s="357">
        <v>70</v>
      </c>
      <c r="K149" s="358">
        <v>43</v>
      </c>
      <c r="L149" s="358">
        <v>0</v>
      </c>
      <c r="M149" s="358">
        <v>0</v>
      </c>
      <c r="N149" s="358" t="s">
        <v>3385</v>
      </c>
      <c r="O149" s="358" t="s">
        <v>3601</v>
      </c>
      <c r="P149" s="335" t="str">
        <f t="shared" si="2"/>
        <v>64DCOT05</v>
      </c>
      <c r="Q149" s="268" t="e">
        <f>_trangay</f>
        <v>#N/A</v>
      </c>
      <c r="R149" s="268" t="e">
        <f>_trangay</f>
        <v>#N/A</v>
      </c>
      <c r="S149" s="269" t="e">
        <f>_trangay</f>
        <v>#N/A</v>
      </c>
    </row>
    <row r="150" spans="1:19" hidden="1">
      <c r="A150" s="335" t="str">
        <f>Ma</f>
        <v>DC3MX47-DCK63</v>
      </c>
      <c r="B150" s="335" t="str">
        <f>MaHP</f>
        <v>DC3MX47</v>
      </c>
      <c r="C150" s="357">
        <v>149</v>
      </c>
      <c r="D150" s="357" t="s">
        <v>3604</v>
      </c>
      <c r="E150" s="357" t="s">
        <v>3605</v>
      </c>
      <c r="F150" s="357" t="s">
        <v>1808</v>
      </c>
      <c r="G150" s="357">
        <v>1</v>
      </c>
      <c r="H150" s="357" t="s">
        <v>219</v>
      </c>
      <c r="I150" s="357" t="s">
        <v>2154</v>
      </c>
      <c r="J150" s="357">
        <v>13</v>
      </c>
      <c r="K150" s="358">
        <v>12</v>
      </c>
      <c r="L150" s="358">
        <v>0</v>
      </c>
      <c r="M150" s="358">
        <v>0</v>
      </c>
      <c r="N150" s="358" t="s">
        <v>3407</v>
      </c>
      <c r="O150" s="358" t="s">
        <v>2174</v>
      </c>
      <c r="P150" s="335" t="str">
        <f t="shared" si="2"/>
        <v>63DCMX01</v>
      </c>
      <c r="Q150" s="268" t="e">
        <f>_trangay</f>
        <v>#N/A</v>
      </c>
      <c r="R150" s="268" t="e">
        <f>_trangay</f>
        <v>#N/A</v>
      </c>
      <c r="S150" s="269" t="e">
        <f>_trangay</f>
        <v>#N/A</v>
      </c>
    </row>
    <row r="151" spans="1:19" hidden="1">
      <c r="A151" s="335" t="str">
        <f>Ma</f>
        <v>DC3MX42-DCK63</v>
      </c>
      <c r="B151" s="335" t="str">
        <f>MaHP</f>
        <v>DC3MX42</v>
      </c>
      <c r="C151" s="357">
        <v>150</v>
      </c>
      <c r="D151" s="357" t="s">
        <v>3606</v>
      </c>
      <c r="E151" s="357" t="s">
        <v>3607</v>
      </c>
      <c r="F151" s="357" t="s">
        <v>753</v>
      </c>
      <c r="G151" s="357">
        <v>2</v>
      </c>
      <c r="H151" s="357" t="s">
        <v>219</v>
      </c>
      <c r="I151" s="357" t="s">
        <v>2154</v>
      </c>
      <c r="J151" s="357">
        <v>13</v>
      </c>
      <c r="K151" s="358">
        <v>12</v>
      </c>
      <c r="L151" s="358">
        <v>0</v>
      </c>
      <c r="M151" s="358">
        <v>0</v>
      </c>
      <c r="N151" s="358" t="s">
        <v>3407</v>
      </c>
      <c r="O151" s="358"/>
      <c r="P151" s="335" t="str">
        <f t="shared" si="2"/>
        <v>63DCMX01</v>
      </c>
      <c r="Q151" s="268" t="e">
        <f>_trangay</f>
        <v>#N/A</v>
      </c>
      <c r="R151" s="268" t="e">
        <f>_trangay</f>
        <v>#N/A</v>
      </c>
      <c r="S151" s="269" t="e">
        <f>_trangay</f>
        <v>#N/A</v>
      </c>
    </row>
    <row r="152" spans="1:19" hidden="1">
      <c r="A152" s="335" t="str">
        <f>Ma</f>
        <v>DC2GT34-DCK64</v>
      </c>
      <c r="B152" s="335" t="str">
        <f>MaHP</f>
        <v>DC2GT34</v>
      </c>
      <c r="C152" s="357">
        <v>151</v>
      </c>
      <c r="D152" s="357" t="s">
        <v>3608</v>
      </c>
      <c r="E152" s="357" t="s">
        <v>3609</v>
      </c>
      <c r="F152" s="357" t="s">
        <v>3610</v>
      </c>
      <c r="G152" s="357">
        <v>1</v>
      </c>
      <c r="H152" s="357" t="s">
        <v>2159</v>
      </c>
      <c r="I152" s="357" t="s">
        <v>2155</v>
      </c>
      <c r="J152" s="357">
        <v>70</v>
      </c>
      <c r="K152" s="358">
        <v>60</v>
      </c>
      <c r="L152" s="358">
        <v>0</v>
      </c>
      <c r="M152" s="358">
        <v>0</v>
      </c>
      <c r="N152" s="358" t="s">
        <v>3385</v>
      </c>
      <c r="O152" s="358" t="s">
        <v>2196</v>
      </c>
      <c r="P152" s="335" t="str">
        <f t="shared" si="2"/>
        <v>64DCCD08</v>
      </c>
      <c r="Q152" s="268">
        <f>_trangay</f>
        <v>0</v>
      </c>
      <c r="R152" s="268">
        <f>_trangay</f>
        <v>42351</v>
      </c>
      <c r="S152" s="269" t="str">
        <f>_trangay</f>
        <v>VĐ</v>
      </c>
    </row>
    <row r="153" spans="1:19" hidden="1">
      <c r="A153" s="335" t="str">
        <f>Ma</f>
        <v>DC2GT34-DCK64</v>
      </c>
      <c r="B153" s="335" t="str">
        <f>MaHP</f>
        <v>DC2GT34</v>
      </c>
      <c r="C153" s="357">
        <v>152</v>
      </c>
      <c r="D153" s="357" t="s">
        <v>3611</v>
      </c>
      <c r="E153" s="357" t="s">
        <v>3612</v>
      </c>
      <c r="F153" s="357" t="s">
        <v>3610</v>
      </c>
      <c r="G153" s="357">
        <v>1</v>
      </c>
      <c r="H153" s="357" t="s">
        <v>2159</v>
      </c>
      <c r="I153" s="357" t="s">
        <v>2155</v>
      </c>
      <c r="J153" s="357">
        <v>70</v>
      </c>
      <c r="K153" s="358">
        <v>56</v>
      </c>
      <c r="L153" s="358">
        <v>0</v>
      </c>
      <c r="M153" s="358">
        <v>0</v>
      </c>
      <c r="N153" s="358" t="s">
        <v>3385</v>
      </c>
      <c r="O153" s="358" t="s">
        <v>2194</v>
      </c>
      <c r="P153" s="335" t="str">
        <f t="shared" si="2"/>
        <v>64DCCD09</v>
      </c>
      <c r="Q153" s="268">
        <f>_trangay</f>
        <v>0</v>
      </c>
      <c r="R153" s="268">
        <f>_trangay</f>
        <v>42351</v>
      </c>
      <c r="S153" s="269" t="str">
        <f>_trangay</f>
        <v>VĐ</v>
      </c>
    </row>
    <row r="154" spans="1:19" hidden="1">
      <c r="A154" s="335" t="str">
        <f>Ma</f>
        <v>DC2GT34-DCK64</v>
      </c>
      <c r="B154" s="335" t="str">
        <f>MaHP</f>
        <v>DC2GT34</v>
      </c>
      <c r="C154" s="357">
        <v>153</v>
      </c>
      <c r="D154" s="357" t="s">
        <v>3613</v>
      </c>
      <c r="E154" s="357" t="s">
        <v>3614</v>
      </c>
      <c r="F154" s="357" t="s">
        <v>3610</v>
      </c>
      <c r="G154" s="357">
        <v>1</v>
      </c>
      <c r="H154" s="357" t="s">
        <v>2159</v>
      </c>
      <c r="I154" s="357" t="s">
        <v>2155</v>
      </c>
      <c r="J154" s="357">
        <v>70</v>
      </c>
      <c r="K154" s="358">
        <v>45</v>
      </c>
      <c r="L154" s="358">
        <v>0</v>
      </c>
      <c r="M154" s="358">
        <v>0</v>
      </c>
      <c r="N154" s="358" t="s">
        <v>3385</v>
      </c>
      <c r="O154" s="358" t="s">
        <v>3482</v>
      </c>
      <c r="P154" s="335" t="str">
        <f t="shared" si="2"/>
        <v>64DCCD10</v>
      </c>
      <c r="Q154" s="268">
        <f>_trangay</f>
        <v>0</v>
      </c>
      <c r="R154" s="268">
        <f>_trangay</f>
        <v>42351</v>
      </c>
      <c r="S154" s="269" t="str">
        <f>_trangay</f>
        <v>VĐ</v>
      </c>
    </row>
    <row r="155" spans="1:19" hidden="1">
      <c r="A155" s="335" t="str">
        <f>Ma</f>
        <v>DC2GT34-DCK64</v>
      </c>
      <c r="B155" s="335" t="str">
        <f>MaHP</f>
        <v>DC2GT34</v>
      </c>
      <c r="C155" s="357">
        <v>154</v>
      </c>
      <c r="D155" s="357" t="s">
        <v>3615</v>
      </c>
      <c r="E155" s="357" t="s">
        <v>3616</v>
      </c>
      <c r="F155" s="357" t="s">
        <v>3610</v>
      </c>
      <c r="G155" s="357">
        <v>1</v>
      </c>
      <c r="H155" s="357" t="s">
        <v>2159</v>
      </c>
      <c r="I155" s="357" t="s">
        <v>2155</v>
      </c>
      <c r="J155" s="357">
        <v>70</v>
      </c>
      <c r="K155" s="358">
        <v>44</v>
      </c>
      <c r="L155" s="358">
        <v>0</v>
      </c>
      <c r="M155" s="358">
        <v>0</v>
      </c>
      <c r="N155" s="358" t="s">
        <v>3385</v>
      </c>
      <c r="O155" s="358" t="s">
        <v>3617</v>
      </c>
      <c r="P155" s="335" t="str">
        <f t="shared" si="2"/>
        <v>64DCCD11</v>
      </c>
      <c r="Q155" s="268">
        <f>_trangay</f>
        <v>0</v>
      </c>
      <c r="R155" s="268">
        <f>_trangay</f>
        <v>42351</v>
      </c>
      <c r="S155" s="269" t="str">
        <f>_trangay</f>
        <v>VĐ</v>
      </c>
    </row>
    <row r="156" spans="1:19" hidden="1">
      <c r="A156" s="335" t="str">
        <f>Ma</f>
        <v>DC2GT34-DCK64</v>
      </c>
      <c r="B156" s="335" t="str">
        <f>MaHP</f>
        <v>DC2GT34</v>
      </c>
      <c r="C156" s="357">
        <v>155</v>
      </c>
      <c r="D156" s="357" t="s">
        <v>3618</v>
      </c>
      <c r="E156" s="357" t="s">
        <v>3619</v>
      </c>
      <c r="F156" s="357" t="s">
        <v>3610</v>
      </c>
      <c r="G156" s="357">
        <v>1</v>
      </c>
      <c r="H156" s="357" t="s">
        <v>2159</v>
      </c>
      <c r="I156" s="357" t="s">
        <v>2155</v>
      </c>
      <c r="J156" s="357">
        <v>70</v>
      </c>
      <c r="K156" s="358">
        <v>53</v>
      </c>
      <c r="L156" s="358">
        <v>0</v>
      </c>
      <c r="M156" s="358">
        <v>0</v>
      </c>
      <c r="N156" s="358" t="s">
        <v>3385</v>
      </c>
      <c r="O156" s="358" t="s">
        <v>2195</v>
      </c>
      <c r="P156" s="335" t="str">
        <f t="shared" si="2"/>
        <v>64DCCD12</v>
      </c>
      <c r="Q156" s="268">
        <f>_trangay</f>
        <v>0</v>
      </c>
      <c r="R156" s="268">
        <f>_trangay</f>
        <v>42351</v>
      </c>
      <c r="S156" s="269" t="str">
        <f>_trangay</f>
        <v>VĐ</v>
      </c>
    </row>
    <row r="157" spans="1:19" hidden="1">
      <c r="A157" s="335" t="str">
        <f>Ma</f>
        <v>DC2GT34-DCK64</v>
      </c>
      <c r="B157" s="335" t="str">
        <f>MaHP</f>
        <v>DC2GT34</v>
      </c>
      <c r="C157" s="357">
        <v>156</v>
      </c>
      <c r="D157" s="357" t="s">
        <v>3620</v>
      </c>
      <c r="E157" s="357" t="s">
        <v>3621</v>
      </c>
      <c r="F157" s="357" t="s">
        <v>3610</v>
      </c>
      <c r="G157" s="357">
        <v>1</v>
      </c>
      <c r="H157" s="357" t="s">
        <v>2159</v>
      </c>
      <c r="I157" s="357" t="s">
        <v>2155</v>
      </c>
      <c r="J157" s="357">
        <v>70</v>
      </c>
      <c r="K157" s="358">
        <v>62</v>
      </c>
      <c r="L157" s="358">
        <v>0</v>
      </c>
      <c r="M157" s="358">
        <v>0</v>
      </c>
      <c r="N157" s="358" t="s">
        <v>3385</v>
      </c>
      <c r="O157" s="358" t="s">
        <v>2196</v>
      </c>
      <c r="P157" s="335" t="str">
        <f t="shared" si="2"/>
        <v>64DCCS01</v>
      </c>
      <c r="Q157" s="268">
        <f>_trangay</f>
        <v>0</v>
      </c>
      <c r="R157" s="268">
        <f>_trangay</f>
        <v>42351</v>
      </c>
      <c r="S157" s="269" t="str">
        <f>_trangay</f>
        <v>VĐ</v>
      </c>
    </row>
    <row r="158" spans="1:19" hidden="1">
      <c r="A158" s="335" t="str">
        <f>Ma</f>
        <v>CC2CK54-CCK65</v>
      </c>
      <c r="B158" s="335" t="str">
        <f>MaHP</f>
        <v>CC2CK54</v>
      </c>
      <c r="C158" s="357">
        <v>157</v>
      </c>
      <c r="D158" s="357" t="s">
        <v>5067</v>
      </c>
      <c r="E158" s="357" t="s">
        <v>5068</v>
      </c>
      <c r="F158" s="357" t="s">
        <v>1535</v>
      </c>
      <c r="G158" s="357">
        <v>1</v>
      </c>
      <c r="H158" s="357" t="s">
        <v>2153</v>
      </c>
      <c r="I158" s="357" t="s">
        <v>2154</v>
      </c>
      <c r="J158" s="357">
        <v>60</v>
      </c>
      <c r="K158" s="358">
        <v>59</v>
      </c>
      <c r="L158" s="358">
        <v>0</v>
      </c>
      <c r="M158" s="358">
        <v>0</v>
      </c>
      <c r="N158" s="358" t="s">
        <v>5021</v>
      </c>
      <c r="O158" s="358" t="s">
        <v>3443</v>
      </c>
      <c r="P158" s="335" t="str">
        <f t="shared" si="2"/>
        <v>65CCOT21</v>
      </c>
      <c r="Q158" s="268" t="e">
        <f>_trangay</f>
        <v>#N/A</v>
      </c>
      <c r="R158" s="268" t="e">
        <f>_trangay</f>
        <v>#N/A</v>
      </c>
      <c r="S158" s="269" t="e">
        <f>_trangay</f>
        <v>#N/A</v>
      </c>
    </row>
    <row r="159" spans="1:19" hidden="1">
      <c r="A159" s="335" t="str">
        <f>Ma</f>
        <v>DC2CK54-DCK65</v>
      </c>
      <c r="B159" s="335" t="str">
        <f>MaHP</f>
        <v>DC2CK54</v>
      </c>
      <c r="C159" s="357">
        <v>158</v>
      </c>
      <c r="D159" s="357" t="s">
        <v>2847</v>
      </c>
      <c r="E159" s="357" t="s">
        <v>2848</v>
      </c>
      <c r="F159" s="357" t="s">
        <v>1535</v>
      </c>
      <c r="G159" s="357">
        <v>1</v>
      </c>
      <c r="H159" s="357" t="s">
        <v>2153</v>
      </c>
      <c r="I159" s="357" t="s">
        <v>2154</v>
      </c>
      <c r="J159" s="357">
        <v>25</v>
      </c>
      <c r="K159" s="358">
        <v>37</v>
      </c>
      <c r="L159" s="358">
        <v>0</v>
      </c>
      <c r="M159" s="358">
        <v>0</v>
      </c>
      <c r="N159" s="358" t="s">
        <v>2237</v>
      </c>
      <c r="O159" s="358" t="s">
        <v>2192</v>
      </c>
      <c r="P159" s="335" t="str">
        <f t="shared" si="2"/>
        <v>65DCDM21</v>
      </c>
      <c r="Q159" s="268" t="e">
        <f>_trangay</f>
        <v>#N/A</v>
      </c>
      <c r="R159" s="268" t="e">
        <f>_trangay</f>
        <v>#N/A</v>
      </c>
      <c r="S159" s="269" t="e">
        <f>_trangay</f>
        <v>#N/A</v>
      </c>
    </row>
    <row r="160" spans="1:19" hidden="1">
      <c r="A160" s="335" t="str">
        <f>Ma</f>
        <v>DC3QT52-DCK63</v>
      </c>
      <c r="B160" s="335" t="str">
        <f>MaHP</f>
        <v>DC3QT52</v>
      </c>
      <c r="C160" s="357">
        <v>159</v>
      </c>
      <c r="D160" s="357" t="s">
        <v>3622</v>
      </c>
      <c r="E160" s="357" t="s">
        <v>3623</v>
      </c>
      <c r="F160" s="357" t="s">
        <v>3624</v>
      </c>
      <c r="G160" s="357">
        <v>2</v>
      </c>
      <c r="H160" s="357" t="s">
        <v>2165</v>
      </c>
      <c r="I160" s="357" t="s">
        <v>2166</v>
      </c>
      <c r="J160" s="357">
        <v>55</v>
      </c>
      <c r="K160" s="358">
        <v>49</v>
      </c>
      <c r="L160" s="358">
        <v>0</v>
      </c>
      <c r="M160" s="358">
        <v>0</v>
      </c>
      <c r="N160" s="358" t="s">
        <v>3407</v>
      </c>
      <c r="O160" s="358" t="s">
        <v>3625</v>
      </c>
      <c r="P160" s="335" t="str">
        <f t="shared" si="2"/>
        <v>63DCQT01</v>
      </c>
      <c r="Q160" s="268" t="e">
        <f>_trangay</f>
        <v>#N/A</v>
      </c>
      <c r="R160" s="268" t="e">
        <f>_trangay</f>
        <v>#N/A</v>
      </c>
      <c r="S160" s="269" t="e">
        <f>_trangay</f>
        <v>#N/A</v>
      </c>
    </row>
    <row r="161" spans="1:19" hidden="1">
      <c r="A161" s="335" t="str">
        <f>Ma</f>
        <v>DC3QT52-DCK63</v>
      </c>
      <c r="B161" s="335" t="str">
        <f>MaHP</f>
        <v>DC3QT52</v>
      </c>
      <c r="C161" s="357">
        <v>160</v>
      </c>
      <c r="D161" s="357" t="s">
        <v>3626</v>
      </c>
      <c r="E161" s="357" t="s">
        <v>3627</v>
      </c>
      <c r="F161" s="357" t="s">
        <v>3624</v>
      </c>
      <c r="G161" s="357">
        <v>2</v>
      </c>
      <c r="H161" s="357" t="s">
        <v>2165</v>
      </c>
      <c r="I161" s="357" t="s">
        <v>2166</v>
      </c>
      <c r="J161" s="357">
        <v>46</v>
      </c>
      <c r="K161" s="358">
        <v>38</v>
      </c>
      <c r="L161" s="358">
        <v>0</v>
      </c>
      <c r="M161" s="358">
        <v>0</v>
      </c>
      <c r="N161" s="358" t="s">
        <v>3407</v>
      </c>
      <c r="O161" s="358" t="s">
        <v>3628</v>
      </c>
      <c r="P161" s="335" t="str">
        <f t="shared" si="2"/>
        <v>63DCQT02</v>
      </c>
      <c r="Q161" s="268" t="e">
        <f>_trangay</f>
        <v>#N/A</v>
      </c>
      <c r="R161" s="268" t="e">
        <f>_trangay</f>
        <v>#N/A</v>
      </c>
      <c r="S161" s="269" t="e">
        <f>_trangay</f>
        <v>#N/A</v>
      </c>
    </row>
    <row r="162" spans="1:19" hidden="1">
      <c r="A162" s="335" t="str">
        <f>Ma</f>
        <v>CC3DB44-CCK65</v>
      </c>
      <c r="B162" s="335" t="str">
        <f>MaHP</f>
        <v>CC3DB44</v>
      </c>
      <c r="C162" s="357">
        <v>161</v>
      </c>
      <c r="D162" s="357" t="s">
        <v>5069</v>
      </c>
      <c r="E162" s="357" t="s">
        <v>5070</v>
      </c>
      <c r="F162" s="357" t="s">
        <v>570</v>
      </c>
      <c r="G162" s="357">
        <v>1</v>
      </c>
      <c r="H162" s="357" t="s">
        <v>1647</v>
      </c>
      <c r="I162" s="357" t="s">
        <v>2155</v>
      </c>
      <c r="J162" s="357">
        <v>69</v>
      </c>
      <c r="K162" s="358">
        <v>66</v>
      </c>
      <c r="L162" s="358">
        <v>0</v>
      </c>
      <c r="M162" s="358">
        <v>0</v>
      </c>
      <c r="N162" s="358" t="s">
        <v>5021</v>
      </c>
      <c r="O162" s="358" t="s">
        <v>5002</v>
      </c>
      <c r="P162" s="335" t="str">
        <f t="shared" si="2"/>
        <v>65CCCD21</v>
      </c>
      <c r="Q162" s="268">
        <f>_trangay</f>
        <v>0</v>
      </c>
      <c r="R162" s="268">
        <f>_trangay</f>
        <v>42350</v>
      </c>
      <c r="S162" s="269" t="str">
        <f>_trangay</f>
        <v>VĐ</v>
      </c>
    </row>
    <row r="163" spans="1:19" hidden="1">
      <c r="A163" s="335" t="str">
        <f>Ma</f>
        <v>CC3DB44-CCK65</v>
      </c>
      <c r="B163" s="335" t="str">
        <f>MaHP</f>
        <v>CC3DB44</v>
      </c>
      <c r="C163" s="357">
        <v>162</v>
      </c>
      <c r="D163" s="357" t="s">
        <v>5071</v>
      </c>
      <c r="E163" s="357" t="s">
        <v>5072</v>
      </c>
      <c r="F163" s="357" t="s">
        <v>570</v>
      </c>
      <c r="G163" s="357">
        <v>1</v>
      </c>
      <c r="H163" s="357" t="s">
        <v>1647</v>
      </c>
      <c r="I163" s="357" t="s">
        <v>2155</v>
      </c>
      <c r="J163" s="357">
        <v>64</v>
      </c>
      <c r="K163" s="358">
        <v>62</v>
      </c>
      <c r="L163" s="358">
        <v>0</v>
      </c>
      <c r="M163" s="358">
        <v>0</v>
      </c>
      <c r="N163" s="358" t="s">
        <v>5021</v>
      </c>
      <c r="O163" s="358" t="s">
        <v>5002</v>
      </c>
      <c r="P163" s="335" t="str">
        <f t="shared" si="2"/>
        <v>65CCCD22</v>
      </c>
      <c r="Q163" s="268">
        <f>_trangay</f>
        <v>0</v>
      </c>
      <c r="R163" s="268">
        <f>_trangay</f>
        <v>42350</v>
      </c>
      <c r="S163" s="269" t="str">
        <f>_trangay</f>
        <v>VĐ</v>
      </c>
    </row>
    <row r="164" spans="1:19" hidden="1">
      <c r="A164" s="335" t="str">
        <f>Ma</f>
        <v>CC3CD54-CCK64</v>
      </c>
      <c r="B164" s="335" t="str">
        <f>MaHP</f>
        <v>CC3CD54</v>
      </c>
      <c r="C164" s="357">
        <v>163</v>
      </c>
      <c r="D164" s="357" t="s">
        <v>5073</v>
      </c>
      <c r="E164" s="357" t="s">
        <v>5074</v>
      </c>
      <c r="F164" s="357" t="s">
        <v>1696</v>
      </c>
      <c r="G164" s="357">
        <v>1</v>
      </c>
      <c r="H164" s="357" t="s">
        <v>2155</v>
      </c>
      <c r="I164" s="357"/>
      <c r="J164" s="357">
        <v>74</v>
      </c>
      <c r="K164" s="358">
        <v>73</v>
      </c>
      <c r="L164" s="358">
        <v>0</v>
      </c>
      <c r="M164" s="358">
        <v>0</v>
      </c>
      <c r="N164" s="358" t="s">
        <v>5001</v>
      </c>
      <c r="O164" s="358" t="s">
        <v>3919</v>
      </c>
      <c r="P164" s="335" t="str">
        <f t="shared" si="2"/>
        <v>64CCCD05</v>
      </c>
      <c r="Q164" s="268">
        <f>_trangay</f>
        <v>0</v>
      </c>
      <c r="R164" s="268">
        <f>_trangay</f>
        <v>42354</v>
      </c>
      <c r="S164" s="269" t="str">
        <f>_trangay</f>
        <v>VĐ</v>
      </c>
    </row>
    <row r="165" spans="1:19" hidden="1">
      <c r="A165" s="335" t="str">
        <f>Ma</f>
        <v>CC3DD54-CCK64</v>
      </c>
      <c r="B165" s="335" t="str">
        <f>MaHP</f>
        <v>CC3DD54</v>
      </c>
      <c r="C165" s="357">
        <v>164</v>
      </c>
      <c r="D165" s="357" t="s">
        <v>5075</v>
      </c>
      <c r="E165" s="357" t="s">
        <v>5076</v>
      </c>
      <c r="F165" s="357" t="s">
        <v>1696</v>
      </c>
      <c r="G165" s="357">
        <v>1</v>
      </c>
      <c r="H165" s="357" t="s">
        <v>3433</v>
      </c>
      <c r="I165" s="357" t="s">
        <v>2155</v>
      </c>
      <c r="J165" s="357">
        <v>46</v>
      </c>
      <c r="K165" s="358">
        <v>46</v>
      </c>
      <c r="L165" s="358">
        <v>0</v>
      </c>
      <c r="M165" s="358">
        <v>0</v>
      </c>
      <c r="N165" s="358" t="s">
        <v>5001</v>
      </c>
      <c r="O165" s="358" t="s">
        <v>3585</v>
      </c>
      <c r="P165" s="335" t="str">
        <f t="shared" si="2"/>
        <v>64CCDD02</v>
      </c>
      <c r="Q165" s="268" t="e">
        <f>_trangay</f>
        <v>#N/A</v>
      </c>
      <c r="R165" s="268" t="e">
        <f>_trangay</f>
        <v>#N/A</v>
      </c>
      <c r="S165" s="269" t="e">
        <f>_trangay</f>
        <v>#N/A</v>
      </c>
    </row>
    <row r="166" spans="1:19" hidden="1">
      <c r="A166" s="335" t="str">
        <f>Ma</f>
        <v>CC3CD54-CCK64</v>
      </c>
      <c r="B166" s="335" t="str">
        <f>MaHP</f>
        <v>CC3CD54</v>
      </c>
      <c r="C166" s="357">
        <v>165</v>
      </c>
      <c r="D166" s="357" t="s">
        <v>5077</v>
      </c>
      <c r="E166" s="357" t="s">
        <v>5078</v>
      </c>
      <c r="F166" s="357" t="s">
        <v>1696</v>
      </c>
      <c r="G166" s="357">
        <v>1</v>
      </c>
      <c r="H166" s="357" t="s">
        <v>2155</v>
      </c>
      <c r="I166" s="357"/>
      <c r="J166" s="357">
        <v>75</v>
      </c>
      <c r="K166" s="358">
        <v>76</v>
      </c>
      <c r="L166" s="358">
        <v>0</v>
      </c>
      <c r="M166" s="358">
        <v>0</v>
      </c>
      <c r="N166" s="358" t="s">
        <v>5001</v>
      </c>
      <c r="O166" s="358" t="s">
        <v>3919</v>
      </c>
      <c r="P166" s="335" t="str">
        <f t="shared" si="2"/>
        <v>64CCCD06</v>
      </c>
      <c r="Q166" s="268">
        <f>_trangay</f>
        <v>0</v>
      </c>
      <c r="R166" s="268">
        <f>_trangay</f>
        <v>42354</v>
      </c>
      <c r="S166" s="269" t="str">
        <f>_trangay</f>
        <v>VĐ</v>
      </c>
    </row>
    <row r="167" spans="1:19">
      <c r="A167" s="335" t="str">
        <f>Ma</f>
        <v>DC4OT80-DCK62</v>
      </c>
      <c r="B167" s="335" t="str">
        <f>MaHP</f>
        <v>DC4OT80</v>
      </c>
      <c r="C167" s="357">
        <v>166</v>
      </c>
      <c r="D167" s="357" t="s">
        <v>3629</v>
      </c>
      <c r="E167" s="357" t="s">
        <v>3630</v>
      </c>
      <c r="F167" s="357" t="s">
        <v>1444</v>
      </c>
      <c r="G167" s="357">
        <v>8</v>
      </c>
      <c r="H167" s="357" t="s">
        <v>2153</v>
      </c>
      <c r="I167" s="357" t="s">
        <v>2154</v>
      </c>
      <c r="J167" s="357">
        <v>44</v>
      </c>
      <c r="K167" s="358">
        <v>43</v>
      </c>
      <c r="L167" s="358">
        <v>0</v>
      </c>
      <c r="M167" s="358">
        <v>0</v>
      </c>
      <c r="N167" s="358" t="s">
        <v>3631</v>
      </c>
      <c r="O167" s="358"/>
      <c r="P167" s="335" t="str">
        <f t="shared" si="2"/>
        <v>62DCOT01</v>
      </c>
      <c r="Q167" s="268" t="e">
        <f>_trangay</f>
        <v>#N/A</v>
      </c>
      <c r="R167" s="268" t="e">
        <f>_trangay</f>
        <v>#N/A</v>
      </c>
      <c r="S167" s="269" t="e">
        <f>_trangay</f>
        <v>#N/A</v>
      </c>
    </row>
    <row r="168" spans="1:19" hidden="1">
      <c r="A168" s="335" t="str">
        <f>Ma</f>
        <v>DC3CC31-DCK64</v>
      </c>
      <c r="B168" s="335" t="str">
        <f>MaHP</f>
        <v>DC3CC31</v>
      </c>
      <c r="C168" s="357">
        <v>167</v>
      </c>
      <c r="D168" s="357" t="s">
        <v>3632</v>
      </c>
      <c r="E168" s="357" t="s">
        <v>3633</v>
      </c>
      <c r="F168" s="357" t="s">
        <v>626</v>
      </c>
      <c r="G168" s="357">
        <v>2</v>
      </c>
      <c r="H168" s="357" t="s">
        <v>3466</v>
      </c>
      <c r="I168" s="357" t="s">
        <v>2155</v>
      </c>
      <c r="J168" s="357">
        <v>70</v>
      </c>
      <c r="K168" s="358">
        <v>36</v>
      </c>
      <c r="L168" s="358">
        <v>0</v>
      </c>
      <c r="M168" s="358">
        <v>0</v>
      </c>
      <c r="N168" s="358" t="s">
        <v>3385</v>
      </c>
      <c r="O168" s="358" t="s">
        <v>3634</v>
      </c>
      <c r="P168" s="335" t="str">
        <f t="shared" si="2"/>
        <v>64DCCC01</v>
      </c>
      <c r="Q168" s="268" t="e">
        <f>_trangay</f>
        <v>#N/A</v>
      </c>
      <c r="R168" s="268" t="e">
        <f>_trangay</f>
        <v>#N/A</v>
      </c>
      <c r="S168" s="269" t="e">
        <f>_trangay</f>
        <v>#N/A</v>
      </c>
    </row>
    <row r="169" spans="1:19" hidden="1">
      <c r="A169" s="335" t="str">
        <f>Ma</f>
        <v>DC1LL04-DCK64</v>
      </c>
      <c r="B169" s="335" t="str">
        <f>MaHP</f>
        <v>DC1LL04</v>
      </c>
      <c r="C169" s="357">
        <v>168</v>
      </c>
      <c r="D169" s="357" t="s">
        <v>3635</v>
      </c>
      <c r="E169" s="357" t="s">
        <v>3636</v>
      </c>
      <c r="F169" s="357" t="s">
        <v>38</v>
      </c>
      <c r="G169" s="357">
        <v>3</v>
      </c>
      <c r="H169" s="357" t="s">
        <v>3637</v>
      </c>
      <c r="I169" s="357" t="s">
        <v>2169</v>
      </c>
      <c r="J169" s="357">
        <v>70</v>
      </c>
      <c r="K169" s="358">
        <v>84</v>
      </c>
      <c r="L169" s="358">
        <v>0</v>
      </c>
      <c r="M169" s="358">
        <v>0</v>
      </c>
      <c r="N169" s="358" t="s">
        <v>3385</v>
      </c>
      <c r="O169" s="358" t="s">
        <v>3638</v>
      </c>
      <c r="P169" s="335" t="str">
        <f t="shared" si="2"/>
        <v>64DCCA01</v>
      </c>
      <c r="Q169" s="268">
        <f>_trangay</f>
        <v>90</v>
      </c>
      <c r="R169" s="268">
        <f>_trangay</f>
        <v>42332</v>
      </c>
      <c r="S169" s="269" t="str">
        <f>_trangay</f>
        <v>Viết</v>
      </c>
    </row>
    <row r="170" spans="1:19" hidden="1">
      <c r="A170" s="335" t="str">
        <f>Ma</f>
        <v>DC1LL04-DCK64</v>
      </c>
      <c r="B170" s="335" t="str">
        <f>MaHP</f>
        <v>DC1LL04</v>
      </c>
      <c r="C170" s="357">
        <v>169</v>
      </c>
      <c r="D170" s="357" t="s">
        <v>3639</v>
      </c>
      <c r="E170" s="357" t="s">
        <v>3640</v>
      </c>
      <c r="F170" s="357" t="s">
        <v>38</v>
      </c>
      <c r="G170" s="357">
        <v>3</v>
      </c>
      <c r="H170" s="357" t="s">
        <v>3637</v>
      </c>
      <c r="I170" s="357" t="s">
        <v>2169</v>
      </c>
      <c r="J170" s="357">
        <v>70</v>
      </c>
      <c r="K170" s="358">
        <v>99</v>
      </c>
      <c r="L170" s="358">
        <v>0</v>
      </c>
      <c r="M170" s="358">
        <v>0</v>
      </c>
      <c r="N170" s="358" t="s">
        <v>3385</v>
      </c>
      <c r="O170" s="358" t="s">
        <v>3641</v>
      </c>
      <c r="P170" s="335" t="str">
        <f t="shared" si="2"/>
        <v>64DCDB01</v>
      </c>
      <c r="Q170" s="268">
        <f>_trangay</f>
        <v>90</v>
      </c>
      <c r="R170" s="268">
        <f>_trangay</f>
        <v>42332</v>
      </c>
      <c r="S170" s="269" t="str">
        <f>_trangay</f>
        <v>Viết</v>
      </c>
    </row>
    <row r="171" spans="1:19" hidden="1">
      <c r="A171" s="335" t="str">
        <f>Ma</f>
        <v>DC1LL04-DCK64</v>
      </c>
      <c r="B171" s="335" t="str">
        <f>MaHP</f>
        <v>DC1LL04</v>
      </c>
      <c r="C171" s="357">
        <v>170</v>
      </c>
      <c r="D171" s="357" t="s">
        <v>3642</v>
      </c>
      <c r="E171" s="357" t="s">
        <v>3643</v>
      </c>
      <c r="F171" s="357" t="s">
        <v>38</v>
      </c>
      <c r="G171" s="357">
        <v>3</v>
      </c>
      <c r="H171" s="357" t="s">
        <v>3637</v>
      </c>
      <c r="I171" s="357" t="s">
        <v>2169</v>
      </c>
      <c r="J171" s="357">
        <v>70</v>
      </c>
      <c r="K171" s="358">
        <v>116</v>
      </c>
      <c r="L171" s="358">
        <v>0</v>
      </c>
      <c r="M171" s="358">
        <v>0</v>
      </c>
      <c r="N171" s="358" t="s">
        <v>3385</v>
      </c>
      <c r="O171" s="358" t="s">
        <v>3644</v>
      </c>
      <c r="P171" s="335" t="str">
        <f t="shared" si="2"/>
        <v>64DCCD08</v>
      </c>
      <c r="Q171" s="268">
        <f>_trangay</f>
        <v>90</v>
      </c>
      <c r="R171" s="268">
        <f>_trangay</f>
        <v>42332</v>
      </c>
      <c r="S171" s="269" t="str">
        <f>_trangay</f>
        <v>Viết</v>
      </c>
    </row>
    <row r="172" spans="1:19" hidden="1">
      <c r="A172" s="335" t="str">
        <f>Ma</f>
        <v>DC1LL04-DCK64</v>
      </c>
      <c r="B172" s="335" t="str">
        <f>MaHP</f>
        <v>DC1LL04</v>
      </c>
      <c r="C172" s="357">
        <v>171</v>
      </c>
      <c r="D172" s="357" t="s">
        <v>3645</v>
      </c>
      <c r="E172" s="357" t="s">
        <v>3646</v>
      </c>
      <c r="F172" s="357" t="s">
        <v>38</v>
      </c>
      <c r="G172" s="357">
        <v>3</v>
      </c>
      <c r="H172" s="357" t="s">
        <v>3637</v>
      </c>
      <c r="I172" s="357" t="s">
        <v>2169</v>
      </c>
      <c r="J172" s="357">
        <v>70</v>
      </c>
      <c r="K172" s="358">
        <v>90</v>
      </c>
      <c r="L172" s="358">
        <v>0</v>
      </c>
      <c r="M172" s="358">
        <v>0</v>
      </c>
      <c r="N172" s="358" t="s">
        <v>3385</v>
      </c>
      <c r="O172" s="358" t="s">
        <v>3644</v>
      </c>
      <c r="P172" s="335" t="str">
        <f t="shared" si="2"/>
        <v>64DCCD10</v>
      </c>
      <c r="Q172" s="268">
        <f>_trangay</f>
        <v>90</v>
      </c>
      <c r="R172" s="268">
        <f>_trangay</f>
        <v>42332</v>
      </c>
      <c r="S172" s="269" t="str">
        <f>_trangay</f>
        <v>Viết</v>
      </c>
    </row>
    <row r="173" spans="1:19" hidden="1">
      <c r="A173" s="335" t="str">
        <f>Ma</f>
        <v>DC1LL04-DCK64</v>
      </c>
      <c r="B173" s="335" t="str">
        <f>MaHP</f>
        <v>DC1LL04</v>
      </c>
      <c r="C173" s="357">
        <v>172</v>
      </c>
      <c r="D173" s="357" t="s">
        <v>3647</v>
      </c>
      <c r="E173" s="357" t="s">
        <v>3648</v>
      </c>
      <c r="F173" s="357" t="s">
        <v>38</v>
      </c>
      <c r="G173" s="357">
        <v>3</v>
      </c>
      <c r="H173" s="357" t="s">
        <v>3637</v>
      </c>
      <c r="I173" s="357" t="s">
        <v>2169</v>
      </c>
      <c r="J173" s="357">
        <v>70</v>
      </c>
      <c r="K173" s="358">
        <v>90</v>
      </c>
      <c r="L173" s="358">
        <v>0</v>
      </c>
      <c r="M173" s="358">
        <v>0</v>
      </c>
      <c r="N173" s="358" t="s">
        <v>3385</v>
      </c>
      <c r="O173" s="358" t="s">
        <v>3641</v>
      </c>
      <c r="P173" s="335" t="str">
        <f t="shared" si="2"/>
        <v>64DCCD12</v>
      </c>
      <c r="Q173" s="268">
        <f>_trangay</f>
        <v>90</v>
      </c>
      <c r="R173" s="268">
        <f>_trangay</f>
        <v>42332</v>
      </c>
      <c r="S173" s="269" t="str">
        <f>_trangay</f>
        <v>Viết</v>
      </c>
    </row>
    <row r="174" spans="1:19" hidden="1">
      <c r="A174" s="335" t="str">
        <f>Ma</f>
        <v>DC1LL04-DCK64</v>
      </c>
      <c r="B174" s="335" t="str">
        <f>MaHP</f>
        <v>DC1LL04</v>
      </c>
      <c r="C174" s="357">
        <v>173</v>
      </c>
      <c r="D174" s="357" t="s">
        <v>3649</v>
      </c>
      <c r="E174" s="357" t="s">
        <v>3650</v>
      </c>
      <c r="F174" s="357" t="s">
        <v>38</v>
      </c>
      <c r="G174" s="357">
        <v>3</v>
      </c>
      <c r="H174" s="357" t="s">
        <v>3637</v>
      </c>
      <c r="I174" s="357" t="s">
        <v>2169</v>
      </c>
      <c r="J174" s="357">
        <v>70</v>
      </c>
      <c r="K174" s="358">
        <v>76</v>
      </c>
      <c r="L174" s="358">
        <v>0</v>
      </c>
      <c r="M174" s="358">
        <v>0</v>
      </c>
      <c r="N174" s="358" t="s">
        <v>3385</v>
      </c>
      <c r="O174" s="358" t="s">
        <v>3641</v>
      </c>
      <c r="P174" s="335" t="str">
        <f t="shared" si="2"/>
        <v>64DCMX02</v>
      </c>
      <c r="Q174" s="268">
        <f>_trangay</f>
        <v>90</v>
      </c>
      <c r="R174" s="268">
        <f>_trangay</f>
        <v>42332</v>
      </c>
      <c r="S174" s="269" t="str">
        <f>_trangay</f>
        <v>Viết</v>
      </c>
    </row>
    <row r="175" spans="1:19" hidden="1">
      <c r="A175" s="335" t="str">
        <f>Ma</f>
        <v>DC1LL04-DCK64</v>
      </c>
      <c r="B175" s="335" t="str">
        <f>MaHP</f>
        <v>DC1LL04</v>
      </c>
      <c r="C175" s="357">
        <v>174</v>
      </c>
      <c r="D175" s="357" t="s">
        <v>3651</v>
      </c>
      <c r="E175" s="357" t="s">
        <v>3652</v>
      </c>
      <c r="F175" s="357" t="s">
        <v>38</v>
      </c>
      <c r="G175" s="357">
        <v>3</v>
      </c>
      <c r="H175" s="357" t="s">
        <v>3637</v>
      </c>
      <c r="I175" s="357" t="s">
        <v>2169</v>
      </c>
      <c r="J175" s="357">
        <v>70</v>
      </c>
      <c r="K175" s="358">
        <v>104</v>
      </c>
      <c r="L175" s="358">
        <v>0</v>
      </c>
      <c r="M175" s="358">
        <v>0</v>
      </c>
      <c r="N175" s="358" t="s">
        <v>3385</v>
      </c>
      <c r="O175" s="358" t="s">
        <v>3638</v>
      </c>
      <c r="P175" s="335" t="str">
        <f t="shared" si="2"/>
        <v>64DCQT01</v>
      </c>
      <c r="Q175" s="268">
        <f>_trangay</f>
        <v>90</v>
      </c>
      <c r="R175" s="268">
        <f>_trangay</f>
        <v>42332</v>
      </c>
      <c r="S175" s="269" t="str">
        <f>_trangay</f>
        <v>Viết</v>
      </c>
    </row>
    <row r="176" spans="1:19" hidden="1">
      <c r="A176" s="335" t="str">
        <f>Ma</f>
        <v>DC2VB39-DCK65</v>
      </c>
      <c r="B176" s="335" t="str">
        <f>MaHP</f>
        <v>DC2VB39</v>
      </c>
      <c r="C176" s="357">
        <v>263</v>
      </c>
      <c r="D176" s="357" t="s">
        <v>2849</v>
      </c>
      <c r="E176" s="357" t="s">
        <v>2850</v>
      </c>
      <c r="F176" s="357" t="s">
        <v>2851</v>
      </c>
      <c r="G176" s="357">
        <v>2</v>
      </c>
      <c r="H176" s="357" t="s">
        <v>2236</v>
      </c>
      <c r="I176" s="357" t="s">
        <v>2166</v>
      </c>
      <c r="J176" s="357">
        <v>70</v>
      </c>
      <c r="K176" s="358">
        <v>35</v>
      </c>
      <c r="L176" s="358">
        <v>0</v>
      </c>
      <c r="M176" s="358">
        <v>0</v>
      </c>
      <c r="N176" s="358" t="s">
        <v>2237</v>
      </c>
      <c r="O176" s="358" t="s">
        <v>2167</v>
      </c>
      <c r="P176" s="335" t="str">
        <f t="shared" si="2"/>
        <v>65DCVB21</v>
      </c>
      <c r="Q176" s="268" t="e">
        <f>_trangay</f>
        <v>#N/A</v>
      </c>
      <c r="R176" s="268" t="e">
        <f>_trangay</f>
        <v>#N/A</v>
      </c>
      <c r="S176" s="269" t="e">
        <f>_trangay</f>
        <v>#N/A</v>
      </c>
    </row>
    <row r="177" spans="1:19" hidden="1">
      <c r="A177" s="335" t="str">
        <f>Ma</f>
        <v>CC3OT36-CCK64</v>
      </c>
      <c r="B177" s="335" t="str">
        <f>MaHP</f>
        <v>CC3OT36</v>
      </c>
      <c r="C177" s="357">
        <v>264</v>
      </c>
      <c r="D177" s="357" t="s">
        <v>5079</v>
      </c>
      <c r="E177" s="357" t="s">
        <v>5080</v>
      </c>
      <c r="F177" s="357" t="s">
        <v>1149</v>
      </c>
      <c r="G177" s="357">
        <v>2</v>
      </c>
      <c r="H177" s="357" t="s">
        <v>2153</v>
      </c>
      <c r="I177" s="357" t="s">
        <v>2154</v>
      </c>
      <c r="J177" s="357">
        <v>37</v>
      </c>
      <c r="K177" s="358">
        <v>37</v>
      </c>
      <c r="L177" s="358">
        <v>0</v>
      </c>
      <c r="M177" s="358">
        <v>0</v>
      </c>
      <c r="N177" s="358" t="s">
        <v>5001</v>
      </c>
      <c r="O177" s="358" t="s">
        <v>4707</v>
      </c>
      <c r="P177" s="335" t="str">
        <f t="shared" si="2"/>
        <v>64CCOT02</v>
      </c>
      <c r="Q177" s="268">
        <f>_trangay</f>
        <v>60</v>
      </c>
      <c r="R177" s="268">
        <f>_trangay</f>
        <v>42348</v>
      </c>
      <c r="S177" s="269" t="str">
        <f>_trangay</f>
        <v>Viết</v>
      </c>
    </row>
    <row r="178" spans="1:19" hidden="1">
      <c r="A178" s="335" t="str">
        <f>Ma</f>
        <v>CC3OT36-CCK64</v>
      </c>
      <c r="B178" s="335" t="str">
        <f>MaHP</f>
        <v>CC3OT36</v>
      </c>
      <c r="C178" s="357">
        <v>265</v>
      </c>
      <c r="D178" s="357" t="s">
        <v>5081</v>
      </c>
      <c r="E178" s="357" t="s">
        <v>5082</v>
      </c>
      <c r="F178" s="357" t="s">
        <v>1149</v>
      </c>
      <c r="G178" s="357">
        <v>2</v>
      </c>
      <c r="H178" s="357" t="s">
        <v>2153</v>
      </c>
      <c r="I178" s="357" t="s">
        <v>2154</v>
      </c>
      <c r="J178" s="357">
        <v>30</v>
      </c>
      <c r="K178" s="358">
        <v>30</v>
      </c>
      <c r="L178" s="358">
        <v>0</v>
      </c>
      <c r="M178" s="358">
        <v>0</v>
      </c>
      <c r="N178" s="358" t="s">
        <v>5001</v>
      </c>
      <c r="O178" s="358" t="s">
        <v>4556</v>
      </c>
      <c r="P178" s="335" t="str">
        <f t="shared" si="2"/>
        <v>64CCOT03</v>
      </c>
      <c r="Q178" s="268">
        <f>_trangay</f>
        <v>60</v>
      </c>
      <c r="R178" s="268">
        <f>_trangay</f>
        <v>42348</v>
      </c>
      <c r="S178" s="269" t="str">
        <f>_trangay</f>
        <v>Viết</v>
      </c>
    </row>
    <row r="179" spans="1:19" hidden="1">
      <c r="A179" s="335" t="str">
        <f>Ma</f>
        <v>DC3QT94-DCK64</v>
      </c>
      <c r="B179" s="335" t="str">
        <f>MaHP</f>
        <v>DC3QT94</v>
      </c>
      <c r="C179" s="357">
        <v>266</v>
      </c>
      <c r="D179" s="357" t="s">
        <v>3653</v>
      </c>
      <c r="E179" s="357" t="s">
        <v>3654</v>
      </c>
      <c r="F179" s="357" t="s">
        <v>1205</v>
      </c>
      <c r="G179" s="357">
        <v>2</v>
      </c>
      <c r="H179" s="357" t="s">
        <v>2165</v>
      </c>
      <c r="I179" s="357" t="s">
        <v>2166</v>
      </c>
      <c r="J179" s="357">
        <v>70</v>
      </c>
      <c r="K179" s="358">
        <v>53</v>
      </c>
      <c r="L179" s="358">
        <v>0</v>
      </c>
      <c r="M179" s="358">
        <v>0</v>
      </c>
      <c r="N179" s="358" t="s">
        <v>3385</v>
      </c>
      <c r="O179" s="358" t="s">
        <v>2182</v>
      </c>
      <c r="P179" s="335" t="str">
        <f t="shared" si="2"/>
        <v>64DCQT01</v>
      </c>
      <c r="Q179" s="268" t="e">
        <f>_trangay</f>
        <v>#N/A</v>
      </c>
      <c r="R179" s="268" t="e">
        <f>_trangay</f>
        <v>#N/A</v>
      </c>
      <c r="S179" s="269" t="e">
        <f>_trangay</f>
        <v>#N/A</v>
      </c>
    </row>
    <row r="180" spans="1:19" hidden="1">
      <c r="A180" s="335" t="str">
        <f>Ma</f>
        <v>DC3QT94-DCK64</v>
      </c>
      <c r="B180" s="335" t="str">
        <f>MaHP</f>
        <v>DC3QT94</v>
      </c>
      <c r="C180" s="357">
        <v>267</v>
      </c>
      <c r="D180" s="357" t="s">
        <v>3655</v>
      </c>
      <c r="E180" s="357" t="s">
        <v>3656</v>
      </c>
      <c r="F180" s="357" t="s">
        <v>1205</v>
      </c>
      <c r="G180" s="357">
        <v>2</v>
      </c>
      <c r="H180" s="357" t="s">
        <v>2165</v>
      </c>
      <c r="I180" s="357" t="s">
        <v>2166</v>
      </c>
      <c r="J180" s="357">
        <v>70</v>
      </c>
      <c r="K180" s="358">
        <v>52</v>
      </c>
      <c r="L180" s="358">
        <v>0</v>
      </c>
      <c r="M180" s="358">
        <v>0</v>
      </c>
      <c r="N180" s="358" t="s">
        <v>3385</v>
      </c>
      <c r="O180" s="358" t="s">
        <v>2182</v>
      </c>
      <c r="P180" s="335" t="str">
        <f t="shared" si="2"/>
        <v>64DCQT02</v>
      </c>
      <c r="Q180" s="268" t="e">
        <f>_trangay</f>
        <v>#N/A</v>
      </c>
      <c r="R180" s="268" t="e">
        <f>_trangay</f>
        <v>#N/A</v>
      </c>
      <c r="S180" s="269" t="e">
        <f>_trangay</f>
        <v>#N/A</v>
      </c>
    </row>
    <row r="181" spans="1:19" hidden="1">
      <c r="A181" s="335" t="str">
        <f>Ma</f>
        <v>DC3QT94-DCK63</v>
      </c>
      <c r="B181" s="335" t="str">
        <f>MaHP</f>
        <v>DC3QT94</v>
      </c>
      <c r="C181" s="357">
        <v>268</v>
      </c>
      <c r="D181" s="357" t="s">
        <v>3657</v>
      </c>
      <c r="E181" s="357" t="s">
        <v>3658</v>
      </c>
      <c r="F181" s="357" t="s">
        <v>1205</v>
      </c>
      <c r="G181" s="357">
        <v>2</v>
      </c>
      <c r="H181" s="357" t="s">
        <v>2165</v>
      </c>
      <c r="I181" s="357" t="s">
        <v>2166</v>
      </c>
      <c r="J181" s="357">
        <v>55</v>
      </c>
      <c r="K181" s="358">
        <v>49</v>
      </c>
      <c r="L181" s="358">
        <v>0</v>
      </c>
      <c r="M181" s="358">
        <v>0</v>
      </c>
      <c r="N181" s="358" t="s">
        <v>3407</v>
      </c>
      <c r="O181" s="358" t="s">
        <v>2766</v>
      </c>
      <c r="P181" s="335" t="str">
        <f t="shared" si="2"/>
        <v>63DCQT01</v>
      </c>
      <c r="Q181" s="268" t="e">
        <f>_trangay</f>
        <v>#N/A</v>
      </c>
      <c r="R181" s="268" t="e">
        <f>_trangay</f>
        <v>#N/A</v>
      </c>
      <c r="S181" s="269" t="e">
        <f>_trangay</f>
        <v>#N/A</v>
      </c>
    </row>
    <row r="182" spans="1:19" hidden="1">
      <c r="A182" s="335" t="str">
        <f>Ma</f>
        <v>DC3QT94-DCK63</v>
      </c>
      <c r="B182" s="335" t="str">
        <f>MaHP</f>
        <v>DC3QT94</v>
      </c>
      <c r="C182" s="357">
        <v>269</v>
      </c>
      <c r="D182" s="357" t="s">
        <v>3659</v>
      </c>
      <c r="E182" s="357" t="s">
        <v>3660</v>
      </c>
      <c r="F182" s="357" t="s">
        <v>1205</v>
      </c>
      <c r="G182" s="357">
        <v>2</v>
      </c>
      <c r="H182" s="357" t="s">
        <v>2165</v>
      </c>
      <c r="I182" s="357" t="s">
        <v>2166</v>
      </c>
      <c r="J182" s="357">
        <v>46</v>
      </c>
      <c r="K182" s="358">
        <v>38</v>
      </c>
      <c r="L182" s="358">
        <v>0</v>
      </c>
      <c r="M182" s="358">
        <v>0</v>
      </c>
      <c r="N182" s="358" t="s">
        <v>3407</v>
      </c>
      <c r="O182" s="358" t="s">
        <v>2182</v>
      </c>
      <c r="P182" s="335" t="str">
        <f t="shared" si="2"/>
        <v>63DCQT02</v>
      </c>
      <c r="Q182" s="268" t="e">
        <f>_trangay</f>
        <v>#N/A</v>
      </c>
      <c r="R182" s="268" t="e">
        <f>_trangay</f>
        <v>#N/A</v>
      </c>
      <c r="S182" s="269" t="e">
        <f>_trangay</f>
        <v>#N/A</v>
      </c>
    </row>
    <row r="183" spans="1:19" hidden="1">
      <c r="A183" s="335" t="str">
        <f>Ma</f>
        <v>CC2CO11-CCK66</v>
      </c>
      <c r="B183" s="335" t="str">
        <f>MaHP</f>
        <v>CC2CO11</v>
      </c>
      <c r="C183" s="357">
        <v>270</v>
      </c>
      <c r="D183" s="357" t="s">
        <v>5083</v>
      </c>
      <c r="E183" s="357" t="s">
        <v>5084</v>
      </c>
      <c r="F183" s="357" t="s">
        <v>5085</v>
      </c>
      <c r="G183" s="357">
        <v>4</v>
      </c>
      <c r="H183" s="357" t="s">
        <v>2205</v>
      </c>
      <c r="I183" s="357" t="s">
        <v>2206</v>
      </c>
      <c r="J183" s="357">
        <v>63</v>
      </c>
      <c r="K183" s="358">
        <v>62</v>
      </c>
      <c r="L183" s="358">
        <v>0</v>
      </c>
      <c r="M183" s="358">
        <v>0</v>
      </c>
      <c r="N183" s="358" t="s">
        <v>3485</v>
      </c>
      <c r="O183" s="358" t="s">
        <v>4827</v>
      </c>
      <c r="P183" s="335" t="str">
        <f t="shared" si="2"/>
        <v>66CCCD21</v>
      </c>
      <c r="Q183" s="268" t="e">
        <f>_trangay</f>
        <v>#N/A</v>
      </c>
      <c r="R183" s="268" t="e">
        <f>_trangay</f>
        <v>#N/A</v>
      </c>
      <c r="S183" s="269" t="e">
        <f>_trangay</f>
        <v>#N/A</v>
      </c>
    </row>
    <row r="184" spans="1:19" hidden="1">
      <c r="A184" s="335" t="str">
        <f>Ma</f>
        <v>CC2CO11-CCK66</v>
      </c>
      <c r="B184" s="335" t="str">
        <f>MaHP</f>
        <v>CC2CO11</v>
      </c>
      <c r="C184" s="357">
        <v>271</v>
      </c>
      <c r="D184" s="357" t="s">
        <v>5086</v>
      </c>
      <c r="E184" s="357" t="s">
        <v>5087</v>
      </c>
      <c r="F184" s="357" t="s">
        <v>5085</v>
      </c>
      <c r="G184" s="357">
        <v>4</v>
      </c>
      <c r="H184" s="357" t="s">
        <v>2205</v>
      </c>
      <c r="I184" s="357" t="s">
        <v>2206</v>
      </c>
      <c r="J184" s="357">
        <v>16</v>
      </c>
      <c r="K184" s="358">
        <v>14</v>
      </c>
      <c r="L184" s="358">
        <v>0</v>
      </c>
      <c r="M184" s="358">
        <v>0</v>
      </c>
      <c r="N184" s="358" t="s">
        <v>3485</v>
      </c>
      <c r="O184" s="358" t="s">
        <v>4827</v>
      </c>
      <c r="P184" s="335" t="str">
        <f t="shared" si="2"/>
        <v>66CCDD21</v>
      </c>
      <c r="Q184" s="268" t="e">
        <f>_trangay</f>
        <v>#N/A</v>
      </c>
      <c r="R184" s="268" t="e">
        <f>_trangay</f>
        <v>#N/A</v>
      </c>
      <c r="S184" s="269" t="e">
        <f>_trangay</f>
        <v>#N/A</v>
      </c>
    </row>
    <row r="185" spans="1:19" hidden="1">
      <c r="A185" s="335" t="str">
        <f>Ma</f>
        <v>DC2CO11-DCK65</v>
      </c>
      <c r="B185" s="335" t="str">
        <f>MaHP</f>
        <v>DC2CO11</v>
      </c>
      <c r="C185" s="357">
        <v>272</v>
      </c>
      <c r="D185" s="357" t="s">
        <v>2852</v>
      </c>
      <c r="E185" s="357" t="s">
        <v>2853</v>
      </c>
      <c r="F185" s="357" t="s">
        <v>2204</v>
      </c>
      <c r="G185" s="357">
        <v>4</v>
      </c>
      <c r="H185" s="357" t="s">
        <v>2205</v>
      </c>
      <c r="I185" s="357" t="s">
        <v>2206</v>
      </c>
      <c r="J185" s="357">
        <v>70</v>
      </c>
      <c r="K185" s="358">
        <v>57</v>
      </c>
      <c r="L185" s="358">
        <v>0</v>
      </c>
      <c r="M185" s="358">
        <v>0</v>
      </c>
      <c r="N185" s="358" t="s">
        <v>2237</v>
      </c>
      <c r="O185" s="358" t="s">
        <v>2854</v>
      </c>
      <c r="P185" s="335" t="str">
        <f t="shared" si="2"/>
        <v>65DCCA21</v>
      </c>
      <c r="Q185" s="268" t="e">
        <f>_trangay</f>
        <v>#N/A</v>
      </c>
      <c r="R185" s="268" t="e">
        <f>_trangay</f>
        <v>#N/A</v>
      </c>
      <c r="S185" s="269" t="e">
        <f>_trangay</f>
        <v>#N/A</v>
      </c>
    </row>
    <row r="186" spans="1:19" hidden="1">
      <c r="A186" s="335" t="str">
        <f>Ma</f>
        <v>DC2CO11-DCK65</v>
      </c>
      <c r="B186" s="335" t="str">
        <f>MaHP</f>
        <v>DC2CO11</v>
      </c>
      <c r="C186" s="357">
        <v>273</v>
      </c>
      <c r="D186" s="357" t="s">
        <v>2855</v>
      </c>
      <c r="E186" s="357" t="s">
        <v>2856</v>
      </c>
      <c r="F186" s="357" t="s">
        <v>2204</v>
      </c>
      <c r="G186" s="357">
        <v>4</v>
      </c>
      <c r="H186" s="357" t="s">
        <v>2205</v>
      </c>
      <c r="I186" s="357" t="s">
        <v>2206</v>
      </c>
      <c r="J186" s="357">
        <v>70</v>
      </c>
      <c r="K186" s="358">
        <v>43</v>
      </c>
      <c r="L186" s="358">
        <v>0</v>
      </c>
      <c r="M186" s="358">
        <v>0</v>
      </c>
      <c r="N186" s="358" t="s">
        <v>2237</v>
      </c>
      <c r="O186" s="358" t="s">
        <v>2857</v>
      </c>
      <c r="P186" s="335" t="str">
        <f t="shared" si="2"/>
        <v>65DCDB21</v>
      </c>
      <c r="Q186" s="268" t="e">
        <f>_trangay</f>
        <v>#N/A</v>
      </c>
      <c r="R186" s="268" t="e">
        <f>_trangay</f>
        <v>#N/A</v>
      </c>
      <c r="S186" s="269" t="e">
        <f>_trangay</f>
        <v>#N/A</v>
      </c>
    </row>
    <row r="187" spans="1:19" hidden="1">
      <c r="A187" s="335" t="str">
        <f>Ma</f>
        <v>DC2CO11-DCK65</v>
      </c>
      <c r="B187" s="335" t="str">
        <f>MaHP</f>
        <v>DC2CO11</v>
      </c>
      <c r="C187" s="357">
        <v>274</v>
      </c>
      <c r="D187" s="357" t="s">
        <v>2858</v>
      </c>
      <c r="E187" s="357" t="s">
        <v>2859</v>
      </c>
      <c r="F187" s="357" t="s">
        <v>2204</v>
      </c>
      <c r="G187" s="357">
        <v>4</v>
      </c>
      <c r="H187" s="357" t="s">
        <v>2205</v>
      </c>
      <c r="I187" s="357" t="s">
        <v>2206</v>
      </c>
      <c r="J187" s="357">
        <v>70</v>
      </c>
      <c r="K187" s="358">
        <v>41</v>
      </c>
      <c r="L187" s="358">
        <v>0</v>
      </c>
      <c r="M187" s="358">
        <v>0</v>
      </c>
      <c r="N187" s="358" t="s">
        <v>2237</v>
      </c>
      <c r="O187" s="358" t="s">
        <v>2207</v>
      </c>
      <c r="P187" s="335" t="str">
        <f t="shared" si="2"/>
        <v>65DCDB22</v>
      </c>
      <c r="Q187" s="268" t="e">
        <f>_trangay</f>
        <v>#N/A</v>
      </c>
      <c r="R187" s="268" t="e">
        <f>_trangay</f>
        <v>#N/A</v>
      </c>
      <c r="S187" s="269" t="e">
        <f>_trangay</f>
        <v>#N/A</v>
      </c>
    </row>
    <row r="188" spans="1:19" hidden="1">
      <c r="A188" s="335" t="str">
        <f>Ma</f>
        <v>DC2CO11-DCK65</v>
      </c>
      <c r="B188" s="335" t="str">
        <f>MaHP</f>
        <v>DC2CO11</v>
      </c>
      <c r="C188" s="357">
        <v>275</v>
      </c>
      <c r="D188" s="357" t="s">
        <v>2860</v>
      </c>
      <c r="E188" s="357" t="s">
        <v>2861</v>
      </c>
      <c r="F188" s="357" t="s">
        <v>2204</v>
      </c>
      <c r="G188" s="357">
        <v>4</v>
      </c>
      <c r="H188" s="357" t="s">
        <v>2205</v>
      </c>
      <c r="I188" s="357" t="s">
        <v>2206</v>
      </c>
      <c r="J188" s="357">
        <v>70</v>
      </c>
      <c r="K188" s="358">
        <v>41</v>
      </c>
      <c r="L188" s="358">
        <v>0</v>
      </c>
      <c r="M188" s="358">
        <v>0</v>
      </c>
      <c r="N188" s="358" t="s">
        <v>2237</v>
      </c>
      <c r="O188" s="358" t="s">
        <v>2246</v>
      </c>
      <c r="P188" s="335" t="str">
        <f t="shared" si="2"/>
        <v>65DCDB23</v>
      </c>
      <c r="Q188" s="268" t="e">
        <f>_trangay</f>
        <v>#N/A</v>
      </c>
      <c r="R188" s="268" t="e">
        <f>_trangay</f>
        <v>#N/A</v>
      </c>
      <c r="S188" s="269" t="e">
        <f>_trangay</f>
        <v>#N/A</v>
      </c>
    </row>
    <row r="189" spans="1:19" hidden="1">
      <c r="A189" s="335" t="str">
        <f>Ma</f>
        <v>DC2CO12-DCK66</v>
      </c>
      <c r="B189" s="335" t="str">
        <f>MaHP</f>
        <v>DC2CO12</v>
      </c>
      <c r="C189" s="357">
        <v>276</v>
      </c>
      <c r="D189" s="357" t="s">
        <v>3661</v>
      </c>
      <c r="E189" s="357" t="s">
        <v>3662</v>
      </c>
      <c r="F189" s="357" t="s">
        <v>151</v>
      </c>
      <c r="G189" s="357">
        <v>2</v>
      </c>
      <c r="H189" s="357" t="s">
        <v>2205</v>
      </c>
      <c r="I189" s="357" t="s">
        <v>2206</v>
      </c>
      <c r="J189" s="357">
        <v>60</v>
      </c>
      <c r="K189" s="358">
        <v>60</v>
      </c>
      <c r="L189" s="358">
        <v>0</v>
      </c>
      <c r="M189" s="358">
        <v>0</v>
      </c>
      <c r="N189" s="358" t="s">
        <v>3488</v>
      </c>
      <c r="O189" s="358" t="s">
        <v>2207</v>
      </c>
      <c r="P189" s="335" t="str">
        <f t="shared" si="2"/>
        <v>66DCOT21</v>
      </c>
      <c r="Q189" s="268" t="e">
        <f>_trangay</f>
        <v>#N/A</v>
      </c>
      <c r="R189" s="268" t="e">
        <f>_trangay</f>
        <v>#N/A</v>
      </c>
      <c r="S189" s="269" t="e">
        <f>_trangay</f>
        <v>#N/A</v>
      </c>
    </row>
    <row r="190" spans="1:19" hidden="1">
      <c r="A190" s="335" t="str">
        <f>Ma</f>
        <v>DC2CO12-DCK66</v>
      </c>
      <c r="B190" s="335" t="str">
        <f>MaHP</f>
        <v>DC2CO12</v>
      </c>
      <c r="C190" s="357">
        <v>277</v>
      </c>
      <c r="D190" s="357" t="s">
        <v>3663</v>
      </c>
      <c r="E190" s="357" t="s">
        <v>3664</v>
      </c>
      <c r="F190" s="357" t="s">
        <v>151</v>
      </c>
      <c r="G190" s="357">
        <v>2</v>
      </c>
      <c r="H190" s="357" t="s">
        <v>2205</v>
      </c>
      <c r="I190" s="357" t="s">
        <v>2206</v>
      </c>
      <c r="J190" s="357">
        <v>60</v>
      </c>
      <c r="K190" s="358">
        <v>60</v>
      </c>
      <c r="L190" s="358">
        <v>0</v>
      </c>
      <c r="M190" s="358">
        <v>0</v>
      </c>
      <c r="N190" s="358" t="s">
        <v>3488</v>
      </c>
      <c r="O190" s="358" t="s">
        <v>2207</v>
      </c>
      <c r="P190" s="335" t="str">
        <f t="shared" si="2"/>
        <v>66DCOT22</v>
      </c>
      <c r="Q190" s="268" t="e">
        <f>_trangay</f>
        <v>#N/A</v>
      </c>
      <c r="R190" s="268" t="e">
        <f>_trangay</f>
        <v>#N/A</v>
      </c>
      <c r="S190" s="269" t="e">
        <f>_trangay</f>
        <v>#N/A</v>
      </c>
    </row>
    <row r="191" spans="1:19" hidden="1">
      <c r="A191" s="335" t="str">
        <f>Ma</f>
        <v>DC2CO12-DCK66</v>
      </c>
      <c r="B191" s="335" t="str">
        <f>MaHP</f>
        <v>DC2CO12</v>
      </c>
      <c r="C191" s="357">
        <v>278</v>
      </c>
      <c r="D191" s="357" t="s">
        <v>3665</v>
      </c>
      <c r="E191" s="357" t="s">
        <v>3666</v>
      </c>
      <c r="F191" s="357" t="s">
        <v>151</v>
      </c>
      <c r="G191" s="357">
        <v>2</v>
      </c>
      <c r="H191" s="357" t="s">
        <v>2205</v>
      </c>
      <c r="I191" s="357" t="s">
        <v>2206</v>
      </c>
      <c r="J191" s="357">
        <v>60</v>
      </c>
      <c r="K191" s="358">
        <v>60</v>
      </c>
      <c r="L191" s="358">
        <v>0</v>
      </c>
      <c r="M191" s="358">
        <v>0</v>
      </c>
      <c r="N191" s="358" t="s">
        <v>3488</v>
      </c>
      <c r="O191" s="358" t="s">
        <v>2247</v>
      </c>
      <c r="P191" s="335" t="str">
        <f t="shared" si="2"/>
        <v>66DCOT23</v>
      </c>
      <c r="Q191" s="268" t="e">
        <f>_trangay</f>
        <v>#N/A</v>
      </c>
      <c r="R191" s="268" t="e">
        <f>_trangay</f>
        <v>#N/A</v>
      </c>
      <c r="S191" s="269" t="e">
        <f>_trangay</f>
        <v>#N/A</v>
      </c>
    </row>
    <row r="192" spans="1:19" hidden="1">
      <c r="A192" s="335" t="str">
        <f>Ma</f>
        <v>DC2CO12-DCK66</v>
      </c>
      <c r="B192" s="335" t="str">
        <f>MaHP</f>
        <v>DC2CO12</v>
      </c>
      <c r="C192" s="357">
        <v>279</v>
      </c>
      <c r="D192" s="357" t="s">
        <v>3667</v>
      </c>
      <c r="E192" s="357" t="s">
        <v>3668</v>
      </c>
      <c r="F192" s="357" t="s">
        <v>151</v>
      </c>
      <c r="G192" s="357">
        <v>2</v>
      </c>
      <c r="H192" s="357" t="s">
        <v>2205</v>
      </c>
      <c r="I192" s="357" t="s">
        <v>2206</v>
      </c>
      <c r="J192" s="357">
        <v>60</v>
      </c>
      <c r="K192" s="358">
        <v>57</v>
      </c>
      <c r="L192" s="358">
        <v>0</v>
      </c>
      <c r="M192" s="358">
        <v>0</v>
      </c>
      <c r="N192" s="358" t="s">
        <v>3488</v>
      </c>
      <c r="O192" s="358" t="s">
        <v>3669</v>
      </c>
      <c r="P192" s="335" t="str">
        <f t="shared" si="2"/>
        <v>66DCOT24</v>
      </c>
      <c r="Q192" s="268" t="e">
        <f>_trangay</f>
        <v>#N/A</v>
      </c>
      <c r="R192" s="268" t="e">
        <f>_trangay</f>
        <v>#N/A</v>
      </c>
      <c r="S192" s="269" t="e">
        <f>_trangay</f>
        <v>#N/A</v>
      </c>
    </row>
    <row r="193" spans="1:19" hidden="1">
      <c r="A193" s="335" t="str">
        <f>Ma</f>
        <v>DC2CO12-DCK66</v>
      </c>
      <c r="B193" s="335" t="str">
        <f>MaHP</f>
        <v>DC2CO12</v>
      </c>
      <c r="C193" s="357">
        <v>280</v>
      </c>
      <c r="D193" s="357" t="s">
        <v>3670</v>
      </c>
      <c r="E193" s="357" t="s">
        <v>3671</v>
      </c>
      <c r="F193" s="357" t="s">
        <v>151</v>
      </c>
      <c r="G193" s="357">
        <v>2</v>
      </c>
      <c r="H193" s="357" t="s">
        <v>2205</v>
      </c>
      <c r="I193" s="357" t="s">
        <v>2206</v>
      </c>
      <c r="J193" s="357">
        <v>60</v>
      </c>
      <c r="K193" s="358">
        <v>0</v>
      </c>
      <c r="L193" s="358">
        <v>0</v>
      </c>
      <c r="M193" s="358">
        <v>0</v>
      </c>
      <c r="N193" s="358" t="s">
        <v>3488</v>
      </c>
      <c r="O193" s="358"/>
      <c r="P193" s="335" t="str">
        <f t="shared" si="2"/>
        <v>66DCOT25</v>
      </c>
      <c r="Q193" s="268" t="e">
        <f>_trangay</f>
        <v>#N/A</v>
      </c>
      <c r="R193" s="268" t="e">
        <f>_trangay</f>
        <v>#N/A</v>
      </c>
      <c r="S193" s="269" t="e">
        <f>_trangay</f>
        <v>#N/A</v>
      </c>
    </row>
    <row r="194" spans="1:19" hidden="1">
      <c r="A194" s="335" t="str">
        <f>Ma</f>
        <v>DC2CO12-DCK66</v>
      </c>
      <c r="B194" s="335" t="str">
        <f>MaHP</f>
        <v>DC2CO12</v>
      </c>
      <c r="C194" s="357">
        <v>281</v>
      </c>
      <c r="D194" s="357" t="s">
        <v>3672</v>
      </c>
      <c r="E194" s="357" t="s">
        <v>3673</v>
      </c>
      <c r="F194" s="357" t="s">
        <v>151</v>
      </c>
      <c r="G194" s="357">
        <v>2</v>
      </c>
      <c r="H194" s="357" t="s">
        <v>2205</v>
      </c>
      <c r="I194" s="357" t="s">
        <v>2206</v>
      </c>
      <c r="J194" s="357">
        <v>60</v>
      </c>
      <c r="K194" s="358">
        <v>67</v>
      </c>
      <c r="L194" s="358">
        <v>0</v>
      </c>
      <c r="M194" s="358">
        <v>0</v>
      </c>
      <c r="N194" s="358" t="s">
        <v>3488</v>
      </c>
      <c r="O194" s="358" t="s">
        <v>2248</v>
      </c>
      <c r="P194" s="335" t="str">
        <f t="shared" ref="P194:P257" si="3">Loclop</f>
        <v>66DCMX21</v>
      </c>
      <c r="Q194" s="268" t="e">
        <f>_trangay</f>
        <v>#N/A</v>
      </c>
      <c r="R194" s="268" t="e">
        <f>_trangay</f>
        <v>#N/A</v>
      </c>
      <c r="S194" s="269" t="e">
        <f>_trangay</f>
        <v>#N/A</v>
      </c>
    </row>
    <row r="195" spans="1:19" hidden="1">
      <c r="A195" s="335" t="str">
        <f>Ma</f>
        <v>DC2CO12-DCK66</v>
      </c>
      <c r="B195" s="335" t="str">
        <f>MaHP</f>
        <v>DC2CO12</v>
      </c>
      <c r="C195" s="357">
        <v>282</v>
      </c>
      <c r="D195" s="357" t="s">
        <v>3674</v>
      </c>
      <c r="E195" s="357" t="s">
        <v>3675</v>
      </c>
      <c r="F195" s="357" t="s">
        <v>151</v>
      </c>
      <c r="G195" s="357">
        <v>2</v>
      </c>
      <c r="H195" s="357" t="s">
        <v>2205</v>
      </c>
      <c r="I195" s="357" t="s">
        <v>2206</v>
      </c>
      <c r="J195" s="357">
        <v>60</v>
      </c>
      <c r="K195" s="358">
        <v>66</v>
      </c>
      <c r="L195" s="358">
        <v>0</v>
      </c>
      <c r="M195" s="358">
        <v>0</v>
      </c>
      <c r="N195" s="358" t="s">
        <v>3488</v>
      </c>
      <c r="O195" s="358" t="s">
        <v>2207</v>
      </c>
      <c r="P195" s="335" t="str">
        <f t="shared" si="3"/>
        <v>66DCMX22</v>
      </c>
      <c r="Q195" s="268" t="e">
        <f>_trangay</f>
        <v>#N/A</v>
      </c>
      <c r="R195" s="268" t="e">
        <f>_trangay</f>
        <v>#N/A</v>
      </c>
      <c r="S195" s="269" t="e">
        <f>_trangay</f>
        <v>#N/A</v>
      </c>
    </row>
    <row r="196" spans="1:19" hidden="1">
      <c r="A196" s="335" t="str">
        <f>Ma</f>
        <v>DC2CO12-DCK66</v>
      </c>
      <c r="B196" s="335" t="str">
        <f>MaHP</f>
        <v>DC2CO12</v>
      </c>
      <c r="C196" s="357">
        <v>283</v>
      </c>
      <c r="D196" s="357" t="s">
        <v>3676</v>
      </c>
      <c r="E196" s="357" t="s">
        <v>3677</v>
      </c>
      <c r="F196" s="357" t="s">
        <v>151</v>
      </c>
      <c r="G196" s="357">
        <v>2</v>
      </c>
      <c r="H196" s="357" t="s">
        <v>2205</v>
      </c>
      <c r="I196" s="357" t="s">
        <v>2206</v>
      </c>
      <c r="J196" s="357">
        <v>60</v>
      </c>
      <c r="K196" s="358">
        <v>68</v>
      </c>
      <c r="L196" s="358">
        <v>0</v>
      </c>
      <c r="M196" s="358">
        <v>0</v>
      </c>
      <c r="N196" s="358" t="s">
        <v>3488</v>
      </c>
      <c r="O196" s="358" t="s">
        <v>2245</v>
      </c>
      <c r="P196" s="335" t="str">
        <f t="shared" si="3"/>
        <v>66DCMX23</v>
      </c>
      <c r="Q196" s="268" t="e">
        <f>_trangay</f>
        <v>#N/A</v>
      </c>
      <c r="R196" s="268" t="e">
        <f>_trangay</f>
        <v>#N/A</v>
      </c>
      <c r="S196" s="269" t="e">
        <f>_trangay</f>
        <v>#N/A</v>
      </c>
    </row>
    <row r="197" spans="1:19" hidden="1">
      <c r="A197" s="335" t="str">
        <f>Ma</f>
        <v>DC2CO12-DCK66</v>
      </c>
      <c r="B197" s="335" t="str">
        <f>MaHP</f>
        <v>DC2CO12</v>
      </c>
      <c r="C197" s="357">
        <v>284</v>
      </c>
      <c r="D197" s="357" t="s">
        <v>3678</v>
      </c>
      <c r="E197" s="357" t="s">
        <v>3679</v>
      </c>
      <c r="F197" s="357" t="s">
        <v>151</v>
      </c>
      <c r="G197" s="357">
        <v>2</v>
      </c>
      <c r="H197" s="357" t="s">
        <v>2205</v>
      </c>
      <c r="I197" s="357" t="s">
        <v>2206</v>
      </c>
      <c r="J197" s="357">
        <v>60</v>
      </c>
      <c r="K197" s="358">
        <v>55</v>
      </c>
      <c r="L197" s="358">
        <v>0</v>
      </c>
      <c r="M197" s="358">
        <v>0</v>
      </c>
      <c r="N197" s="358" t="s">
        <v>3488</v>
      </c>
      <c r="O197" s="358" t="s">
        <v>2207</v>
      </c>
      <c r="P197" s="335" t="str">
        <f t="shared" si="3"/>
        <v>66DCCO21</v>
      </c>
      <c r="Q197" s="268" t="e">
        <f>_trangay</f>
        <v>#N/A</v>
      </c>
      <c r="R197" s="268" t="e">
        <f>_trangay</f>
        <v>#N/A</v>
      </c>
      <c r="S197" s="269" t="e">
        <f>_trangay</f>
        <v>#N/A</v>
      </c>
    </row>
    <row r="198" spans="1:19" hidden="1">
      <c r="A198" s="335" t="str">
        <f>Ma</f>
        <v>DC2CO12-DCK66</v>
      </c>
      <c r="B198" s="335" t="str">
        <f>MaHP</f>
        <v>DC2CO12</v>
      </c>
      <c r="C198" s="357">
        <v>285</v>
      </c>
      <c r="D198" s="357" t="s">
        <v>3680</v>
      </c>
      <c r="E198" s="357" t="s">
        <v>3681</v>
      </c>
      <c r="F198" s="357" t="s">
        <v>151</v>
      </c>
      <c r="G198" s="357">
        <v>2</v>
      </c>
      <c r="H198" s="357" t="s">
        <v>2205</v>
      </c>
      <c r="I198" s="357" t="s">
        <v>2206</v>
      </c>
      <c r="J198" s="357">
        <v>60</v>
      </c>
      <c r="K198" s="358">
        <v>60</v>
      </c>
      <c r="L198" s="358">
        <v>0</v>
      </c>
      <c r="M198" s="358">
        <v>0</v>
      </c>
      <c r="N198" s="358" t="s">
        <v>3488</v>
      </c>
      <c r="O198" s="358" t="s">
        <v>3669</v>
      </c>
      <c r="P198" s="335" t="str">
        <f t="shared" si="3"/>
        <v>66DCCO22</v>
      </c>
      <c r="Q198" s="268" t="e">
        <f>_trangay</f>
        <v>#N/A</v>
      </c>
      <c r="R198" s="268" t="e">
        <f>_trangay</f>
        <v>#N/A</v>
      </c>
      <c r="S198" s="269" t="e">
        <f>_trangay</f>
        <v>#N/A</v>
      </c>
    </row>
    <row r="199" spans="1:19" hidden="1">
      <c r="A199" s="335" t="str">
        <f>Ma</f>
        <v>DC2CO12-DCK66</v>
      </c>
      <c r="B199" s="335" t="str">
        <f>MaHP</f>
        <v>DC2CO12</v>
      </c>
      <c r="C199" s="357">
        <v>286</v>
      </c>
      <c r="D199" s="357" t="s">
        <v>3682</v>
      </c>
      <c r="E199" s="357" t="s">
        <v>3683</v>
      </c>
      <c r="F199" s="357" t="s">
        <v>151</v>
      </c>
      <c r="G199" s="357">
        <v>2</v>
      </c>
      <c r="H199" s="357" t="s">
        <v>2205</v>
      </c>
      <c r="I199" s="357" t="s">
        <v>2206</v>
      </c>
      <c r="J199" s="357">
        <v>60</v>
      </c>
      <c r="K199" s="358">
        <v>50</v>
      </c>
      <c r="L199" s="358">
        <v>0</v>
      </c>
      <c r="M199" s="358">
        <v>0</v>
      </c>
      <c r="N199" s="358" t="s">
        <v>3488</v>
      </c>
      <c r="O199" s="358" t="s">
        <v>3669</v>
      </c>
      <c r="P199" s="335" t="str">
        <f t="shared" si="3"/>
        <v>66DCCO23</v>
      </c>
      <c r="Q199" s="268" t="e">
        <f>_trangay</f>
        <v>#N/A</v>
      </c>
      <c r="R199" s="268" t="e">
        <f>_trangay</f>
        <v>#N/A</v>
      </c>
      <c r="S199" s="269" t="e">
        <f>_trangay</f>
        <v>#N/A</v>
      </c>
    </row>
    <row r="200" spans="1:19" hidden="1">
      <c r="A200" s="335" t="str">
        <f>Ma</f>
        <v>DC2CO12-DCK66</v>
      </c>
      <c r="B200" s="335" t="str">
        <f>MaHP</f>
        <v>DC2CO12</v>
      </c>
      <c r="C200" s="357">
        <v>287</v>
      </c>
      <c r="D200" s="357" t="s">
        <v>3684</v>
      </c>
      <c r="E200" s="357" t="s">
        <v>3685</v>
      </c>
      <c r="F200" s="357" t="s">
        <v>151</v>
      </c>
      <c r="G200" s="357">
        <v>2</v>
      </c>
      <c r="H200" s="357" t="s">
        <v>2205</v>
      </c>
      <c r="I200" s="357" t="s">
        <v>2206</v>
      </c>
      <c r="J200" s="357">
        <v>60</v>
      </c>
      <c r="K200" s="358">
        <v>62</v>
      </c>
      <c r="L200" s="358">
        <v>0</v>
      </c>
      <c r="M200" s="358">
        <v>0</v>
      </c>
      <c r="N200" s="358" t="s">
        <v>3488</v>
      </c>
      <c r="O200" s="358" t="s">
        <v>3669</v>
      </c>
      <c r="P200" s="335" t="str">
        <f t="shared" si="3"/>
        <v>66DCMT21</v>
      </c>
      <c r="Q200" s="268" t="e">
        <f>_trangay</f>
        <v>#N/A</v>
      </c>
      <c r="R200" s="268" t="e">
        <f>_trangay</f>
        <v>#N/A</v>
      </c>
      <c r="S200" s="269" t="e">
        <f>_trangay</f>
        <v>#N/A</v>
      </c>
    </row>
    <row r="201" spans="1:19" hidden="1">
      <c r="A201" s="335" t="str">
        <f>Ma</f>
        <v>DC1CB26-DCK65</v>
      </c>
      <c r="B201" s="335" t="str">
        <f>MaHP</f>
        <v>DC1CB26</v>
      </c>
      <c r="C201" s="357">
        <v>288</v>
      </c>
      <c r="D201" s="357" t="s">
        <v>2862</v>
      </c>
      <c r="E201" s="357" t="s">
        <v>2863</v>
      </c>
      <c r="F201" s="357" t="s">
        <v>2249</v>
      </c>
      <c r="G201" s="357">
        <v>3</v>
      </c>
      <c r="H201" s="357" t="s">
        <v>2250</v>
      </c>
      <c r="I201" s="357" t="s">
        <v>2186</v>
      </c>
      <c r="J201" s="357">
        <v>70</v>
      </c>
      <c r="K201" s="358">
        <v>3</v>
      </c>
      <c r="L201" s="358">
        <v>0</v>
      </c>
      <c r="M201" s="358">
        <v>0</v>
      </c>
      <c r="N201" s="358" t="s">
        <v>2237</v>
      </c>
      <c r="O201" s="358" t="s">
        <v>2251</v>
      </c>
      <c r="P201" s="335" t="str">
        <f t="shared" si="3"/>
        <v>65DCCDA1</v>
      </c>
      <c r="Q201" s="268" t="e">
        <f>_trangay</f>
        <v>#N/A</v>
      </c>
      <c r="R201" s="268" t="e">
        <f>_trangay</f>
        <v>#N/A</v>
      </c>
      <c r="S201" s="269" t="e">
        <f>_trangay</f>
        <v>#N/A</v>
      </c>
    </row>
    <row r="202" spans="1:19" hidden="1">
      <c r="A202" s="335" t="str">
        <f>Ma</f>
        <v>CC1CB26-CCK66</v>
      </c>
      <c r="B202" s="335" t="str">
        <f>MaHP</f>
        <v>CC1CB26</v>
      </c>
      <c r="C202" s="357">
        <v>289</v>
      </c>
      <c r="D202" s="357" t="s">
        <v>5088</v>
      </c>
      <c r="E202" s="357" t="s">
        <v>5089</v>
      </c>
      <c r="F202" s="357" t="s">
        <v>2249</v>
      </c>
      <c r="G202" s="357">
        <v>3</v>
      </c>
      <c r="H202" s="357" t="s">
        <v>2250</v>
      </c>
      <c r="I202" s="357" t="s">
        <v>2186</v>
      </c>
      <c r="J202" s="357">
        <v>79</v>
      </c>
      <c r="K202" s="358">
        <v>76</v>
      </c>
      <c r="L202" s="358">
        <v>0</v>
      </c>
      <c r="M202" s="358">
        <v>0</v>
      </c>
      <c r="N202" s="358" t="s">
        <v>3485</v>
      </c>
      <c r="O202" s="358" t="s">
        <v>3697</v>
      </c>
      <c r="P202" s="335" t="str">
        <f t="shared" si="3"/>
        <v>66CCCD21</v>
      </c>
      <c r="Q202" s="268" t="e">
        <f>_trangay</f>
        <v>#N/A</v>
      </c>
      <c r="R202" s="268" t="e">
        <f>_trangay</f>
        <v>#N/A</v>
      </c>
      <c r="S202" s="269" t="e">
        <f>_trangay</f>
        <v>#N/A</v>
      </c>
    </row>
    <row r="203" spans="1:19" hidden="1">
      <c r="A203" s="335" t="str">
        <f>Ma</f>
        <v>CC1CB26-CCK66</v>
      </c>
      <c r="B203" s="335" t="str">
        <f>MaHP</f>
        <v>CC1CB26</v>
      </c>
      <c r="C203" s="357">
        <v>290</v>
      </c>
      <c r="D203" s="357" t="s">
        <v>5090</v>
      </c>
      <c r="E203" s="357" t="s">
        <v>5091</v>
      </c>
      <c r="F203" s="357" t="s">
        <v>2249</v>
      </c>
      <c r="G203" s="357">
        <v>3</v>
      </c>
      <c r="H203" s="357" t="s">
        <v>2250</v>
      </c>
      <c r="I203" s="357" t="s">
        <v>2186</v>
      </c>
      <c r="J203" s="357">
        <v>41</v>
      </c>
      <c r="K203" s="358">
        <v>41</v>
      </c>
      <c r="L203" s="358">
        <v>0</v>
      </c>
      <c r="M203" s="358">
        <v>0</v>
      </c>
      <c r="N203" s="358" t="s">
        <v>3485</v>
      </c>
      <c r="O203" s="358" t="s">
        <v>2251</v>
      </c>
      <c r="P203" s="335" t="str">
        <f t="shared" si="3"/>
        <v>66CCOT21</v>
      </c>
      <c r="Q203" s="268" t="e">
        <f>_trangay</f>
        <v>#N/A</v>
      </c>
      <c r="R203" s="268" t="e">
        <f>_trangay</f>
        <v>#N/A</v>
      </c>
      <c r="S203" s="269" t="e">
        <f>_trangay</f>
        <v>#N/A</v>
      </c>
    </row>
    <row r="204" spans="1:19" hidden="1">
      <c r="A204" s="335" t="str">
        <f>Ma</f>
        <v>DC1CB26-DCK66</v>
      </c>
      <c r="B204" s="335" t="str">
        <f>MaHP</f>
        <v>DC1CB26</v>
      </c>
      <c r="C204" s="357">
        <v>291</v>
      </c>
      <c r="D204" s="357" t="s">
        <v>3686</v>
      </c>
      <c r="E204" s="357" t="s">
        <v>3687</v>
      </c>
      <c r="F204" s="357" t="s">
        <v>2249</v>
      </c>
      <c r="G204" s="357">
        <v>3</v>
      </c>
      <c r="H204" s="357" t="s">
        <v>2250</v>
      </c>
      <c r="I204" s="357" t="s">
        <v>2186</v>
      </c>
      <c r="J204" s="357">
        <v>60</v>
      </c>
      <c r="K204" s="358">
        <v>0</v>
      </c>
      <c r="L204" s="358">
        <v>0</v>
      </c>
      <c r="M204" s="358">
        <v>0</v>
      </c>
      <c r="N204" s="358" t="s">
        <v>3488</v>
      </c>
      <c r="O204" s="358" t="s">
        <v>2251</v>
      </c>
      <c r="P204" s="335" t="str">
        <f t="shared" si="3"/>
        <v>66DCDB21</v>
      </c>
      <c r="Q204" s="268" t="e">
        <f>_trangay</f>
        <v>#N/A</v>
      </c>
      <c r="R204" s="268" t="e">
        <f>_trangay</f>
        <v>#N/A</v>
      </c>
      <c r="S204" s="269" t="e">
        <f>_trangay</f>
        <v>#N/A</v>
      </c>
    </row>
    <row r="205" spans="1:19" hidden="1">
      <c r="A205" s="335" t="str">
        <f>Ma</f>
        <v>DC1CB26-DCK66</v>
      </c>
      <c r="B205" s="335" t="str">
        <f>MaHP</f>
        <v>DC1CB26</v>
      </c>
      <c r="C205" s="357">
        <v>292</v>
      </c>
      <c r="D205" s="357" t="s">
        <v>3688</v>
      </c>
      <c r="E205" s="357" t="s">
        <v>3689</v>
      </c>
      <c r="F205" s="357" t="s">
        <v>2249</v>
      </c>
      <c r="G205" s="357">
        <v>3</v>
      </c>
      <c r="H205" s="357" t="s">
        <v>2250</v>
      </c>
      <c r="I205" s="357" t="s">
        <v>2186</v>
      </c>
      <c r="J205" s="357">
        <v>60</v>
      </c>
      <c r="K205" s="358">
        <v>0</v>
      </c>
      <c r="L205" s="358">
        <v>0</v>
      </c>
      <c r="M205" s="358">
        <v>0</v>
      </c>
      <c r="N205" s="358" t="s">
        <v>3488</v>
      </c>
      <c r="O205" s="358" t="s">
        <v>2251</v>
      </c>
      <c r="P205" s="335" t="str">
        <f t="shared" si="3"/>
        <v>66DCDB22</v>
      </c>
      <c r="Q205" s="268" t="e">
        <f>_trangay</f>
        <v>#N/A</v>
      </c>
      <c r="R205" s="268" t="e">
        <f>_trangay</f>
        <v>#N/A</v>
      </c>
      <c r="S205" s="269" t="e">
        <f>_trangay</f>
        <v>#N/A</v>
      </c>
    </row>
    <row r="206" spans="1:19" hidden="1">
      <c r="A206" s="335" t="str">
        <f>Ma</f>
        <v>DC1CB26-DCK66</v>
      </c>
      <c r="B206" s="335" t="str">
        <f>MaHP</f>
        <v>DC1CB26</v>
      </c>
      <c r="C206" s="357">
        <v>293</v>
      </c>
      <c r="D206" s="357" t="s">
        <v>3690</v>
      </c>
      <c r="E206" s="357" t="s">
        <v>3691</v>
      </c>
      <c r="F206" s="357" t="s">
        <v>2249</v>
      </c>
      <c r="G206" s="357">
        <v>3</v>
      </c>
      <c r="H206" s="357" t="s">
        <v>2250</v>
      </c>
      <c r="I206" s="357" t="s">
        <v>2186</v>
      </c>
      <c r="J206" s="357">
        <v>60</v>
      </c>
      <c r="K206" s="358">
        <v>0</v>
      </c>
      <c r="L206" s="358">
        <v>0</v>
      </c>
      <c r="M206" s="358">
        <v>0</v>
      </c>
      <c r="N206" s="358" t="s">
        <v>3488</v>
      </c>
      <c r="O206" s="358" t="s">
        <v>2251</v>
      </c>
      <c r="P206" s="335" t="str">
        <f t="shared" si="3"/>
        <v>66DCDB23</v>
      </c>
      <c r="Q206" s="268" t="e">
        <f>_trangay</f>
        <v>#N/A</v>
      </c>
      <c r="R206" s="268" t="e">
        <f>_trangay</f>
        <v>#N/A</v>
      </c>
      <c r="S206" s="269" t="e">
        <f>_trangay</f>
        <v>#N/A</v>
      </c>
    </row>
    <row r="207" spans="1:19" hidden="1">
      <c r="A207" s="335" t="str">
        <f>Ma</f>
        <v>DC1CB26-DCK66</v>
      </c>
      <c r="B207" s="335" t="str">
        <f>MaHP</f>
        <v>DC1CB26</v>
      </c>
      <c r="C207" s="357">
        <v>294</v>
      </c>
      <c r="D207" s="357" t="s">
        <v>3692</v>
      </c>
      <c r="E207" s="357" t="s">
        <v>3693</v>
      </c>
      <c r="F207" s="357" t="s">
        <v>2249</v>
      </c>
      <c r="G207" s="357">
        <v>3</v>
      </c>
      <c r="H207" s="357" t="s">
        <v>2250</v>
      </c>
      <c r="I207" s="357" t="s">
        <v>2186</v>
      </c>
      <c r="J207" s="357">
        <v>60</v>
      </c>
      <c r="K207" s="358">
        <v>0</v>
      </c>
      <c r="L207" s="358">
        <v>0</v>
      </c>
      <c r="M207" s="358">
        <v>0</v>
      </c>
      <c r="N207" s="358" t="s">
        <v>3488</v>
      </c>
      <c r="O207" s="358" t="s">
        <v>3694</v>
      </c>
      <c r="P207" s="335" t="str">
        <f t="shared" si="3"/>
        <v>66DCDD21</v>
      </c>
      <c r="Q207" s="268" t="e">
        <f>_trangay</f>
        <v>#N/A</v>
      </c>
      <c r="R207" s="268" t="e">
        <f>_trangay</f>
        <v>#N/A</v>
      </c>
      <c r="S207" s="269" t="e">
        <f>_trangay</f>
        <v>#N/A</v>
      </c>
    </row>
    <row r="208" spans="1:19" hidden="1">
      <c r="A208" s="335" t="str">
        <f>Ma</f>
        <v>DC1CB26-DCK66</v>
      </c>
      <c r="B208" s="335" t="str">
        <f>MaHP</f>
        <v>DC1CB26</v>
      </c>
      <c r="C208" s="357">
        <v>295</v>
      </c>
      <c r="D208" s="357" t="s">
        <v>3695</v>
      </c>
      <c r="E208" s="357" t="s">
        <v>3696</v>
      </c>
      <c r="F208" s="357" t="s">
        <v>2249</v>
      </c>
      <c r="G208" s="357">
        <v>3</v>
      </c>
      <c r="H208" s="357" t="s">
        <v>2250</v>
      </c>
      <c r="I208" s="357" t="s">
        <v>2186</v>
      </c>
      <c r="J208" s="357">
        <v>60</v>
      </c>
      <c r="K208" s="358">
        <v>0</v>
      </c>
      <c r="L208" s="358">
        <v>0</v>
      </c>
      <c r="M208" s="358">
        <v>0</v>
      </c>
      <c r="N208" s="358" t="s">
        <v>3488</v>
      </c>
      <c r="O208" s="358" t="s">
        <v>3697</v>
      </c>
      <c r="P208" s="335" t="str">
        <f t="shared" si="3"/>
        <v>66DCCA21</v>
      </c>
      <c r="Q208" s="268" t="e">
        <f>_trangay</f>
        <v>#N/A</v>
      </c>
      <c r="R208" s="268" t="e">
        <f>_trangay</f>
        <v>#N/A</v>
      </c>
      <c r="S208" s="269" t="e">
        <f>_trangay</f>
        <v>#N/A</v>
      </c>
    </row>
    <row r="209" spans="1:20" hidden="1">
      <c r="A209" s="335" t="str">
        <f>Ma</f>
        <v>DC1CB26-DCK64</v>
      </c>
      <c r="B209" s="335" t="str">
        <f>MaHP</f>
        <v>DC1CB26</v>
      </c>
      <c r="C209" s="357">
        <v>296</v>
      </c>
      <c r="D209" s="357" t="s">
        <v>3698</v>
      </c>
      <c r="E209" s="357" t="s">
        <v>3699</v>
      </c>
      <c r="F209" s="357" t="s">
        <v>2249</v>
      </c>
      <c r="G209" s="357">
        <v>3</v>
      </c>
      <c r="H209" s="357" t="s">
        <v>2250</v>
      </c>
      <c r="I209" s="357" t="s">
        <v>2186</v>
      </c>
      <c r="J209" s="357">
        <v>80</v>
      </c>
      <c r="K209" s="358">
        <v>0</v>
      </c>
      <c r="L209" s="358">
        <v>0</v>
      </c>
      <c r="M209" s="358">
        <v>0</v>
      </c>
      <c r="N209" s="358" t="s">
        <v>3385</v>
      </c>
      <c r="O209" s="358"/>
      <c r="P209" s="335" t="str">
        <f t="shared" si="3"/>
        <v>66DCCO21</v>
      </c>
      <c r="Q209" s="268" t="e">
        <f>_trangay</f>
        <v>#N/A</v>
      </c>
      <c r="R209" s="268" t="e">
        <f>_trangay</f>
        <v>#N/A</v>
      </c>
      <c r="S209" s="269" t="e">
        <f>_trangay</f>
        <v>#N/A</v>
      </c>
    </row>
    <row r="210" spans="1:20" hidden="1">
      <c r="A210" s="335" t="str">
        <f>LEFT(Ma,7)&amp;T210&amp;"-"&amp;RIGHT(Ma,5)</f>
        <v>DC1CB261-DCK66</v>
      </c>
      <c r="B210" s="335" t="str">
        <f>MaHP</f>
        <v>DC1CB26</v>
      </c>
      <c r="C210" s="357">
        <v>297</v>
      </c>
      <c r="D210" s="357" t="s">
        <v>3700</v>
      </c>
      <c r="E210" s="357" t="s">
        <v>3701</v>
      </c>
      <c r="F210" s="357" t="s">
        <v>2249</v>
      </c>
      <c r="G210" s="357">
        <v>3</v>
      </c>
      <c r="H210" s="357" t="s">
        <v>2250</v>
      </c>
      <c r="I210" s="357" t="s">
        <v>2186</v>
      </c>
      <c r="J210" s="357">
        <v>80</v>
      </c>
      <c r="K210" s="358">
        <v>61</v>
      </c>
      <c r="L210" s="358">
        <v>0</v>
      </c>
      <c r="M210" s="358">
        <v>0</v>
      </c>
      <c r="N210" s="358" t="s">
        <v>3488</v>
      </c>
      <c r="O210" s="358" t="s">
        <v>3697</v>
      </c>
      <c r="P210" s="335" t="str">
        <f t="shared" si="3"/>
        <v>66DCMO21</v>
      </c>
      <c r="Q210" s="268" t="e">
        <f>_trangay</f>
        <v>#N/A</v>
      </c>
      <c r="R210" s="268" t="e">
        <f>_trangay</f>
        <v>#N/A</v>
      </c>
      <c r="S210" s="269" t="e">
        <f>_trangay</f>
        <v>#N/A</v>
      </c>
      <c r="T210" s="46">
        <v>1</v>
      </c>
    </row>
    <row r="211" spans="1:20" hidden="1">
      <c r="A211" s="335" t="str">
        <f>Ma</f>
        <v>DC1CB26-DCK66</v>
      </c>
      <c r="B211" s="335" t="str">
        <f>MaHP</f>
        <v>DC1CB26</v>
      </c>
      <c r="C211" s="357">
        <v>298</v>
      </c>
      <c r="D211" s="357" t="s">
        <v>3702</v>
      </c>
      <c r="E211" s="357" t="s">
        <v>3703</v>
      </c>
      <c r="F211" s="357" t="s">
        <v>2249</v>
      </c>
      <c r="G211" s="357">
        <v>3</v>
      </c>
      <c r="H211" s="357" t="s">
        <v>2250</v>
      </c>
      <c r="I211" s="357" t="s">
        <v>2186</v>
      </c>
      <c r="J211" s="357">
        <v>60</v>
      </c>
      <c r="K211" s="358">
        <v>68</v>
      </c>
      <c r="L211" s="358">
        <v>0</v>
      </c>
      <c r="M211" s="358">
        <v>0</v>
      </c>
      <c r="N211" s="358" t="s">
        <v>3488</v>
      </c>
      <c r="O211" s="358" t="s">
        <v>3697</v>
      </c>
      <c r="P211" s="335" t="str">
        <f t="shared" si="3"/>
        <v>66DCMX23</v>
      </c>
      <c r="Q211" s="268" t="e">
        <f>_trangay</f>
        <v>#N/A</v>
      </c>
      <c r="R211" s="268" t="e">
        <f>_trangay</f>
        <v>#N/A</v>
      </c>
      <c r="S211" s="269" t="e">
        <f>_trangay</f>
        <v>#N/A</v>
      </c>
    </row>
    <row r="212" spans="1:20" hidden="1">
      <c r="A212" s="335" t="str">
        <f>Ma</f>
        <v>DC1CB26-DCK66</v>
      </c>
      <c r="B212" s="335" t="str">
        <f>MaHP</f>
        <v>DC1CB26</v>
      </c>
      <c r="C212" s="357">
        <v>299</v>
      </c>
      <c r="D212" s="357" t="s">
        <v>3704</v>
      </c>
      <c r="E212" s="357" t="s">
        <v>3705</v>
      </c>
      <c r="F212" s="357" t="s">
        <v>2249</v>
      </c>
      <c r="G212" s="357">
        <v>3</v>
      </c>
      <c r="H212" s="357" t="s">
        <v>2250</v>
      </c>
      <c r="I212" s="357" t="s">
        <v>2186</v>
      </c>
      <c r="J212" s="357">
        <v>60</v>
      </c>
      <c r="K212" s="358">
        <v>55</v>
      </c>
      <c r="L212" s="358">
        <v>0</v>
      </c>
      <c r="M212" s="358">
        <v>0</v>
      </c>
      <c r="N212" s="358" t="s">
        <v>3488</v>
      </c>
      <c r="O212" s="358" t="s">
        <v>2251</v>
      </c>
      <c r="P212" s="335" t="str">
        <f t="shared" si="3"/>
        <v>66DCCO21</v>
      </c>
      <c r="Q212" s="268" t="e">
        <f>_trangay</f>
        <v>#N/A</v>
      </c>
      <c r="R212" s="268" t="e">
        <f>_trangay</f>
        <v>#N/A</v>
      </c>
      <c r="S212" s="269" t="e">
        <f>_trangay</f>
        <v>#N/A</v>
      </c>
    </row>
    <row r="213" spans="1:20" hidden="1">
      <c r="A213" s="335" t="str">
        <f>Ma</f>
        <v>DC1CB26-DCK66</v>
      </c>
      <c r="B213" s="335" t="str">
        <f>MaHP</f>
        <v>DC1CB26</v>
      </c>
      <c r="C213" s="357">
        <v>300</v>
      </c>
      <c r="D213" s="357" t="s">
        <v>3706</v>
      </c>
      <c r="E213" s="357" t="s">
        <v>3707</v>
      </c>
      <c r="F213" s="357" t="s">
        <v>2249</v>
      </c>
      <c r="G213" s="357">
        <v>3</v>
      </c>
      <c r="H213" s="357" t="s">
        <v>2250</v>
      </c>
      <c r="I213" s="357" t="s">
        <v>2186</v>
      </c>
      <c r="J213" s="357">
        <v>60</v>
      </c>
      <c r="K213" s="358">
        <v>60</v>
      </c>
      <c r="L213" s="358">
        <v>0</v>
      </c>
      <c r="M213" s="358">
        <v>0</v>
      </c>
      <c r="N213" s="358" t="s">
        <v>3488</v>
      </c>
      <c r="O213" s="358" t="s">
        <v>2251</v>
      </c>
      <c r="P213" s="335" t="str">
        <f t="shared" si="3"/>
        <v>66DCCO22</v>
      </c>
      <c r="Q213" s="268" t="e">
        <f>_trangay</f>
        <v>#N/A</v>
      </c>
      <c r="R213" s="268" t="e">
        <f>_trangay</f>
        <v>#N/A</v>
      </c>
      <c r="S213" s="269" t="e">
        <f>_trangay</f>
        <v>#N/A</v>
      </c>
    </row>
    <row r="214" spans="1:20" hidden="1">
      <c r="A214" s="335" t="str">
        <f>Ma</f>
        <v>DC1CB26-DCK66</v>
      </c>
      <c r="B214" s="335" t="str">
        <f>MaHP</f>
        <v>DC1CB26</v>
      </c>
      <c r="C214" s="357">
        <v>301</v>
      </c>
      <c r="D214" s="357" t="s">
        <v>3708</v>
      </c>
      <c r="E214" s="357" t="s">
        <v>3709</v>
      </c>
      <c r="F214" s="357" t="s">
        <v>2249</v>
      </c>
      <c r="G214" s="357">
        <v>3</v>
      </c>
      <c r="H214" s="357" t="s">
        <v>2250</v>
      </c>
      <c r="I214" s="357" t="s">
        <v>2186</v>
      </c>
      <c r="J214" s="357">
        <v>80</v>
      </c>
      <c r="K214" s="358">
        <v>67</v>
      </c>
      <c r="L214" s="358">
        <v>0</v>
      </c>
      <c r="M214" s="358">
        <v>0</v>
      </c>
      <c r="N214" s="358" t="s">
        <v>3488</v>
      </c>
      <c r="O214" s="358" t="s">
        <v>3697</v>
      </c>
      <c r="P214" s="335" t="str">
        <f t="shared" si="3"/>
        <v>66DCMX21</v>
      </c>
      <c r="Q214" s="268" t="e">
        <f>_trangay</f>
        <v>#N/A</v>
      </c>
      <c r="R214" s="268" t="e">
        <f>_trangay</f>
        <v>#N/A</v>
      </c>
      <c r="S214" s="269" t="e">
        <f>_trangay</f>
        <v>#N/A</v>
      </c>
    </row>
    <row r="215" spans="1:20" hidden="1">
      <c r="A215" s="335" t="str">
        <f>Ma</f>
        <v>DC1CB26-DCK66</v>
      </c>
      <c r="B215" s="335" t="str">
        <f>MaHP</f>
        <v>DC1CB26</v>
      </c>
      <c r="C215" s="357">
        <v>302</v>
      </c>
      <c r="D215" s="357" t="s">
        <v>3710</v>
      </c>
      <c r="E215" s="357" t="s">
        <v>3711</v>
      </c>
      <c r="F215" s="357" t="s">
        <v>2249</v>
      </c>
      <c r="G215" s="357">
        <v>3</v>
      </c>
      <c r="H215" s="357" t="s">
        <v>2250</v>
      </c>
      <c r="I215" s="357" t="s">
        <v>2186</v>
      </c>
      <c r="J215" s="357">
        <v>80</v>
      </c>
      <c r="K215" s="358">
        <v>66</v>
      </c>
      <c r="L215" s="358">
        <v>0</v>
      </c>
      <c r="M215" s="358">
        <v>0</v>
      </c>
      <c r="N215" s="358" t="s">
        <v>3488</v>
      </c>
      <c r="O215" s="358" t="s">
        <v>3694</v>
      </c>
      <c r="P215" s="335" t="str">
        <f t="shared" si="3"/>
        <v>66DCMX22</v>
      </c>
      <c r="Q215" s="268" t="e">
        <f>_trangay</f>
        <v>#N/A</v>
      </c>
      <c r="R215" s="268" t="e">
        <f>_trangay</f>
        <v>#N/A</v>
      </c>
      <c r="S215" s="269" t="e">
        <f>_trangay</f>
        <v>#N/A</v>
      </c>
    </row>
    <row r="216" spans="1:20" hidden="1">
      <c r="A216" s="335" t="str">
        <f>Ma</f>
        <v>DC1CB26-DCK66</v>
      </c>
      <c r="B216" s="335" t="str">
        <f>MaHP</f>
        <v>DC1CB26</v>
      </c>
      <c r="C216" s="357">
        <v>303</v>
      </c>
      <c r="D216" s="357" t="s">
        <v>3712</v>
      </c>
      <c r="E216" s="357" t="s">
        <v>3713</v>
      </c>
      <c r="F216" s="357" t="s">
        <v>2249</v>
      </c>
      <c r="G216" s="357">
        <v>3</v>
      </c>
      <c r="H216" s="357" t="s">
        <v>2250</v>
      </c>
      <c r="I216" s="357" t="s">
        <v>2186</v>
      </c>
      <c r="J216" s="357">
        <v>60</v>
      </c>
      <c r="K216" s="358">
        <v>50</v>
      </c>
      <c r="L216" s="358">
        <v>0</v>
      </c>
      <c r="M216" s="358">
        <v>0</v>
      </c>
      <c r="N216" s="358" t="s">
        <v>3488</v>
      </c>
      <c r="O216" s="358" t="s">
        <v>3697</v>
      </c>
      <c r="P216" s="335" t="str">
        <f t="shared" si="3"/>
        <v>66DCCO23</v>
      </c>
      <c r="Q216" s="268" t="e">
        <f>_trangay</f>
        <v>#N/A</v>
      </c>
      <c r="R216" s="268" t="e">
        <f>_trangay</f>
        <v>#N/A</v>
      </c>
      <c r="S216" s="269" t="e">
        <f>_trangay</f>
        <v>#N/A</v>
      </c>
    </row>
    <row r="217" spans="1:20" hidden="1">
      <c r="A217" s="335" t="str">
        <f>Ma</f>
        <v>DC1CB26-DCK66</v>
      </c>
      <c r="B217" s="335" t="str">
        <f>MaHP</f>
        <v>DC1CB26</v>
      </c>
      <c r="C217" s="357">
        <v>304</v>
      </c>
      <c r="D217" s="357" t="s">
        <v>3714</v>
      </c>
      <c r="E217" s="357" t="s">
        <v>3715</v>
      </c>
      <c r="F217" s="357" t="s">
        <v>2249</v>
      </c>
      <c r="G217" s="357">
        <v>3</v>
      </c>
      <c r="H217" s="357" t="s">
        <v>2250</v>
      </c>
      <c r="I217" s="357" t="s">
        <v>2186</v>
      </c>
      <c r="J217" s="357">
        <v>60</v>
      </c>
      <c r="K217" s="358">
        <v>0</v>
      </c>
      <c r="L217" s="358">
        <v>0</v>
      </c>
      <c r="M217" s="358">
        <v>0</v>
      </c>
      <c r="N217" s="358" t="s">
        <v>3488</v>
      </c>
      <c r="O217" s="358" t="s">
        <v>2251</v>
      </c>
      <c r="P217" s="335" t="str">
        <f t="shared" si="3"/>
        <v>66DCCA22</v>
      </c>
      <c r="Q217" s="268" t="e">
        <f>_trangay</f>
        <v>#N/A</v>
      </c>
      <c r="R217" s="268" t="e">
        <f>_trangay</f>
        <v>#N/A</v>
      </c>
      <c r="S217" s="269" t="e">
        <f>_trangay</f>
        <v>#N/A</v>
      </c>
    </row>
    <row r="218" spans="1:20" hidden="1">
      <c r="A218" s="335" t="str">
        <f>Ma</f>
        <v>DC1CB26-DCK66</v>
      </c>
      <c r="B218" s="335" t="str">
        <f>MaHP</f>
        <v>DC1CB26</v>
      </c>
      <c r="C218" s="357">
        <v>305</v>
      </c>
      <c r="D218" s="357" t="s">
        <v>3716</v>
      </c>
      <c r="E218" s="357" t="s">
        <v>3717</v>
      </c>
      <c r="F218" s="357" t="s">
        <v>2249</v>
      </c>
      <c r="G218" s="357">
        <v>3</v>
      </c>
      <c r="H218" s="357" t="s">
        <v>2250</v>
      </c>
      <c r="I218" s="357" t="s">
        <v>2186</v>
      </c>
      <c r="J218" s="357">
        <v>60</v>
      </c>
      <c r="K218" s="358">
        <v>0</v>
      </c>
      <c r="L218" s="358">
        <v>0</v>
      </c>
      <c r="M218" s="358">
        <v>0</v>
      </c>
      <c r="N218" s="358" t="s">
        <v>3488</v>
      </c>
      <c r="O218" s="358" t="s">
        <v>3694</v>
      </c>
      <c r="P218" s="335" t="str">
        <f t="shared" si="3"/>
        <v>66DCDD22</v>
      </c>
      <c r="Q218" s="268" t="e">
        <f>_trangay</f>
        <v>#N/A</v>
      </c>
      <c r="R218" s="268" t="e">
        <f>_trangay</f>
        <v>#N/A</v>
      </c>
      <c r="S218" s="269" t="e">
        <f>_trangay</f>
        <v>#N/A</v>
      </c>
    </row>
    <row r="219" spans="1:20" hidden="1">
      <c r="A219" s="335" t="str">
        <f>Ma</f>
        <v>DC1CB26-DCK66</v>
      </c>
      <c r="B219" s="335" t="str">
        <f>MaHP</f>
        <v>DC1CB26</v>
      </c>
      <c r="C219" s="357">
        <v>306</v>
      </c>
      <c r="D219" s="357" t="s">
        <v>3718</v>
      </c>
      <c r="E219" s="357" t="s">
        <v>3719</v>
      </c>
      <c r="F219" s="357" t="s">
        <v>2249</v>
      </c>
      <c r="G219" s="357">
        <v>3</v>
      </c>
      <c r="H219" s="357" t="s">
        <v>2250</v>
      </c>
      <c r="I219" s="357" t="s">
        <v>2186</v>
      </c>
      <c r="J219" s="357">
        <v>60</v>
      </c>
      <c r="K219" s="358">
        <v>0</v>
      </c>
      <c r="L219" s="358">
        <v>0</v>
      </c>
      <c r="M219" s="358">
        <v>0</v>
      </c>
      <c r="N219" s="358" t="s">
        <v>3488</v>
      </c>
      <c r="O219" s="358" t="s">
        <v>3694</v>
      </c>
      <c r="P219" s="335" t="str">
        <f t="shared" si="3"/>
        <v>66DCDD23</v>
      </c>
      <c r="Q219" s="268" t="e">
        <f>_trangay</f>
        <v>#N/A</v>
      </c>
      <c r="R219" s="268" t="e">
        <f>_trangay</f>
        <v>#N/A</v>
      </c>
      <c r="S219" s="269" t="e">
        <f>_trangay</f>
        <v>#N/A</v>
      </c>
    </row>
    <row r="220" spans="1:20" hidden="1">
      <c r="A220" s="335" t="str">
        <f>Ma</f>
        <v>DC3KV30-DCK64</v>
      </c>
      <c r="B220" s="335" t="str">
        <f>MaHP</f>
        <v>DC3KV30</v>
      </c>
      <c r="C220" s="357">
        <v>307</v>
      </c>
      <c r="D220" s="357" t="s">
        <v>3720</v>
      </c>
      <c r="E220" s="357" t="s">
        <v>3721</v>
      </c>
      <c r="F220" s="357" t="s">
        <v>1196</v>
      </c>
      <c r="G220" s="357">
        <v>2</v>
      </c>
      <c r="H220" s="357" t="s">
        <v>2171</v>
      </c>
      <c r="I220" s="357" t="s">
        <v>2166</v>
      </c>
      <c r="J220" s="357">
        <v>70</v>
      </c>
      <c r="K220" s="358">
        <v>63</v>
      </c>
      <c r="L220" s="358">
        <v>0</v>
      </c>
      <c r="M220" s="358">
        <v>0</v>
      </c>
      <c r="N220" s="358" t="s">
        <v>3385</v>
      </c>
      <c r="O220" s="358" t="s">
        <v>3722</v>
      </c>
      <c r="P220" s="335" t="str">
        <f t="shared" si="3"/>
        <v>64DCKT04</v>
      </c>
      <c r="Q220" s="268" t="e">
        <f>_trangay</f>
        <v>#N/A</v>
      </c>
      <c r="R220" s="268" t="e">
        <f>_trangay</f>
        <v>#N/A</v>
      </c>
      <c r="S220" s="269" t="e">
        <f>_trangay</f>
        <v>#N/A</v>
      </c>
    </row>
    <row r="221" spans="1:20" hidden="1">
      <c r="A221" s="335" t="str">
        <f>Ma</f>
        <v>DC3KV30-DCK64</v>
      </c>
      <c r="B221" s="335" t="str">
        <f>MaHP</f>
        <v>DC3KV30</v>
      </c>
      <c r="C221" s="357">
        <v>308</v>
      </c>
      <c r="D221" s="357" t="s">
        <v>3723</v>
      </c>
      <c r="E221" s="357" t="s">
        <v>3724</v>
      </c>
      <c r="F221" s="357" t="s">
        <v>1196</v>
      </c>
      <c r="G221" s="357">
        <v>2</v>
      </c>
      <c r="H221" s="357" t="s">
        <v>2171</v>
      </c>
      <c r="I221" s="357" t="s">
        <v>2166</v>
      </c>
      <c r="J221" s="357">
        <v>70</v>
      </c>
      <c r="K221" s="358">
        <v>52</v>
      </c>
      <c r="L221" s="358">
        <v>0</v>
      </c>
      <c r="M221" s="358">
        <v>0</v>
      </c>
      <c r="N221" s="358" t="s">
        <v>3385</v>
      </c>
      <c r="O221" s="358" t="s">
        <v>3722</v>
      </c>
      <c r="P221" s="335" t="str">
        <f t="shared" si="3"/>
        <v>64DCKT05</v>
      </c>
      <c r="Q221" s="268" t="e">
        <f>_trangay</f>
        <v>#N/A</v>
      </c>
      <c r="R221" s="268" t="e">
        <f>_trangay</f>
        <v>#N/A</v>
      </c>
      <c r="S221" s="269" t="e">
        <f>_trangay</f>
        <v>#N/A</v>
      </c>
    </row>
    <row r="222" spans="1:20" hidden="1">
      <c r="A222" s="335" t="str">
        <f>Ma</f>
        <v>DC3KV30-DCK64</v>
      </c>
      <c r="B222" s="335" t="str">
        <f>MaHP</f>
        <v>DC3KV30</v>
      </c>
      <c r="C222" s="357">
        <v>309</v>
      </c>
      <c r="D222" s="357" t="s">
        <v>3725</v>
      </c>
      <c r="E222" s="357" t="s">
        <v>3726</v>
      </c>
      <c r="F222" s="357" t="s">
        <v>1196</v>
      </c>
      <c r="G222" s="357">
        <v>2</v>
      </c>
      <c r="H222" s="357" t="s">
        <v>2171</v>
      </c>
      <c r="I222" s="357" t="s">
        <v>2166</v>
      </c>
      <c r="J222" s="357">
        <v>70</v>
      </c>
      <c r="K222" s="358">
        <v>50</v>
      </c>
      <c r="L222" s="358">
        <v>0</v>
      </c>
      <c r="M222" s="358">
        <v>0</v>
      </c>
      <c r="N222" s="358" t="s">
        <v>3385</v>
      </c>
      <c r="O222" s="358" t="s">
        <v>3722</v>
      </c>
      <c r="P222" s="335" t="str">
        <f t="shared" si="3"/>
        <v>64DCKT06</v>
      </c>
      <c r="Q222" s="268" t="e">
        <f>_trangay</f>
        <v>#N/A</v>
      </c>
      <c r="R222" s="268" t="e">
        <f>_trangay</f>
        <v>#N/A</v>
      </c>
      <c r="S222" s="269" t="e">
        <f>_trangay</f>
        <v>#N/A</v>
      </c>
    </row>
    <row r="223" spans="1:20" hidden="1">
      <c r="A223" s="335" t="str">
        <f>Ma</f>
        <v>DC3KV30-DCK64</v>
      </c>
      <c r="B223" s="335" t="str">
        <f>MaHP</f>
        <v>DC3KV30</v>
      </c>
      <c r="C223" s="357">
        <v>310</v>
      </c>
      <c r="D223" s="357" t="s">
        <v>3727</v>
      </c>
      <c r="E223" s="357" t="s">
        <v>3728</v>
      </c>
      <c r="F223" s="357" t="s">
        <v>1196</v>
      </c>
      <c r="G223" s="357">
        <v>2</v>
      </c>
      <c r="H223" s="357" t="s">
        <v>2171</v>
      </c>
      <c r="I223" s="357" t="s">
        <v>2166</v>
      </c>
      <c r="J223" s="357">
        <v>70</v>
      </c>
      <c r="K223" s="358">
        <v>54</v>
      </c>
      <c r="L223" s="358">
        <v>0</v>
      </c>
      <c r="M223" s="358">
        <v>0</v>
      </c>
      <c r="N223" s="358" t="s">
        <v>3385</v>
      </c>
      <c r="O223" s="358" t="s">
        <v>3729</v>
      </c>
      <c r="P223" s="335" t="str">
        <f t="shared" si="3"/>
        <v>64DCKT07</v>
      </c>
      <c r="Q223" s="268" t="e">
        <f>_trangay</f>
        <v>#N/A</v>
      </c>
      <c r="R223" s="268" t="e">
        <f>_trangay</f>
        <v>#N/A</v>
      </c>
      <c r="S223" s="269" t="e">
        <f>_trangay</f>
        <v>#N/A</v>
      </c>
    </row>
    <row r="224" spans="1:20" hidden="1">
      <c r="A224" s="335" t="str">
        <f>Ma</f>
        <v>DC3KV30-DCK64</v>
      </c>
      <c r="B224" s="335" t="str">
        <f>MaHP</f>
        <v>DC3KV30</v>
      </c>
      <c r="C224" s="357">
        <v>311</v>
      </c>
      <c r="D224" s="357" t="s">
        <v>3730</v>
      </c>
      <c r="E224" s="357" t="s">
        <v>3731</v>
      </c>
      <c r="F224" s="357" t="s">
        <v>1196</v>
      </c>
      <c r="G224" s="357">
        <v>2</v>
      </c>
      <c r="H224" s="357" t="s">
        <v>2171</v>
      </c>
      <c r="I224" s="357" t="s">
        <v>2166</v>
      </c>
      <c r="J224" s="357">
        <v>70</v>
      </c>
      <c r="K224" s="358">
        <v>51</v>
      </c>
      <c r="L224" s="358">
        <v>0</v>
      </c>
      <c r="M224" s="358">
        <v>0</v>
      </c>
      <c r="N224" s="358" t="s">
        <v>3385</v>
      </c>
      <c r="O224" s="358" t="s">
        <v>3546</v>
      </c>
      <c r="P224" s="335" t="str">
        <f t="shared" si="3"/>
        <v>64DCKT08</v>
      </c>
      <c r="Q224" s="268" t="e">
        <f>_trangay</f>
        <v>#N/A</v>
      </c>
      <c r="R224" s="268" t="e">
        <f>_trangay</f>
        <v>#N/A</v>
      </c>
      <c r="S224" s="269" t="e">
        <f>_trangay</f>
        <v>#N/A</v>
      </c>
    </row>
    <row r="225" spans="1:19" hidden="1">
      <c r="A225" s="335" t="str">
        <f>Ma</f>
        <v>DC3KT26-DCK64</v>
      </c>
      <c r="B225" s="335" t="str">
        <f>MaHP</f>
        <v>DC3KT26</v>
      </c>
      <c r="C225" s="357">
        <v>312</v>
      </c>
      <c r="D225" s="357" t="s">
        <v>3732</v>
      </c>
      <c r="E225" s="357" t="s">
        <v>3733</v>
      </c>
      <c r="F225" s="357" t="s">
        <v>862</v>
      </c>
      <c r="G225" s="357">
        <v>3</v>
      </c>
      <c r="H225" s="357" t="s">
        <v>2171</v>
      </c>
      <c r="I225" s="357" t="s">
        <v>2166</v>
      </c>
      <c r="J225" s="357">
        <v>70</v>
      </c>
      <c r="K225" s="358">
        <v>63</v>
      </c>
      <c r="L225" s="358">
        <v>0</v>
      </c>
      <c r="M225" s="358">
        <v>0</v>
      </c>
      <c r="N225" s="358" t="s">
        <v>3385</v>
      </c>
      <c r="O225" s="358" t="s">
        <v>3546</v>
      </c>
      <c r="P225" s="335" t="str">
        <f t="shared" si="3"/>
        <v>64DCKT04</v>
      </c>
      <c r="Q225" s="268">
        <f>_trangay</f>
        <v>90</v>
      </c>
      <c r="R225" s="268">
        <f>_trangay</f>
        <v>42340</v>
      </c>
      <c r="S225" s="269" t="str">
        <f>_trangay</f>
        <v>Viết</v>
      </c>
    </row>
    <row r="226" spans="1:19" hidden="1">
      <c r="A226" s="335" t="str">
        <f>Ma</f>
        <v>DC3KT26-DCK64</v>
      </c>
      <c r="B226" s="335" t="str">
        <f>MaHP</f>
        <v>DC3KT26</v>
      </c>
      <c r="C226" s="357">
        <v>313</v>
      </c>
      <c r="D226" s="357" t="s">
        <v>3734</v>
      </c>
      <c r="E226" s="357" t="s">
        <v>3735</v>
      </c>
      <c r="F226" s="357" t="s">
        <v>862</v>
      </c>
      <c r="G226" s="357">
        <v>3</v>
      </c>
      <c r="H226" s="357" t="s">
        <v>2171</v>
      </c>
      <c r="I226" s="357" t="s">
        <v>2166</v>
      </c>
      <c r="J226" s="357">
        <v>70</v>
      </c>
      <c r="K226" s="358">
        <v>52</v>
      </c>
      <c r="L226" s="358">
        <v>0</v>
      </c>
      <c r="M226" s="358">
        <v>0</v>
      </c>
      <c r="N226" s="358" t="s">
        <v>3385</v>
      </c>
      <c r="O226" s="358" t="s">
        <v>3736</v>
      </c>
      <c r="P226" s="335" t="str">
        <f t="shared" si="3"/>
        <v>64DCKT05</v>
      </c>
      <c r="Q226" s="268">
        <f>_trangay</f>
        <v>90</v>
      </c>
      <c r="R226" s="268">
        <f>_trangay</f>
        <v>42340</v>
      </c>
      <c r="S226" s="269" t="str">
        <f>_trangay</f>
        <v>Viết</v>
      </c>
    </row>
    <row r="227" spans="1:19" hidden="1">
      <c r="A227" s="335" t="str">
        <f>Ma</f>
        <v>DC3KT26-DCK64</v>
      </c>
      <c r="B227" s="335" t="str">
        <f>MaHP</f>
        <v>DC3KT26</v>
      </c>
      <c r="C227" s="357">
        <v>314</v>
      </c>
      <c r="D227" s="357" t="s">
        <v>3737</v>
      </c>
      <c r="E227" s="357" t="s">
        <v>3738</v>
      </c>
      <c r="F227" s="357" t="s">
        <v>862</v>
      </c>
      <c r="G227" s="357">
        <v>3</v>
      </c>
      <c r="H227" s="357" t="s">
        <v>2171</v>
      </c>
      <c r="I227" s="357" t="s">
        <v>2166</v>
      </c>
      <c r="J227" s="357">
        <v>70</v>
      </c>
      <c r="K227" s="358">
        <v>50</v>
      </c>
      <c r="L227" s="358">
        <v>0</v>
      </c>
      <c r="M227" s="358">
        <v>0</v>
      </c>
      <c r="N227" s="358" t="s">
        <v>3385</v>
      </c>
      <c r="O227" s="358" t="s">
        <v>3551</v>
      </c>
      <c r="P227" s="335" t="str">
        <f t="shared" si="3"/>
        <v>64DCKT06</v>
      </c>
      <c r="Q227" s="268">
        <f>_trangay</f>
        <v>90</v>
      </c>
      <c r="R227" s="268">
        <f>_trangay</f>
        <v>42340</v>
      </c>
      <c r="S227" s="269" t="str">
        <f>_trangay</f>
        <v>Viết</v>
      </c>
    </row>
    <row r="228" spans="1:19" hidden="1">
      <c r="A228" s="335" t="str">
        <f>Ma</f>
        <v>DC3KT26-DCK64</v>
      </c>
      <c r="B228" s="335" t="str">
        <f>MaHP</f>
        <v>DC3KT26</v>
      </c>
      <c r="C228" s="357">
        <v>315</v>
      </c>
      <c r="D228" s="357" t="s">
        <v>3739</v>
      </c>
      <c r="E228" s="357" t="s">
        <v>3740</v>
      </c>
      <c r="F228" s="357" t="s">
        <v>862</v>
      </c>
      <c r="G228" s="357">
        <v>3</v>
      </c>
      <c r="H228" s="357" t="s">
        <v>2171</v>
      </c>
      <c r="I228" s="357" t="s">
        <v>2166</v>
      </c>
      <c r="J228" s="357">
        <v>70</v>
      </c>
      <c r="K228" s="358">
        <v>54</v>
      </c>
      <c r="L228" s="358">
        <v>0</v>
      </c>
      <c r="M228" s="358">
        <v>0</v>
      </c>
      <c r="N228" s="358" t="s">
        <v>3385</v>
      </c>
      <c r="O228" s="358" t="s">
        <v>2185</v>
      </c>
      <c r="P228" s="335" t="str">
        <f t="shared" si="3"/>
        <v>64DCKT07</v>
      </c>
      <c r="Q228" s="268">
        <f>_trangay</f>
        <v>90</v>
      </c>
      <c r="R228" s="268">
        <f>_trangay</f>
        <v>42340</v>
      </c>
      <c r="S228" s="269" t="str">
        <f>_trangay</f>
        <v>Viết</v>
      </c>
    </row>
    <row r="229" spans="1:19" hidden="1">
      <c r="A229" s="335" t="str">
        <f>Ma</f>
        <v>DC3KT26-DCK64</v>
      </c>
      <c r="B229" s="335" t="str">
        <f>MaHP</f>
        <v>DC3KT26</v>
      </c>
      <c r="C229" s="357">
        <v>316</v>
      </c>
      <c r="D229" s="357" t="s">
        <v>3741</v>
      </c>
      <c r="E229" s="357" t="s">
        <v>3742</v>
      </c>
      <c r="F229" s="357" t="s">
        <v>862</v>
      </c>
      <c r="G229" s="357">
        <v>3</v>
      </c>
      <c r="H229" s="357" t="s">
        <v>2171</v>
      </c>
      <c r="I229" s="357" t="s">
        <v>2166</v>
      </c>
      <c r="J229" s="357">
        <v>70</v>
      </c>
      <c r="K229" s="358">
        <v>51</v>
      </c>
      <c r="L229" s="358">
        <v>0</v>
      </c>
      <c r="M229" s="358">
        <v>0</v>
      </c>
      <c r="N229" s="358" t="s">
        <v>3385</v>
      </c>
      <c r="O229" s="358" t="s">
        <v>3551</v>
      </c>
      <c r="P229" s="335" t="str">
        <f t="shared" si="3"/>
        <v>64DCKT08</v>
      </c>
      <c r="Q229" s="268">
        <f>_trangay</f>
        <v>90</v>
      </c>
      <c r="R229" s="268">
        <f>_trangay</f>
        <v>42340</v>
      </c>
      <c r="S229" s="269" t="str">
        <f>_trangay</f>
        <v>Viết</v>
      </c>
    </row>
    <row r="230" spans="1:19" hidden="1">
      <c r="A230" s="335" t="str">
        <f>Ma</f>
        <v>DC3KT22-DCK65</v>
      </c>
      <c r="B230" s="335" t="str">
        <f>MaHP</f>
        <v>DC3KT22</v>
      </c>
      <c r="C230" s="357">
        <v>317</v>
      </c>
      <c r="D230" s="357" t="s">
        <v>2864</v>
      </c>
      <c r="E230" s="357" t="s">
        <v>2865</v>
      </c>
      <c r="F230" s="357" t="s">
        <v>850</v>
      </c>
      <c r="G230" s="357">
        <v>3</v>
      </c>
      <c r="H230" s="357" t="s">
        <v>2171</v>
      </c>
      <c r="I230" s="357" t="s">
        <v>2166</v>
      </c>
      <c r="J230" s="357">
        <v>60</v>
      </c>
      <c r="K230" s="358">
        <v>57</v>
      </c>
      <c r="L230" s="358">
        <v>0</v>
      </c>
      <c r="M230" s="358">
        <v>0</v>
      </c>
      <c r="N230" s="358" t="s">
        <v>2237</v>
      </c>
      <c r="O230" s="358" t="s">
        <v>2175</v>
      </c>
      <c r="P230" s="335" t="str">
        <f t="shared" si="3"/>
        <v>65DCKT21</v>
      </c>
      <c r="Q230" s="268">
        <f>_trangay</f>
        <v>90</v>
      </c>
      <c r="R230" s="268">
        <f>_trangay</f>
        <v>42354</v>
      </c>
      <c r="S230" s="269" t="str">
        <f>_trangay</f>
        <v>Viết</v>
      </c>
    </row>
    <row r="231" spans="1:19" hidden="1">
      <c r="A231" s="335" t="str">
        <f>Ma</f>
        <v>DC3KT22-DCK65</v>
      </c>
      <c r="B231" s="335" t="str">
        <f>MaHP</f>
        <v>DC3KT22</v>
      </c>
      <c r="C231" s="357">
        <v>318</v>
      </c>
      <c r="D231" s="357" t="s">
        <v>2866</v>
      </c>
      <c r="E231" s="357" t="s">
        <v>2867</v>
      </c>
      <c r="F231" s="357" t="s">
        <v>850</v>
      </c>
      <c r="G231" s="357">
        <v>3</v>
      </c>
      <c r="H231" s="357" t="s">
        <v>2171</v>
      </c>
      <c r="I231" s="357" t="s">
        <v>2166</v>
      </c>
      <c r="J231" s="357">
        <v>59</v>
      </c>
      <c r="K231" s="358">
        <v>51</v>
      </c>
      <c r="L231" s="358">
        <v>0</v>
      </c>
      <c r="M231" s="358">
        <v>0</v>
      </c>
      <c r="N231" s="358" t="s">
        <v>2237</v>
      </c>
      <c r="O231" s="358" t="s">
        <v>2185</v>
      </c>
      <c r="P231" s="335" t="str">
        <f t="shared" si="3"/>
        <v>65DCKT22</v>
      </c>
      <c r="Q231" s="268">
        <f>_trangay</f>
        <v>90</v>
      </c>
      <c r="R231" s="268">
        <f>_trangay</f>
        <v>42354</v>
      </c>
      <c r="S231" s="269" t="str">
        <f>_trangay</f>
        <v>Viết</v>
      </c>
    </row>
    <row r="232" spans="1:19" hidden="1">
      <c r="A232" s="335" t="str">
        <f>Ma</f>
        <v>DC3KT22-DCK65</v>
      </c>
      <c r="B232" s="335" t="str">
        <f>MaHP</f>
        <v>DC3KT22</v>
      </c>
      <c r="C232" s="357">
        <v>319</v>
      </c>
      <c r="D232" s="357" t="s">
        <v>2868</v>
      </c>
      <c r="E232" s="357" t="s">
        <v>2869</v>
      </c>
      <c r="F232" s="357" t="s">
        <v>850</v>
      </c>
      <c r="G232" s="357">
        <v>3</v>
      </c>
      <c r="H232" s="357" t="s">
        <v>2171</v>
      </c>
      <c r="I232" s="357" t="s">
        <v>2166</v>
      </c>
      <c r="J232" s="357">
        <v>56</v>
      </c>
      <c r="K232" s="358">
        <v>53</v>
      </c>
      <c r="L232" s="358">
        <v>0</v>
      </c>
      <c r="M232" s="358">
        <v>0</v>
      </c>
      <c r="N232" s="358" t="s">
        <v>2237</v>
      </c>
      <c r="O232" s="358" t="s">
        <v>2172</v>
      </c>
      <c r="P232" s="335" t="str">
        <f t="shared" si="3"/>
        <v>65DCKT23</v>
      </c>
      <c r="Q232" s="268">
        <f>_trangay</f>
        <v>90</v>
      </c>
      <c r="R232" s="268">
        <f>_trangay</f>
        <v>42354</v>
      </c>
      <c r="S232" s="269" t="str">
        <f>_trangay</f>
        <v>Viết</v>
      </c>
    </row>
    <row r="233" spans="1:19" hidden="1">
      <c r="A233" s="335" t="str">
        <f>Ma</f>
        <v>DC3KT22-DCK65</v>
      </c>
      <c r="B233" s="335" t="str">
        <f>MaHP</f>
        <v>DC3KT22</v>
      </c>
      <c r="C233" s="357">
        <v>320</v>
      </c>
      <c r="D233" s="357" t="s">
        <v>2870</v>
      </c>
      <c r="E233" s="357" t="s">
        <v>2871</v>
      </c>
      <c r="F233" s="357" t="s">
        <v>850</v>
      </c>
      <c r="G233" s="357">
        <v>3</v>
      </c>
      <c r="H233" s="357" t="s">
        <v>2171</v>
      </c>
      <c r="I233" s="357" t="s">
        <v>2166</v>
      </c>
      <c r="J233" s="357">
        <v>70</v>
      </c>
      <c r="K233" s="358">
        <v>52</v>
      </c>
      <c r="L233" s="358">
        <v>0</v>
      </c>
      <c r="M233" s="358">
        <v>0</v>
      </c>
      <c r="N233" s="358" t="s">
        <v>2237</v>
      </c>
      <c r="O233" s="358" t="s">
        <v>2173</v>
      </c>
      <c r="P233" s="335" t="str">
        <f t="shared" si="3"/>
        <v>65DCKT24</v>
      </c>
      <c r="Q233" s="268">
        <f>_trangay</f>
        <v>90</v>
      </c>
      <c r="R233" s="268">
        <f>_trangay</f>
        <v>42354</v>
      </c>
      <c r="S233" s="269" t="str">
        <f>_trangay</f>
        <v>Viết</v>
      </c>
    </row>
    <row r="234" spans="1:19" hidden="1">
      <c r="A234" s="335" t="str">
        <f>Ma</f>
        <v>CC2GT52-CCK65</v>
      </c>
      <c r="B234" s="335" t="str">
        <f>MaHP</f>
        <v>CC2GT52</v>
      </c>
      <c r="C234" s="357">
        <v>321</v>
      </c>
      <c r="D234" s="357" t="s">
        <v>5092</v>
      </c>
      <c r="E234" s="357" t="s">
        <v>5093</v>
      </c>
      <c r="F234" s="357" t="s">
        <v>5094</v>
      </c>
      <c r="G234" s="357">
        <v>2</v>
      </c>
      <c r="H234" s="357" t="s">
        <v>1613</v>
      </c>
      <c r="I234" s="357" t="s">
        <v>2155</v>
      </c>
      <c r="J234" s="357">
        <v>69</v>
      </c>
      <c r="K234" s="358">
        <v>66</v>
      </c>
      <c r="L234" s="358">
        <v>0</v>
      </c>
      <c r="M234" s="358">
        <v>0</v>
      </c>
      <c r="N234" s="358" t="s">
        <v>5021</v>
      </c>
      <c r="O234" s="358" t="s">
        <v>2227</v>
      </c>
      <c r="P234" s="335" t="str">
        <f t="shared" si="3"/>
        <v>65CCCD21</v>
      </c>
      <c r="Q234" s="268">
        <f>_trangay</f>
        <v>90</v>
      </c>
      <c r="R234" s="268">
        <f>_trangay</f>
        <v>42338</v>
      </c>
      <c r="S234" s="269" t="str">
        <f>_trangay</f>
        <v>Viết</v>
      </c>
    </row>
    <row r="235" spans="1:19" hidden="1">
      <c r="A235" s="335" t="str">
        <f>Ma</f>
        <v>CC2GT52-CCK65</v>
      </c>
      <c r="B235" s="335" t="str">
        <f>MaHP</f>
        <v>CC2GT52</v>
      </c>
      <c r="C235" s="357">
        <v>322</v>
      </c>
      <c r="D235" s="357" t="s">
        <v>5095</v>
      </c>
      <c r="E235" s="357" t="s">
        <v>5096</v>
      </c>
      <c r="F235" s="357" t="s">
        <v>5094</v>
      </c>
      <c r="G235" s="357">
        <v>2</v>
      </c>
      <c r="H235" s="357" t="s">
        <v>1613</v>
      </c>
      <c r="I235" s="357" t="s">
        <v>2155</v>
      </c>
      <c r="J235" s="357">
        <v>64</v>
      </c>
      <c r="K235" s="358">
        <v>62</v>
      </c>
      <c r="L235" s="358">
        <v>0</v>
      </c>
      <c r="M235" s="358">
        <v>0</v>
      </c>
      <c r="N235" s="358" t="s">
        <v>5021</v>
      </c>
      <c r="O235" s="358" t="s">
        <v>2227</v>
      </c>
      <c r="P235" s="335" t="str">
        <f t="shared" si="3"/>
        <v>65CCCD22</v>
      </c>
      <c r="Q235" s="268">
        <f>_trangay</f>
        <v>90</v>
      </c>
      <c r="R235" s="268">
        <f>_trangay</f>
        <v>42338</v>
      </c>
      <c r="S235" s="269" t="str">
        <f>_trangay</f>
        <v>Viết</v>
      </c>
    </row>
    <row r="236" spans="1:19" hidden="1">
      <c r="A236" s="335" t="str">
        <f>Ma</f>
        <v>CC2GT52-CCK65</v>
      </c>
      <c r="B236" s="335" t="str">
        <f>MaHP</f>
        <v>CC2GT52</v>
      </c>
      <c r="C236" s="357">
        <v>323</v>
      </c>
      <c r="D236" s="357" t="s">
        <v>5097</v>
      </c>
      <c r="E236" s="357" t="s">
        <v>5098</v>
      </c>
      <c r="F236" s="357" t="s">
        <v>5094</v>
      </c>
      <c r="G236" s="357">
        <v>2</v>
      </c>
      <c r="H236" s="357" t="s">
        <v>1613</v>
      </c>
      <c r="I236" s="357" t="s">
        <v>2155</v>
      </c>
      <c r="J236" s="357">
        <v>33</v>
      </c>
      <c r="K236" s="358">
        <v>32</v>
      </c>
      <c r="L236" s="358">
        <v>0</v>
      </c>
      <c r="M236" s="358">
        <v>0</v>
      </c>
      <c r="N236" s="358" t="s">
        <v>5021</v>
      </c>
      <c r="O236" s="358" t="s">
        <v>3574</v>
      </c>
      <c r="P236" s="335" t="str">
        <f t="shared" si="3"/>
        <v>65CCDD21</v>
      </c>
      <c r="Q236" s="268">
        <f>_trangay</f>
        <v>90</v>
      </c>
      <c r="R236" s="268">
        <f>_trangay</f>
        <v>42338</v>
      </c>
      <c r="S236" s="269" t="str">
        <f>_trangay</f>
        <v>Viết</v>
      </c>
    </row>
    <row r="237" spans="1:19" hidden="1">
      <c r="A237" s="335" t="str">
        <f>Ma</f>
        <v>DC2GT52-DCK64</v>
      </c>
      <c r="B237" s="335" t="str">
        <f>MaHP</f>
        <v>DC2GT52</v>
      </c>
      <c r="C237" s="357">
        <v>324</v>
      </c>
      <c r="D237" s="357" t="s">
        <v>3743</v>
      </c>
      <c r="E237" s="357" t="s">
        <v>3744</v>
      </c>
      <c r="F237" s="357" t="s">
        <v>3745</v>
      </c>
      <c r="G237" s="357">
        <v>3</v>
      </c>
      <c r="H237" s="357" t="s">
        <v>1613</v>
      </c>
      <c r="I237" s="357" t="s">
        <v>2155</v>
      </c>
      <c r="J237" s="357">
        <v>70</v>
      </c>
      <c r="K237" s="358">
        <v>48</v>
      </c>
      <c r="L237" s="358">
        <v>0</v>
      </c>
      <c r="M237" s="358">
        <v>0</v>
      </c>
      <c r="N237" s="358" t="s">
        <v>3385</v>
      </c>
      <c r="O237" s="358" t="s">
        <v>3577</v>
      </c>
      <c r="P237" s="335" t="str">
        <f t="shared" si="3"/>
        <v>64DCCA01</v>
      </c>
      <c r="Q237" s="268">
        <f>_trangay</f>
        <v>90</v>
      </c>
      <c r="R237" s="268">
        <f>_trangay</f>
        <v>42335</v>
      </c>
      <c r="S237" s="269" t="str">
        <f>_trangay</f>
        <v>Viết</v>
      </c>
    </row>
    <row r="238" spans="1:19" hidden="1">
      <c r="A238" s="335" t="str">
        <f>Ma</f>
        <v>DC2GT52-DCK64</v>
      </c>
      <c r="B238" s="335" t="str">
        <f>MaHP</f>
        <v>DC2GT52</v>
      </c>
      <c r="C238" s="357">
        <v>325</v>
      </c>
      <c r="D238" s="357" t="s">
        <v>3746</v>
      </c>
      <c r="E238" s="357" t="s">
        <v>3747</v>
      </c>
      <c r="F238" s="357" t="s">
        <v>3745</v>
      </c>
      <c r="G238" s="357">
        <v>3</v>
      </c>
      <c r="H238" s="357" t="s">
        <v>1613</v>
      </c>
      <c r="I238" s="357" t="s">
        <v>2155</v>
      </c>
      <c r="J238" s="357">
        <v>70</v>
      </c>
      <c r="K238" s="358">
        <v>37</v>
      </c>
      <c r="L238" s="358">
        <v>0</v>
      </c>
      <c r="M238" s="358">
        <v>0</v>
      </c>
      <c r="N238" s="358" t="s">
        <v>3385</v>
      </c>
      <c r="O238" s="358" t="s">
        <v>3577</v>
      </c>
      <c r="P238" s="335" t="str">
        <f t="shared" si="3"/>
        <v>64DCCA02</v>
      </c>
      <c r="Q238" s="268">
        <f>_trangay</f>
        <v>90</v>
      </c>
      <c r="R238" s="268">
        <f>_trangay</f>
        <v>42335</v>
      </c>
      <c r="S238" s="269" t="str">
        <f>_trangay</f>
        <v>Viết</v>
      </c>
    </row>
    <row r="239" spans="1:19" hidden="1">
      <c r="A239" s="335" t="str">
        <f>Ma</f>
        <v>DC2GT52-DCK64</v>
      </c>
      <c r="B239" s="335" t="str">
        <f>MaHP</f>
        <v>DC2GT52</v>
      </c>
      <c r="C239" s="357">
        <v>326</v>
      </c>
      <c r="D239" s="357" t="s">
        <v>3748</v>
      </c>
      <c r="E239" s="357" t="s">
        <v>3749</v>
      </c>
      <c r="F239" s="357" t="s">
        <v>3745</v>
      </c>
      <c r="G239" s="357">
        <v>3</v>
      </c>
      <c r="H239" s="357" t="s">
        <v>1613</v>
      </c>
      <c r="I239" s="357" t="s">
        <v>2155</v>
      </c>
      <c r="J239" s="357">
        <v>70</v>
      </c>
      <c r="K239" s="358">
        <v>36</v>
      </c>
      <c r="L239" s="358">
        <v>0</v>
      </c>
      <c r="M239" s="358">
        <v>0</v>
      </c>
      <c r="N239" s="358" t="s">
        <v>3385</v>
      </c>
      <c r="O239" s="358" t="s">
        <v>3750</v>
      </c>
      <c r="P239" s="335" t="str">
        <f t="shared" si="3"/>
        <v>64DCCC01</v>
      </c>
      <c r="Q239" s="268">
        <f>_trangay</f>
        <v>90</v>
      </c>
      <c r="R239" s="268">
        <f>_trangay</f>
        <v>42335</v>
      </c>
      <c r="S239" s="269" t="str">
        <f>_trangay</f>
        <v>Viết</v>
      </c>
    </row>
    <row r="240" spans="1:19" hidden="1">
      <c r="A240" s="335" t="str">
        <f>Ma</f>
        <v>DC2GT52-DCK64</v>
      </c>
      <c r="B240" s="335" t="str">
        <f>MaHP</f>
        <v>DC2GT52</v>
      </c>
      <c r="C240" s="357">
        <v>327</v>
      </c>
      <c r="D240" s="357" t="s">
        <v>3751</v>
      </c>
      <c r="E240" s="357" t="s">
        <v>3752</v>
      </c>
      <c r="F240" s="357" t="s">
        <v>3745</v>
      </c>
      <c r="G240" s="357">
        <v>3</v>
      </c>
      <c r="H240" s="357" t="s">
        <v>1613</v>
      </c>
      <c r="I240" s="357" t="s">
        <v>2155</v>
      </c>
      <c r="J240" s="357">
        <v>70</v>
      </c>
      <c r="K240" s="358">
        <v>60</v>
      </c>
      <c r="L240" s="358">
        <v>0</v>
      </c>
      <c r="M240" s="358">
        <v>0</v>
      </c>
      <c r="N240" s="358" t="s">
        <v>3385</v>
      </c>
      <c r="O240" s="358" t="s">
        <v>3565</v>
      </c>
      <c r="P240" s="335" t="str">
        <f t="shared" si="3"/>
        <v>64DCCD08</v>
      </c>
      <c r="Q240" s="268">
        <f>_trangay</f>
        <v>90</v>
      </c>
      <c r="R240" s="268">
        <f>_trangay</f>
        <v>42335</v>
      </c>
      <c r="S240" s="269" t="str">
        <f>_trangay</f>
        <v>Viết</v>
      </c>
    </row>
    <row r="241" spans="1:19" hidden="1">
      <c r="A241" s="335" t="str">
        <f>Ma</f>
        <v>DC2GT52-DCK64</v>
      </c>
      <c r="B241" s="335" t="str">
        <f>MaHP</f>
        <v>DC2GT52</v>
      </c>
      <c r="C241" s="357">
        <v>328</v>
      </c>
      <c r="D241" s="357" t="s">
        <v>3753</v>
      </c>
      <c r="E241" s="357" t="s">
        <v>3754</v>
      </c>
      <c r="F241" s="357" t="s">
        <v>3745</v>
      </c>
      <c r="G241" s="357">
        <v>3</v>
      </c>
      <c r="H241" s="357" t="s">
        <v>1613</v>
      </c>
      <c r="I241" s="357" t="s">
        <v>2155</v>
      </c>
      <c r="J241" s="357">
        <v>70</v>
      </c>
      <c r="K241" s="358">
        <v>52</v>
      </c>
      <c r="L241" s="358">
        <v>0</v>
      </c>
      <c r="M241" s="358">
        <v>0</v>
      </c>
      <c r="N241" s="358" t="s">
        <v>3385</v>
      </c>
      <c r="O241" s="358" t="s">
        <v>3562</v>
      </c>
      <c r="P241" s="335" t="str">
        <f t="shared" si="3"/>
        <v>64DCDB01</v>
      </c>
      <c r="Q241" s="268">
        <f>_trangay</f>
        <v>90</v>
      </c>
      <c r="R241" s="268">
        <f>_trangay</f>
        <v>42335</v>
      </c>
      <c r="S241" s="269" t="str">
        <f>_trangay</f>
        <v>Viết</v>
      </c>
    </row>
    <row r="242" spans="1:19" hidden="1">
      <c r="A242" s="335" t="str">
        <f>Ma</f>
        <v>DC2GT52-DCK64</v>
      </c>
      <c r="B242" s="335" t="str">
        <f>MaHP</f>
        <v>DC2GT52</v>
      </c>
      <c r="C242" s="357">
        <v>329</v>
      </c>
      <c r="D242" s="357" t="s">
        <v>3755</v>
      </c>
      <c r="E242" s="357" t="s">
        <v>3756</v>
      </c>
      <c r="F242" s="357" t="s">
        <v>3745</v>
      </c>
      <c r="G242" s="357">
        <v>3</v>
      </c>
      <c r="H242" s="357" t="s">
        <v>1613</v>
      </c>
      <c r="I242" s="357" t="s">
        <v>2155</v>
      </c>
      <c r="J242" s="357">
        <v>70</v>
      </c>
      <c r="K242" s="358">
        <v>46</v>
      </c>
      <c r="L242" s="358">
        <v>0</v>
      </c>
      <c r="M242" s="358">
        <v>0</v>
      </c>
      <c r="N242" s="358" t="s">
        <v>3385</v>
      </c>
      <c r="O242" s="358" t="s">
        <v>3562</v>
      </c>
      <c r="P242" s="335" t="str">
        <f t="shared" si="3"/>
        <v>64DCDB02</v>
      </c>
      <c r="Q242" s="268">
        <f>_trangay</f>
        <v>90</v>
      </c>
      <c r="R242" s="268">
        <f>_trangay</f>
        <v>42335</v>
      </c>
      <c r="S242" s="269" t="str">
        <f>_trangay</f>
        <v>Viết</v>
      </c>
    </row>
    <row r="243" spans="1:19" hidden="1">
      <c r="A243" s="335" t="str">
        <f>Ma</f>
        <v>DC2GT52-DCK64</v>
      </c>
      <c r="B243" s="335" t="str">
        <f>MaHP</f>
        <v>DC2GT52</v>
      </c>
      <c r="C243" s="357">
        <v>330</v>
      </c>
      <c r="D243" s="357" t="s">
        <v>3757</v>
      </c>
      <c r="E243" s="357" t="s">
        <v>3758</v>
      </c>
      <c r="F243" s="357" t="s">
        <v>3745</v>
      </c>
      <c r="G243" s="357">
        <v>3</v>
      </c>
      <c r="H243" s="357" t="s">
        <v>1613</v>
      </c>
      <c r="I243" s="357" t="s">
        <v>2155</v>
      </c>
      <c r="J243" s="357">
        <v>70</v>
      </c>
      <c r="K243" s="358">
        <v>40</v>
      </c>
      <c r="L243" s="358">
        <v>0</v>
      </c>
      <c r="M243" s="358">
        <v>0</v>
      </c>
      <c r="N243" s="358" t="s">
        <v>3385</v>
      </c>
      <c r="O243" s="358" t="s">
        <v>3562</v>
      </c>
      <c r="P243" s="335" t="str">
        <f t="shared" si="3"/>
        <v>64DCDB03</v>
      </c>
      <c r="Q243" s="268">
        <f>_trangay</f>
        <v>90</v>
      </c>
      <c r="R243" s="268">
        <f>_trangay</f>
        <v>42335</v>
      </c>
      <c r="S243" s="269" t="str">
        <f>_trangay</f>
        <v>Viết</v>
      </c>
    </row>
    <row r="244" spans="1:19" hidden="1">
      <c r="A244" s="335" t="str">
        <f>Ma</f>
        <v>DC2DD52-DCK64</v>
      </c>
      <c r="B244" s="335" t="str">
        <f>MaHP</f>
        <v>DC2DD52</v>
      </c>
      <c r="C244" s="357">
        <v>331</v>
      </c>
      <c r="D244" s="357" t="s">
        <v>3759</v>
      </c>
      <c r="E244" s="357" t="s">
        <v>3760</v>
      </c>
      <c r="F244" s="357" t="s">
        <v>3745</v>
      </c>
      <c r="G244" s="357">
        <v>3</v>
      </c>
      <c r="H244" s="357" t="s">
        <v>1613</v>
      </c>
      <c r="I244" s="357" t="s">
        <v>2155</v>
      </c>
      <c r="J244" s="357">
        <v>70</v>
      </c>
      <c r="K244" s="358">
        <v>54</v>
      </c>
      <c r="L244" s="358">
        <v>0</v>
      </c>
      <c r="M244" s="358">
        <v>0</v>
      </c>
      <c r="N244" s="358" t="s">
        <v>3385</v>
      </c>
      <c r="O244" s="358" t="s">
        <v>3574</v>
      </c>
      <c r="P244" s="335" t="str">
        <f t="shared" si="3"/>
        <v>64DCDD02</v>
      </c>
      <c r="Q244" s="268">
        <f>_trangay</f>
        <v>90</v>
      </c>
      <c r="R244" s="268">
        <f>_trangay</f>
        <v>42341</v>
      </c>
      <c r="S244" s="269" t="str">
        <f>_trangay</f>
        <v>Viết</v>
      </c>
    </row>
    <row r="245" spans="1:19" hidden="1">
      <c r="A245" s="335" t="str">
        <f>Ma</f>
        <v>DC2GT52-DCK64</v>
      </c>
      <c r="B245" s="335" t="str">
        <f>MaHP</f>
        <v>DC2GT52</v>
      </c>
      <c r="C245" s="357">
        <v>332</v>
      </c>
      <c r="D245" s="357" t="s">
        <v>3761</v>
      </c>
      <c r="E245" s="357" t="s">
        <v>3762</v>
      </c>
      <c r="F245" s="357" t="s">
        <v>3745</v>
      </c>
      <c r="G245" s="357">
        <v>3</v>
      </c>
      <c r="H245" s="357" t="s">
        <v>1613</v>
      </c>
      <c r="I245" s="357" t="s">
        <v>2155</v>
      </c>
      <c r="J245" s="357">
        <v>70</v>
      </c>
      <c r="K245" s="358">
        <v>56</v>
      </c>
      <c r="L245" s="358">
        <v>0</v>
      </c>
      <c r="M245" s="358">
        <v>0</v>
      </c>
      <c r="N245" s="358" t="s">
        <v>3385</v>
      </c>
      <c r="O245" s="358" t="s">
        <v>2227</v>
      </c>
      <c r="P245" s="335" t="str">
        <f t="shared" si="3"/>
        <v>64DCCD09</v>
      </c>
      <c r="Q245" s="268">
        <f>_trangay</f>
        <v>90</v>
      </c>
      <c r="R245" s="268">
        <f>_trangay</f>
        <v>42335</v>
      </c>
      <c r="S245" s="269" t="str">
        <f>_trangay</f>
        <v>Viết</v>
      </c>
    </row>
    <row r="246" spans="1:19" hidden="1">
      <c r="A246" s="335" t="str">
        <f>Ma</f>
        <v>DC2DD52-DCK64</v>
      </c>
      <c r="B246" s="335" t="str">
        <f>MaHP</f>
        <v>DC2DD52</v>
      </c>
      <c r="C246" s="357">
        <v>333</v>
      </c>
      <c r="D246" s="357" t="s">
        <v>3763</v>
      </c>
      <c r="E246" s="357" t="s">
        <v>3764</v>
      </c>
      <c r="F246" s="357" t="s">
        <v>3745</v>
      </c>
      <c r="G246" s="357">
        <v>3</v>
      </c>
      <c r="H246" s="357" t="s">
        <v>1613</v>
      </c>
      <c r="I246" s="357" t="s">
        <v>2155</v>
      </c>
      <c r="J246" s="357">
        <v>70</v>
      </c>
      <c r="K246" s="358">
        <v>50</v>
      </c>
      <c r="L246" s="358">
        <v>0</v>
      </c>
      <c r="M246" s="358">
        <v>0</v>
      </c>
      <c r="N246" s="358" t="s">
        <v>3385</v>
      </c>
      <c r="O246" s="358" t="s">
        <v>3574</v>
      </c>
      <c r="P246" s="335" t="str">
        <f t="shared" si="3"/>
        <v>64DCDD03</v>
      </c>
      <c r="Q246" s="268">
        <f>_trangay</f>
        <v>90</v>
      </c>
      <c r="R246" s="268">
        <f>_trangay</f>
        <v>42341</v>
      </c>
      <c r="S246" s="269" t="str">
        <f>_trangay</f>
        <v>Viết</v>
      </c>
    </row>
    <row r="247" spans="1:19" hidden="1">
      <c r="A247" s="335" t="str">
        <f>Ma</f>
        <v>DC2GT52-DCK64</v>
      </c>
      <c r="B247" s="335" t="str">
        <f>MaHP</f>
        <v>DC2GT52</v>
      </c>
      <c r="C247" s="357">
        <v>334</v>
      </c>
      <c r="D247" s="357" t="s">
        <v>3765</v>
      </c>
      <c r="E247" s="357" t="s">
        <v>3766</v>
      </c>
      <c r="F247" s="357" t="s">
        <v>3745</v>
      </c>
      <c r="G247" s="357">
        <v>3</v>
      </c>
      <c r="H247" s="357" t="s">
        <v>1613</v>
      </c>
      <c r="I247" s="357" t="s">
        <v>2155</v>
      </c>
      <c r="J247" s="357">
        <v>70</v>
      </c>
      <c r="K247" s="358">
        <v>45</v>
      </c>
      <c r="L247" s="358">
        <v>0</v>
      </c>
      <c r="M247" s="358">
        <v>0</v>
      </c>
      <c r="N247" s="358" t="s">
        <v>3385</v>
      </c>
      <c r="O247" s="358" t="s">
        <v>2227</v>
      </c>
      <c r="P247" s="335" t="str">
        <f t="shared" si="3"/>
        <v>64DCCD10</v>
      </c>
      <c r="Q247" s="268">
        <f>_trangay</f>
        <v>90</v>
      </c>
      <c r="R247" s="268">
        <f>_trangay</f>
        <v>42335</v>
      </c>
      <c r="S247" s="269" t="str">
        <f>_trangay</f>
        <v>Viết</v>
      </c>
    </row>
    <row r="248" spans="1:19" hidden="1">
      <c r="A248" s="335" t="str">
        <f>Ma</f>
        <v>DC2DD52-DCK64</v>
      </c>
      <c r="B248" s="335" t="str">
        <f>MaHP</f>
        <v>DC2DD52</v>
      </c>
      <c r="C248" s="357">
        <v>335</v>
      </c>
      <c r="D248" s="357" t="s">
        <v>3767</v>
      </c>
      <c r="E248" s="357" t="s">
        <v>3768</v>
      </c>
      <c r="F248" s="357" t="s">
        <v>3745</v>
      </c>
      <c r="G248" s="357">
        <v>3</v>
      </c>
      <c r="H248" s="357" t="s">
        <v>1613</v>
      </c>
      <c r="I248" s="357" t="s">
        <v>2155</v>
      </c>
      <c r="J248" s="357">
        <v>70</v>
      </c>
      <c r="K248" s="358">
        <v>54</v>
      </c>
      <c r="L248" s="358">
        <v>0</v>
      </c>
      <c r="M248" s="358">
        <v>0</v>
      </c>
      <c r="N248" s="358" t="s">
        <v>3385</v>
      </c>
      <c r="O248" s="358" t="s">
        <v>3585</v>
      </c>
      <c r="P248" s="335" t="str">
        <f t="shared" si="3"/>
        <v>64DCDD04</v>
      </c>
      <c r="Q248" s="268">
        <f>_trangay</f>
        <v>90</v>
      </c>
      <c r="R248" s="268">
        <f>_trangay</f>
        <v>42341</v>
      </c>
      <c r="S248" s="269" t="str">
        <f>_trangay</f>
        <v>Viết</v>
      </c>
    </row>
    <row r="249" spans="1:19" hidden="1">
      <c r="A249" s="335" t="str">
        <f>Ma</f>
        <v>DC2GT52-DCK64</v>
      </c>
      <c r="B249" s="335" t="str">
        <f>MaHP</f>
        <v>DC2GT52</v>
      </c>
      <c r="C249" s="357">
        <v>336</v>
      </c>
      <c r="D249" s="357" t="s">
        <v>3769</v>
      </c>
      <c r="E249" s="357" t="s">
        <v>3770</v>
      </c>
      <c r="F249" s="357" t="s">
        <v>3745</v>
      </c>
      <c r="G249" s="357">
        <v>3</v>
      </c>
      <c r="H249" s="357" t="s">
        <v>1613</v>
      </c>
      <c r="I249" s="357" t="s">
        <v>2155</v>
      </c>
      <c r="J249" s="357">
        <v>70</v>
      </c>
      <c r="K249" s="358">
        <v>38</v>
      </c>
      <c r="L249" s="358">
        <v>0</v>
      </c>
      <c r="M249" s="358">
        <v>0</v>
      </c>
      <c r="N249" s="358" t="s">
        <v>3385</v>
      </c>
      <c r="O249" s="358" t="s">
        <v>3562</v>
      </c>
      <c r="P249" s="335" t="str">
        <f t="shared" si="3"/>
        <v>64DCCD11</v>
      </c>
      <c r="Q249" s="268">
        <f>_trangay</f>
        <v>90</v>
      </c>
      <c r="R249" s="268">
        <f>_trangay</f>
        <v>42335</v>
      </c>
      <c r="S249" s="269" t="str">
        <f>_trangay</f>
        <v>Viết</v>
      </c>
    </row>
    <row r="250" spans="1:19" hidden="1">
      <c r="A250" s="335" t="str">
        <f>Ma</f>
        <v>DC2GT52-DCK64</v>
      </c>
      <c r="B250" s="335" t="str">
        <f>MaHP</f>
        <v>DC2GT52</v>
      </c>
      <c r="C250" s="357">
        <v>337</v>
      </c>
      <c r="D250" s="357" t="s">
        <v>3771</v>
      </c>
      <c r="E250" s="357" t="s">
        <v>3772</v>
      </c>
      <c r="F250" s="357" t="s">
        <v>3745</v>
      </c>
      <c r="G250" s="357">
        <v>3</v>
      </c>
      <c r="H250" s="357" t="s">
        <v>1613</v>
      </c>
      <c r="I250" s="357" t="s">
        <v>2155</v>
      </c>
      <c r="J250" s="357">
        <v>70</v>
      </c>
      <c r="K250" s="358">
        <v>52</v>
      </c>
      <c r="L250" s="358">
        <v>0</v>
      </c>
      <c r="M250" s="358">
        <v>0</v>
      </c>
      <c r="N250" s="358" t="s">
        <v>3385</v>
      </c>
      <c r="O250" s="358" t="s">
        <v>3582</v>
      </c>
      <c r="P250" s="335" t="str">
        <f t="shared" si="3"/>
        <v>64DCCD12</v>
      </c>
      <c r="Q250" s="268">
        <f>_trangay</f>
        <v>90</v>
      </c>
      <c r="R250" s="268">
        <f>_trangay</f>
        <v>42335</v>
      </c>
      <c r="S250" s="269" t="str">
        <f>_trangay</f>
        <v>Viết</v>
      </c>
    </row>
    <row r="251" spans="1:19" hidden="1">
      <c r="A251" s="335" t="str">
        <f>Ma</f>
        <v>DC2GT52-DCK64</v>
      </c>
      <c r="B251" s="335" t="str">
        <f>MaHP</f>
        <v>DC2GT52</v>
      </c>
      <c r="C251" s="357">
        <v>338</v>
      </c>
      <c r="D251" s="357" t="s">
        <v>3773</v>
      </c>
      <c r="E251" s="357" t="s">
        <v>3774</v>
      </c>
      <c r="F251" s="357" t="s">
        <v>3745</v>
      </c>
      <c r="G251" s="357">
        <v>3</v>
      </c>
      <c r="H251" s="357" t="s">
        <v>1613</v>
      </c>
      <c r="I251" s="357" t="s">
        <v>2155</v>
      </c>
      <c r="J251" s="357">
        <v>70</v>
      </c>
      <c r="K251" s="358">
        <v>61</v>
      </c>
      <c r="L251" s="358">
        <v>0</v>
      </c>
      <c r="M251" s="358">
        <v>0</v>
      </c>
      <c r="N251" s="358" t="s">
        <v>3385</v>
      </c>
      <c r="O251" s="358" t="s">
        <v>3393</v>
      </c>
      <c r="P251" s="335" t="str">
        <f t="shared" si="3"/>
        <v>64DCCS01</v>
      </c>
      <c r="Q251" s="268">
        <f>_trangay</f>
        <v>90</v>
      </c>
      <c r="R251" s="268">
        <f>_trangay</f>
        <v>42335</v>
      </c>
      <c r="S251" s="269" t="str">
        <f>_trangay</f>
        <v>Viết</v>
      </c>
    </row>
    <row r="252" spans="1:19" hidden="1">
      <c r="A252" s="335" t="str">
        <f>Ma</f>
        <v>DC2DD53-DCK63</v>
      </c>
      <c r="B252" s="335" t="str">
        <f>MaHP</f>
        <v>DC2DD53</v>
      </c>
      <c r="C252" s="357">
        <v>339</v>
      </c>
      <c r="D252" s="357" t="s">
        <v>3775</v>
      </c>
      <c r="E252" s="357" t="s">
        <v>3776</v>
      </c>
      <c r="F252" s="357" t="s">
        <v>1622</v>
      </c>
      <c r="G252" s="357">
        <v>2</v>
      </c>
      <c r="H252" s="357" t="s">
        <v>3433</v>
      </c>
      <c r="I252" s="357" t="s">
        <v>2155</v>
      </c>
      <c r="J252" s="357">
        <v>57</v>
      </c>
      <c r="K252" s="358">
        <v>55</v>
      </c>
      <c r="L252" s="358">
        <v>0</v>
      </c>
      <c r="M252" s="358">
        <v>0</v>
      </c>
      <c r="N252" s="358" t="s">
        <v>3407</v>
      </c>
      <c r="O252" s="358" t="s">
        <v>3434</v>
      </c>
      <c r="P252" s="335" t="str">
        <f t="shared" si="3"/>
        <v>63DCDD01</v>
      </c>
      <c r="Q252" s="268" t="e">
        <f>_trangay</f>
        <v>#N/A</v>
      </c>
      <c r="R252" s="268" t="e">
        <f>_trangay</f>
        <v>#N/A</v>
      </c>
      <c r="S252" s="269" t="e">
        <f>_trangay</f>
        <v>#N/A</v>
      </c>
    </row>
    <row r="253" spans="1:19" hidden="1">
      <c r="A253" s="335" t="str">
        <f>Ma</f>
        <v>DC2DD53-DCK63</v>
      </c>
      <c r="B253" s="335" t="str">
        <f>MaHP</f>
        <v>DC2DD53</v>
      </c>
      <c r="C253" s="357">
        <v>340</v>
      </c>
      <c r="D253" s="357" t="s">
        <v>3777</v>
      </c>
      <c r="E253" s="357" t="s">
        <v>3778</v>
      </c>
      <c r="F253" s="357" t="s">
        <v>1622</v>
      </c>
      <c r="G253" s="357">
        <v>2</v>
      </c>
      <c r="H253" s="357" t="s">
        <v>3433</v>
      </c>
      <c r="I253" s="357" t="s">
        <v>2155</v>
      </c>
      <c r="J253" s="357">
        <v>51</v>
      </c>
      <c r="K253" s="358">
        <v>48</v>
      </c>
      <c r="L253" s="358">
        <v>0</v>
      </c>
      <c r="M253" s="358">
        <v>0</v>
      </c>
      <c r="N253" s="358" t="s">
        <v>3407</v>
      </c>
      <c r="O253" s="358" t="s">
        <v>3434</v>
      </c>
      <c r="P253" s="335" t="str">
        <f t="shared" si="3"/>
        <v>63DCDD02</v>
      </c>
      <c r="Q253" s="268" t="e">
        <f>_trangay</f>
        <v>#N/A</v>
      </c>
      <c r="R253" s="268" t="e">
        <f>_trangay</f>
        <v>#N/A</v>
      </c>
      <c r="S253" s="269" t="e">
        <f>_trangay</f>
        <v>#N/A</v>
      </c>
    </row>
    <row r="254" spans="1:19" hidden="1">
      <c r="A254" s="335" t="str">
        <f>Ma</f>
        <v>DC3MX40-DCK64</v>
      </c>
      <c r="B254" s="335" t="str">
        <f>MaHP</f>
        <v>DC3MX40</v>
      </c>
      <c r="C254" s="357">
        <v>341</v>
      </c>
      <c r="D254" s="357" t="s">
        <v>3779</v>
      </c>
      <c r="E254" s="357" t="s">
        <v>3780</v>
      </c>
      <c r="F254" s="357" t="s">
        <v>3781</v>
      </c>
      <c r="G254" s="357">
        <v>2</v>
      </c>
      <c r="H254" s="357" t="s">
        <v>219</v>
      </c>
      <c r="I254" s="357" t="s">
        <v>2154</v>
      </c>
      <c r="J254" s="357">
        <v>70</v>
      </c>
      <c r="K254" s="358">
        <v>39</v>
      </c>
      <c r="L254" s="358">
        <v>0</v>
      </c>
      <c r="M254" s="358">
        <v>0</v>
      </c>
      <c r="N254" s="358" t="s">
        <v>3385</v>
      </c>
      <c r="O254" s="358" t="s">
        <v>2174</v>
      </c>
      <c r="P254" s="335" t="str">
        <f t="shared" si="3"/>
        <v>64DCMX03</v>
      </c>
      <c r="Q254" s="268" t="e">
        <f>_trangay</f>
        <v>#N/A</v>
      </c>
      <c r="R254" s="268" t="e">
        <f>_trangay</f>
        <v>#N/A</v>
      </c>
      <c r="S254" s="269" t="e">
        <f>_trangay</f>
        <v>#N/A</v>
      </c>
    </row>
    <row r="255" spans="1:19" hidden="1">
      <c r="A255" s="335" t="str">
        <f>Ma</f>
        <v>DC3MX40-DCK64</v>
      </c>
      <c r="B255" s="335" t="str">
        <f>MaHP</f>
        <v>DC3MX40</v>
      </c>
      <c r="C255" s="357">
        <v>342</v>
      </c>
      <c r="D255" s="357" t="s">
        <v>3782</v>
      </c>
      <c r="E255" s="357" t="s">
        <v>3783</v>
      </c>
      <c r="F255" s="357" t="s">
        <v>3781</v>
      </c>
      <c r="G255" s="357">
        <v>2</v>
      </c>
      <c r="H255" s="357" t="s">
        <v>219</v>
      </c>
      <c r="I255" s="357" t="s">
        <v>2154</v>
      </c>
      <c r="J255" s="357">
        <v>70</v>
      </c>
      <c r="K255" s="358">
        <v>42</v>
      </c>
      <c r="L255" s="358">
        <v>0</v>
      </c>
      <c r="M255" s="358">
        <v>0</v>
      </c>
      <c r="N255" s="358" t="s">
        <v>3385</v>
      </c>
      <c r="O255" s="358" t="s">
        <v>2174</v>
      </c>
      <c r="P255" s="335" t="str">
        <f t="shared" si="3"/>
        <v>64DCMX02</v>
      </c>
      <c r="Q255" s="268" t="e">
        <f>_trangay</f>
        <v>#N/A</v>
      </c>
      <c r="R255" s="268" t="e">
        <f>_trangay</f>
        <v>#N/A</v>
      </c>
      <c r="S255" s="269" t="e">
        <f>_trangay</f>
        <v>#N/A</v>
      </c>
    </row>
    <row r="256" spans="1:19" hidden="1">
      <c r="A256" s="335" t="str">
        <f>Ma</f>
        <v>DC2GT51-DCK64</v>
      </c>
      <c r="B256" s="335" t="str">
        <f>MaHP</f>
        <v>DC2GT51</v>
      </c>
      <c r="C256" s="357">
        <v>343</v>
      </c>
      <c r="D256" s="357" t="s">
        <v>3784</v>
      </c>
      <c r="E256" s="357" t="s">
        <v>3785</v>
      </c>
      <c r="F256" s="357" t="s">
        <v>195</v>
      </c>
      <c r="G256" s="357">
        <v>2</v>
      </c>
      <c r="H256" s="357" t="s">
        <v>1613</v>
      </c>
      <c r="I256" s="357" t="s">
        <v>2155</v>
      </c>
      <c r="J256" s="357">
        <v>70</v>
      </c>
      <c r="K256" s="358">
        <v>47</v>
      </c>
      <c r="L256" s="358">
        <v>0</v>
      </c>
      <c r="M256" s="358">
        <v>0</v>
      </c>
      <c r="N256" s="358" t="s">
        <v>3385</v>
      </c>
      <c r="O256" s="358" t="s">
        <v>3786</v>
      </c>
      <c r="P256" s="335" t="str">
        <f t="shared" si="3"/>
        <v>64DCCA01</v>
      </c>
      <c r="Q256" s="268">
        <f>_trangay</f>
        <v>75</v>
      </c>
      <c r="R256" s="268">
        <f>_trangay</f>
        <v>42339</v>
      </c>
      <c r="S256" s="269" t="str">
        <f>_trangay</f>
        <v>Viết</v>
      </c>
    </row>
    <row r="257" spans="1:19" hidden="1">
      <c r="A257" s="335" t="str">
        <f>Ma</f>
        <v>DC2GT51-DCK64</v>
      </c>
      <c r="B257" s="335" t="str">
        <f>MaHP</f>
        <v>DC2GT51</v>
      </c>
      <c r="C257" s="357">
        <v>344</v>
      </c>
      <c r="D257" s="357" t="s">
        <v>3787</v>
      </c>
      <c r="E257" s="357" t="s">
        <v>3788</v>
      </c>
      <c r="F257" s="357" t="s">
        <v>195</v>
      </c>
      <c r="G257" s="357">
        <v>2</v>
      </c>
      <c r="H257" s="357" t="s">
        <v>1613</v>
      </c>
      <c r="I257" s="357" t="s">
        <v>2155</v>
      </c>
      <c r="J257" s="357">
        <v>70</v>
      </c>
      <c r="K257" s="358">
        <v>37</v>
      </c>
      <c r="L257" s="358">
        <v>0</v>
      </c>
      <c r="M257" s="358">
        <v>0</v>
      </c>
      <c r="N257" s="358" t="s">
        <v>3385</v>
      </c>
      <c r="O257" s="358" t="s">
        <v>3786</v>
      </c>
      <c r="P257" s="335" t="str">
        <f t="shared" si="3"/>
        <v>64DCCA02</v>
      </c>
      <c r="Q257" s="268">
        <f>_trangay</f>
        <v>75</v>
      </c>
      <c r="R257" s="268">
        <f>_trangay</f>
        <v>42339</v>
      </c>
      <c r="S257" s="269" t="str">
        <f>_trangay</f>
        <v>Viết</v>
      </c>
    </row>
    <row r="258" spans="1:19" hidden="1">
      <c r="A258" s="335" t="str">
        <f>Ma</f>
        <v>DC2GT51-DCK64</v>
      </c>
      <c r="B258" s="335" t="str">
        <f>MaHP</f>
        <v>DC2GT51</v>
      </c>
      <c r="C258" s="357">
        <v>345</v>
      </c>
      <c r="D258" s="357" t="s">
        <v>3789</v>
      </c>
      <c r="E258" s="357" t="s">
        <v>3790</v>
      </c>
      <c r="F258" s="357" t="s">
        <v>195</v>
      </c>
      <c r="G258" s="357">
        <v>2</v>
      </c>
      <c r="H258" s="357" t="s">
        <v>1613</v>
      </c>
      <c r="I258" s="357" t="s">
        <v>2155</v>
      </c>
      <c r="J258" s="357">
        <v>70</v>
      </c>
      <c r="K258" s="358">
        <v>36</v>
      </c>
      <c r="L258" s="358">
        <v>0</v>
      </c>
      <c r="M258" s="358">
        <v>0</v>
      </c>
      <c r="N258" s="358" t="s">
        <v>3385</v>
      </c>
      <c r="O258" s="358" t="s">
        <v>3750</v>
      </c>
      <c r="P258" s="335" t="str">
        <f t="shared" ref="P258:P321" si="4">Loclop</f>
        <v>64DCCC01</v>
      </c>
      <c r="Q258" s="268">
        <f>_trangay</f>
        <v>75</v>
      </c>
      <c r="R258" s="268">
        <f>_trangay</f>
        <v>42339</v>
      </c>
      <c r="S258" s="269" t="str">
        <f>_trangay</f>
        <v>Viết</v>
      </c>
    </row>
    <row r="259" spans="1:19" hidden="1">
      <c r="A259" s="335" t="str">
        <f>Ma</f>
        <v>DC2GT51-DCK64</v>
      </c>
      <c r="B259" s="335" t="str">
        <f>MaHP</f>
        <v>DC2GT51</v>
      </c>
      <c r="C259" s="357">
        <v>346</v>
      </c>
      <c r="D259" s="357" t="s">
        <v>3791</v>
      </c>
      <c r="E259" s="357" t="s">
        <v>3792</v>
      </c>
      <c r="F259" s="357" t="s">
        <v>195</v>
      </c>
      <c r="G259" s="357">
        <v>2</v>
      </c>
      <c r="H259" s="357" t="s">
        <v>1613</v>
      </c>
      <c r="I259" s="357" t="s">
        <v>2155</v>
      </c>
      <c r="J259" s="357">
        <v>70</v>
      </c>
      <c r="K259" s="358">
        <v>59</v>
      </c>
      <c r="L259" s="358">
        <v>0</v>
      </c>
      <c r="M259" s="358">
        <v>0</v>
      </c>
      <c r="N259" s="358" t="s">
        <v>3385</v>
      </c>
      <c r="O259" s="358" t="s">
        <v>3793</v>
      </c>
      <c r="P259" s="335" t="str">
        <f t="shared" si="4"/>
        <v>64DCCD08</v>
      </c>
      <c r="Q259" s="268">
        <f>_trangay</f>
        <v>75</v>
      </c>
      <c r="R259" s="268">
        <f>_trangay</f>
        <v>42339</v>
      </c>
      <c r="S259" s="269" t="str">
        <f>_trangay</f>
        <v>Viết</v>
      </c>
    </row>
    <row r="260" spans="1:19" hidden="1">
      <c r="A260" s="335" t="str">
        <f>Ma</f>
        <v>DC2GT51-DCK64</v>
      </c>
      <c r="B260" s="335" t="str">
        <f>MaHP</f>
        <v>DC2GT51</v>
      </c>
      <c r="C260" s="357">
        <v>347</v>
      </c>
      <c r="D260" s="357" t="s">
        <v>3794</v>
      </c>
      <c r="E260" s="357" t="s">
        <v>3795</v>
      </c>
      <c r="F260" s="357" t="s">
        <v>195</v>
      </c>
      <c r="G260" s="357">
        <v>2</v>
      </c>
      <c r="H260" s="357" t="s">
        <v>1613</v>
      </c>
      <c r="I260" s="357" t="s">
        <v>2155</v>
      </c>
      <c r="J260" s="357">
        <v>70</v>
      </c>
      <c r="K260" s="358">
        <v>52</v>
      </c>
      <c r="L260" s="358">
        <v>0</v>
      </c>
      <c r="M260" s="358">
        <v>0</v>
      </c>
      <c r="N260" s="358" t="s">
        <v>3385</v>
      </c>
      <c r="O260" s="358" t="s">
        <v>3786</v>
      </c>
      <c r="P260" s="335" t="str">
        <f t="shared" si="4"/>
        <v>64DCDB01</v>
      </c>
      <c r="Q260" s="268">
        <f>_trangay</f>
        <v>75</v>
      </c>
      <c r="R260" s="268">
        <f>_trangay</f>
        <v>42339</v>
      </c>
      <c r="S260" s="269" t="str">
        <f>_trangay</f>
        <v>Viết</v>
      </c>
    </row>
    <row r="261" spans="1:19" hidden="1">
      <c r="A261" s="335" t="str">
        <f>Ma</f>
        <v>DC2GT51-DCK64</v>
      </c>
      <c r="B261" s="335" t="str">
        <f>MaHP</f>
        <v>DC2GT51</v>
      </c>
      <c r="C261" s="357">
        <v>348</v>
      </c>
      <c r="D261" s="357" t="s">
        <v>3796</v>
      </c>
      <c r="E261" s="357" t="s">
        <v>3797</v>
      </c>
      <c r="F261" s="357" t="s">
        <v>195</v>
      </c>
      <c r="G261" s="357">
        <v>2</v>
      </c>
      <c r="H261" s="357" t="s">
        <v>1613</v>
      </c>
      <c r="I261" s="357" t="s">
        <v>2155</v>
      </c>
      <c r="J261" s="357">
        <v>70</v>
      </c>
      <c r="K261" s="358">
        <v>46</v>
      </c>
      <c r="L261" s="358">
        <v>0</v>
      </c>
      <c r="M261" s="358">
        <v>0</v>
      </c>
      <c r="N261" s="358" t="s">
        <v>3385</v>
      </c>
      <c r="O261" s="358" t="s">
        <v>3582</v>
      </c>
      <c r="P261" s="335" t="str">
        <f t="shared" si="4"/>
        <v>64DCDB02</v>
      </c>
      <c r="Q261" s="268">
        <f>_trangay</f>
        <v>75</v>
      </c>
      <c r="R261" s="268">
        <f>_trangay</f>
        <v>42339</v>
      </c>
      <c r="S261" s="269" t="str">
        <f>_trangay</f>
        <v>Viết</v>
      </c>
    </row>
    <row r="262" spans="1:19" hidden="1">
      <c r="A262" s="335" t="str">
        <f>Ma</f>
        <v>DC2GT51-DCK64</v>
      </c>
      <c r="B262" s="335" t="str">
        <f>MaHP</f>
        <v>DC2GT51</v>
      </c>
      <c r="C262" s="357">
        <v>349</v>
      </c>
      <c r="D262" s="357" t="s">
        <v>3798</v>
      </c>
      <c r="E262" s="357" t="s">
        <v>3799</v>
      </c>
      <c r="F262" s="357" t="s">
        <v>195</v>
      </c>
      <c r="G262" s="357">
        <v>2</v>
      </c>
      <c r="H262" s="357" t="s">
        <v>1613</v>
      </c>
      <c r="I262" s="357" t="s">
        <v>2155</v>
      </c>
      <c r="J262" s="357">
        <v>70</v>
      </c>
      <c r="K262" s="358">
        <v>39</v>
      </c>
      <c r="L262" s="358">
        <v>0</v>
      </c>
      <c r="M262" s="358">
        <v>0</v>
      </c>
      <c r="N262" s="358" t="s">
        <v>3385</v>
      </c>
      <c r="O262" s="358" t="s">
        <v>3565</v>
      </c>
      <c r="P262" s="335" t="str">
        <f t="shared" si="4"/>
        <v>64DCDB03</v>
      </c>
      <c r="Q262" s="268">
        <f>_trangay</f>
        <v>75</v>
      </c>
      <c r="R262" s="268">
        <f>_trangay</f>
        <v>42339</v>
      </c>
      <c r="S262" s="269" t="str">
        <f>_trangay</f>
        <v>Viết</v>
      </c>
    </row>
    <row r="263" spans="1:19" hidden="1">
      <c r="A263" s="335" t="str">
        <f>Ma</f>
        <v>DC2DD51-DCK64</v>
      </c>
      <c r="B263" s="335" t="str">
        <f>MaHP</f>
        <v>DC2DD51</v>
      </c>
      <c r="C263" s="357">
        <v>350</v>
      </c>
      <c r="D263" s="357" t="s">
        <v>3800</v>
      </c>
      <c r="E263" s="357" t="s">
        <v>3801</v>
      </c>
      <c r="F263" s="357" t="s">
        <v>195</v>
      </c>
      <c r="G263" s="357">
        <v>2</v>
      </c>
      <c r="H263" s="357" t="s">
        <v>1613</v>
      </c>
      <c r="I263" s="357" t="s">
        <v>2155</v>
      </c>
      <c r="J263" s="357">
        <v>70</v>
      </c>
      <c r="K263" s="358">
        <v>55</v>
      </c>
      <c r="L263" s="358">
        <v>0</v>
      </c>
      <c r="M263" s="358">
        <v>0</v>
      </c>
      <c r="N263" s="358" t="s">
        <v>3385</v>
      </c>
      <c r="O263" s="358" t="s">
        <v>3802</v>
      </c>
      <c r="P263" s="335" t="str">
        <f t="shared" si="4"/>
        <v>64DCDD02</v>
      </c>
      <c r="Q263" s="268">
        <f>_trangay</f>
        <v>75</v>
      </c>
      <c r="R263" s="268">
        <f>_trangay</f>
        <v>42338</v>
      </c>
      <c r="S263" s="269" t="str">
        <f>_trangay</f>
        <v>Viết</v>
      </c>
    </row>
    <row r="264" spans="1:19" hidden="1">
      <c r="A264" s="335" t="str">
        <f>Ma</f>
        <v>CC2GT51-CCK65</v>
      </c>
      <c r="B264" s="335" t="str">
        <f>MaHP</f>
        <v>CC2GT51</v>
      </c>
      <c r="C264" s="357">
        <v>351</v>
      </c>
      <c r="D264" s="357" t="s">
        <v>5099</v>
      </c>
      <c r="E264" s="357" t="s">
        <v>5100</v>
      </c>
      <c r="F264" s="357" t="s">
        <v>195</v>
      </c>
      <c r="G264" s="357">
        <v>2</v>
      </c>
      <c r="H264" s="357" t="s">
        <v>1613</v>
      </c>
      <c r="I264" s="357" t="s">
        <v>2155</v>
      </c>
      <c r="J264" s="357">
        <v>69</v>
      </c>
      <c r="K264" s="358">
        <v>66</v>
      </c>
      <c r="L264" s="358">
        <v>0</v>
      </c>
      <c r="M264" s="358">
        <v>0</v>
      </c>
      <c r="N264" s="358" t="s">
        <v>5021</v>
      </c>
      <c r="O264" s="358" t="s">
        <v>3786</v>
      </c>
      <c r="P264" s="335" t="str">
        <f t="shared" si="4"/>
        <v>65CCCD21</v>
      </c>
      <c r="Q264" s="268">
        <f>_trangay</f>
        <v>75</v>
      </c>
      <c r="R264" s="268">
        <f>_trangay</f>
        <v>42332</v>
      </c>
      <c r="S264" s="269" t="str">
        <f>_trangay</f>
        <v>Viết</v>
      </c>
    </row>
    <row r="265" spans="1:19" hidden="1">
      <c r="A265" s="335" t="str">
        <f>Ma</f>
        <v>DC2GT51-DCK64</v>
      </c>
      <c r="B265" s="335" t="str">
        <f>MaHP</f>
        <v>DC2GT51</v>
      </c>
      <c r="C265" s="357">
        <v>352</v>
      </c>
      <c r="D265" s="357" t="s">
        <v>3803</v>
      </c>
      <c r="E265" s="357" t="s">
        <v>3804</v>
      </c>
      <c r="F265" s="357" t="s">
        <v>195</v>
      </c>
      <c r="G265" s="357">
        <v>2</v>
      </c>
      <c r="H265" s="357" t="s">
        <v>1613</v>
      </c>
      <c r="I265" s="357" t="s">
        <v>2155</v>
      </c>
      <c r="J265" s="357">
        <v>70</v>
      </c>
      <c r="K265" s="358">
        <v>55</v>
      </c>
      <c r="L265" s="358">
        <v>0</v>
      </c>
      <c r="M265" s="358">
        <v>0</v>
      </c>
      <c r="N265" s="358" t="s">
        <v>3385</v>
      </c>
      <c r="O265" s="358" t="s">
        <v>3565</v>
      </c>
      <c r="P265" s="335" t="str">
        <f t="shared" si="4"/>
        <v>64DCCD09</v>
      </c>
      <c r="Q265" s="268">
        <f>_trangay</f>
        <v>75</v>
      </c>
      <c r="R265" s="268">
        <f>_trangay</f>
        <v>42339</v>
      </c>
      <c r="S265" s="269" t="str">
        <f>_trangay</f>
        <v>Viết</v>
      </c>
    </row>
    <row r="266" spans="1:19" hidden="1">
      <c r="A266" s="335" t="str">
        <f>Ma</f>
        <v>DC2DD51-DCK64</v>
      </c>
      <c r="B266" s="335" t="str">
        <f>MaHP</f>
        <v>DC2DD51</v>
      </c>
      <c r="C266" s="357">
        <v>353</v>
      </c>
      <c r="D266" s="357" t="s">
        <v>3805</v>
      </c>
      <c r="E266" s="357" t="s">
        <v>3806</v>
      </c>
      <c r="F266" s="357" t="s">
        <v>195</v>
      </c>
      <c r="G266" s="357">
        <v>2</v>
      </c>
      <c r="H266" s="357" t="s">
        <v>1613</v>
      </c>
      <c r="I266" s="357" t="s">
        <v>2155</v>
      </c>
      <c r="J266" s="357">
        <v>70</v>
      </c>
      <c r="K266" s="358">
        <v>50</v>
      </c>
      <c r="L266" s="358">
        <v>0</v>
      </c>
      <c r="M266" s="358">
        <v>0</v>
      </c>
      <c r="N266" s="358" t="s">
        <v>3385</v>
      </c>
      <c r="O266" s="358" t="s">
        <v>3807</v>
      </c>
      <c r="P266" s="335" t="str">
        <f t="shared" si="4"/>
        <v>64DCDD03</v>
      </c>
      <c r="Q266" s="268">
        <f>_trangay</f>
        <v>75</v>
      </c>
      <c r="R266" s="268">
        <f>_trangay</f>
        <v>42338</v>
      </c>
      <c r="S266" s="269" t="str">
        <f>_trangay</f>
        <v>Viết</v>
      </c>
    </row>
    <row r="267" spans="1:19" hidden="1">
      <c r="A267" s="335" t="str">
        <f>Ma</f>
        <v>CC2GT51-CCK65</v>
      </c>
      <c r="B267" s="335" t="str">
        <f>MaHP</f>
        <v>CC2GT51</v>
      </c>
      <c r="C267" s="357">
        <v>354</v>
      </c>
      <c r="D267" s="357" t="s">
        <v>5101</v>
      </c>
      <c r="E267" s="357" t="s">
        <v>5102</v>
      </c>
      <c r="F267" s="357" t="s">
        <v>195</v>
      </c>
      <c r="G267" s="357">
        <v>2</v>
      </c>
      <c r="H267" s="357" t="s">
        <v>1613</v>
      </c>
      <c r="I267" s="357" t="s">
        <v>2155</v>
      </c>
      <c r="J267" s="357">
        <v>64</v>
      </c>
      <c r="K267" s="358">
        <v>62</v>
      </c>
      <c r="L267" s="358">
        <v>0</v>
      </c>
      <c r="M267" s="358">
        <v>0</v>
      </c>
      <c r="N267" s="358" t="s">
        <v>5021</v>
      </c>
      <c r="O267" s="358"/>
      <c r="P267" s="335" t="str">
        <f t="shared" si="4"/>
        <v>65CCCD22</v>
      </c>
      <c r="Q267" s="268">
        <f>_trangay</f>
        <v>75</v>
      </c>
      <c r="R267" s="268">
        <f>_trangay</f>
        <v>42332</v>
      </c>
      <c r="S267" s="269" t="str">
        <f>_trangay</f>
        <v>Viết</v>
      </c>
    </row>
    <row r="268" spans="1:19" hidden="1">
      <c r="A268" s="335" t="str">
        <f>Ma</f>
        <v>DC2GT51-DCK64</v>
      </c>
      <c r="B268" s="335" t="str">
        <f>MaHP</f>
        <v>DC2GT51</v>
      </c>
      <c r="C268" s="357">
        <v>355</v>
      </c>
      <c r="D268" s="357" t="s">
        <v>3808</v>
      </c>
      <c r="E268" s="357" t="s">
        <v>3809</v>
      </c>
      <c r="F268" s="357" t="s">
        <v>195</v>
      </c>
      <c r="G268" s="357">
        <v>2</v>
      </c>
      <c r="H268" s="357" t="s">
        <v>1613</v>
      </c>
      <c r="I268" s="357" t="s">
        <v>2155</v>
      </c>
      <c r="J268" s="357">
        <v>70</v>
      </c>
      <c r="K268" s="358">
        <v>45</v>
      </c>
      <c r="L268" s="358">
        <v>0</v>
      </c>
      <c r="M268" s="358">
        <v>0</v>
      </c>
      <c r="N268" s="358" t="s">
        <v>3385</v>
      </c>
      <c r="O268" s="358" t="s">
        <v>3565</v>
      </c>
      <c r="P268" s="335" t="str">
        <f t="shared" si="4"/>
        <v>64DCCD10</v>
      </c>
      <c r="Q268" s="268">
        <f>_trangay</f>
        <v>75</v>
      </c>
      <c r="R268" s="268">
        <f>_trangay</f>
        <v>42339</v>
      </c>
      <c r="S268" s="269" t="str">
        <f>_trangay</f>
        <v>Viết</v>
      </c>
    </row>
    <row r="269" spans="1:19" hidden="1">
      <c r="A269" s="335" t="str">
        <f>Ma</f>
        <v>DC2DD51-DCK64</v>
      </c>
      <c r="B269" s="335" t="str">
        <f>MaHP</f>
        <v>DC2DD51</v>
      </c>
      <c r="C269" s="357">
        <v>356</v>
      </c>
      <c r="D269" s="357" t="s">
        <v>3810</v>
      </c>
      <c r="E269" s="357" t="s">
        <v>3811</v>
      </c>
      <c r="F269" s="357" t="s">
        <v>195</v>
      </c>
      <c r="G269" s="357">
        <v>2</v>
      </c>
      <c r="H269" s="357" t="s">
        <v>1613</v>
      </c>
      <c r="I269" s="357" t="s">
        <v>2155</v>
      </c>
      <c r="J269" s="357">
        <v>70</v>
      </c>
      <c r="K269" s="358">
        <v>54</v>
      </c>
      <c r="L269" s="358">
        <v>0</v>
      </c>
      <c r="M269" s="358">
        <v>0</v>
      </c>
      <c r="N269" s="358" t="s">
        <v>3385</v>
      </c>
      <c r="O269" s="358" t="s">
        <v>3434</v>
      </c>
      <c r="P269" s="335" t="str">
        <f t="shared" si="4"/>
        <v>64DCDD04</v>
      </c>
      <c r="Q269" s="268">
        <f>_trangay</f>
        <v>75</v>
      </c>
      <c r="R269" s="268">
        <f>_trangay</f>
        <v>42338</v>
      </c>
      <c r="S269" s="269" t="str">
        <f>_trangay</f>
        <v>Viết</v>
      </c>
    </row>
    <row r="270" spans="1:19" hidden="1">
      <c r="A270" s="335" t="str">
        <f>Ma</f>
        <v>CC2GT51-CCK65</v>
      </c>
      <c r="B270" s="335" t="str">
        <f>MaHP</f>
        <v>CC2GT51</v>
      </c>
      <c r="C270" s="357">
        <v>357</v>
      </c>
      <c r="D270" s="357" t="s">
        <v>5103</v>
      </c>
      <c r="E270" s="357" t="s">
        <v>5104</v>
      </c>
      <c r="F270" s="357" t="s">
        <v>195</v>
      </c>
      <c r="G270" s="357">
        <v>2</v>
      </c>
      <c r="H270" s="357" t="s">
        <v>1613</v>
      </c>
      <c r="I270" s="357" t="s">
        <v>2155</v>
      </c>
      <c r="J270" s="357">
        <v>33</v>
      </c>
      <c r="K270" s="358">
        <v>32</v>
      </c>
      <c r="L270" s="358">
        <v>0</v>
      </c>
      <c r="M270" s="358">
        <v>0</v>
      </c>
      <c r="N270" s="358" t="s">
        <v>5021</v>
      </c>
      <c r="O270" s="358" t="s">
        <v>3434</v>
      </c>
      <c r="P270" s="335" t="str">
        <f t="shared" si="4"/>
        <v>65CCDD21</v>
      </c>
      <c r="Q270" s="268">
        <f>_trangay</f>
        <v>75</v>
      </c>
      <c r="R270" s="268">
        <f>_trangay</f>
        <v>42332</v>
      </c>
      <c r="S270" s="269" t="str">
        <f>_trangay</f>
        <v>Viết</v>
      </c>
    </row>
    <row r="271" spans="1:19" hidden="1">
      <c r="A271" s="335" t="str">
        <f>Ma</f>
        <v>DC2GT51-DCK64</v>
      </c>
      <c r="B271" s="335" t="str">
        <f>MaHP</f>
        <v>DC2GT51</v>
      </c>
      <c r="C271" s="357">
        <v>358</v>
      </c>
      <c r="D271" s="357" t="s">
        <v>3812</v>
      </c>
      <c r="E271" s="357" t="s">
        <v>3813</v>
      </c>
      <c r="F271" s="357" t="s">
        <v>195</v>
      </c>
      <c r="G271" s="357">
        <v>2</v>
      </c>
      <c r="H271" s="357" t="s">
        <v>1613</v>
      </c>
      <c r="I271" s="357" t="s">
        <v>2155</v>
      </c>
      <c r="J271" s="357">
        <v>70</v>
      </c>
      <c r="K271" s="358">
        <v>38</v>
      </c>
      <c r="L271" s="358">
        <v>0</v>
      </c>
      <c r="M271" s="358">
        <v>0</v>
      </c>
      <c r="N271" s="358" t="s">
        <v>3385</v>
      </c>
      <c r="O271" s="358" t="s">
        <v>3793</v>
      </c>
      <c r="P271" s="335" t="str">
        <f t="shared" si="4"/>
        <v>64DCCD11</v>
      </c>
      <c r="Q271" s="268">
        <f>_trangay</f>
        <v>75</v>
      </c>
      <c r="R271" s="268">
        <f>_trangay</f>
        <v>42339</v>
      </c>
      <c r="S271" s="269" t="str">
        <f>_trangay</f>
        <v>Viết</v>
      </c>
    </row>
    <row r="272" spans="1:19" hidden="1">
      <c r="A272" s="335" t="str">
        <f>Ma</f>
        <v>DC2GT51-DCK64</v>
      </c>
      <c r="B272" s="335" t="str">
        <f>MaHP</f>
        <v>DC2GT51</v>
      </c>
      <c r="C272" s="357">
        <v>359</v>
      </c>
      <c r="D272" s="357" t="s">
        <v>3814</v>
      </c>
      <c r="E272" s="357" t="s">
        <v>3815</v>
      </c>
      <c r="F272" s="357" t="s">
        <v>195</v>
      </c>
      <c r="G272" s="357">
        <v>2</v>
      </c>
      <c r="H272" s="357" t="s">
        <v>1613</v>
      </c>
      <c r="I272" s="357" t="s">
        <v>2155</v>
      </c>
      <c r="J272" s="357">
        <v>70</v>
      </c>
      <c r="K272" s="358">
        <v>52</v>
      </c>
      <c r="L272" s="358">
        <v>0</v>
      </c>
      <c r="M272" s="358">
        <v>0</v>
      </c>
      <c r="N272" s="358" t="s">
        <v>3385</v>
      </c>
      <c r="O272" s="358" t="s">
        <v>3577</v>
      </c>
      <c r="P272" s="335" t="str">
        <f t="shared" si="4"/>
        <v>64DCCD12</v>
      </c>
      <c r="Q272" s="268">
        <f>_trangay</f>
        <v>75</v>
      </c>
      <c r="R272" s="268">
        <f>_trangay</f>
        <v>42339</v>
      </c>
      <c r="S272" s="269" t="str">
        <f>_trangay</f>
        <v>Viết</v>
      </c>
    </row>
    <row r="273" spans="1:19" hidden="1">
      <c r="A273" s="335" t="str">
        <f>Ma</f>
        <v>DC2GT51-DCK64</v>
      </c>
      <c r="B273" s="335" t="str">
        <f>MaHP</f>
        <v>DC2GT51</v>
      </c>
      <c r="C273" s="357">
        <v>360</v>
      </c>
      <c r="D273" s="357" t="s">
        <v>3816</v>
      </c>
      <c r="E273" s="357" t="s">
        <v>3817</v>
      </c>
      <c r="F273" s="357" t="s">
        <v>195</v>
      </c>
      <c r="G273" s="357">
        <v>2</v>
      </c>
      <c r="H273" s="357" t="s">
        <v>1613</v>
      </c>
      <c r="I273" s="357" t="s">
        <v>2155</v>
      </c>
      <c r="J273" s="357">
        <v>70</v>
      </c>
      <c r="K273" s="358">
        <v>61</v>
      </c>
      <c r="L273" s="358">
        <v>0</v>
      </c>
      <c r="M273" s="358">
        <v>0</v>
      </c>
      <c r="N273" s="358" t="s">
        <v>3385</v>
      </c>
      <c r="O273" s="358" t="s">
        <v>3393</v>
      </c>
      <c r="P273" s="335" t="str">
        <f t="shared" si="4"/>
        <v>64DCCS01</v>
      </c>
      <c r="Q273" s="268">
        <f>_trangay</f>
        <v>75</v>
      </c>
      <c r="R273" s="268">
        <f>_trangay</f>
        <v>42339</v>
      </c>
      <c r="S273" s="269" t="str">
        <f>_trangay</f>
        <v>Viết</v>
      </c>
    </row>
    <row r="274" spans="1:19" hidden="1">
      <c r="A274" s="335" t="str">
        <f>Ma</f>
        <v>CC3KD52-CCK64</v>
      </c>
      <c r="B274" s="335" t="str">
        <f>MaHP</f>
        <v>CC3KD52</v>
      </c>
      <c r="C274" s="357">
        <v>361</v>
      </c>
      <c r="D274" s="357" t="s">
        <v>5105</v>
      </c>
      <c r="E274" s="357" t="s">
        <v>5106</v>
      </c>
      <c r="F274" s="357" t="s">
        <v>2143</v>
      </c>
      <c r="G274" s="357">
        <v>3</v>
      </c>
      <c r="H274" s="357" t="s">
        <v>2155</v>
      </c>
      <c r="I274" s="357"/>
      <c r="J274" s="357">
        <v>37</v>
      </c>
      <c r="K274" s="358">
        <v>36</v>
      </c>
      <c r="L274" s="358">
        <v>0</v>
      </c>
      <c r="M274" s="358">
        <v>0</v>
      </c>
      <c r="N274" s="358" t="s">
        <v>5001</v>
      </c>
      <c r="O274" s="358" t="s">
        <v>5107</v>
      </c>
      <c r="P274" s="335" t="str">
        <f t="shared" si="4"/>
        <v>64CCKD01</v>
      </c>
      <c r="Q274" s="268" t="e">
        <f>_trangay</f>
        <v>#N/A</v>
      </c>
      <c r="R274" s="268" t="e">
        <f>_trangay</f>
        <v>#N/A</v>
      </c>
      <c r="S274" s="269" t="e">
        <f>_trangay</f>
        <v>#N/A</v>
      </c>
    </row>
    <row r="275" spans="1:19" hidden="1">
      <c r="A275" s="335" t="str">
        <f>Ma</f>
        <v>CC3KD51-CCK64</v>
      </c>
      <c r="B275" s="335" t="str">
        <f>MaHP</f>
        <v>CC3KD51</v>
      </c>
      <c r="C275" s="357">
        <v>362</v>
      </c>
      <c r="D275" s="357" t="s">
        <v>5108</v>
      </c>
      <c r="E275" s="357" t="s">
        <v>5109</v>
      </c>
      <c r="F275" s="357" t="s">
        <v>2141</v>
      </c>
      <c r="G275" s="357">
        <v>3</v>
      </c>
      <c r="H275" s="357" t="s">
        <v>2155</v>
      </c>
      <c r="I275" s="357"/>
      <c r="J275" s="357">
        <v>37</v>
      </c>
      <c r="K275" s="358">
        <v>36</v>
      </c>
      <c r="L275" s="358">
        <v>0</v>
      </c>
      <c r="M275" s="358">
        <v>0</v>
      </c>
      <c r="N275" s="358" t="s">
        <v>5001</v>
      </c>
      <c r="O275" s="358" t="s">
        <v>5005</v>
      </c>
      <c r="P275" s="335" t="str">
        <f t="shared" si="4"/>
        <v>64CCKD01</v>
      </c>
      <c r="Q275" s="268" t="e">
        <f>_trangay</f>
        <v>#N/A</v>
      </c>
      <c r="R275" s="268" t="e">
        <f>_trangay</f>
        <v>#N/A</v>
      </c>
      <c r="S275" s="269" t="e">
        <f>_trangay</f>
        <v>#N/A</v>
      </c>
    </row>
    <row r="276" spans="1:19" hidden="1">
      <c r="A276" s="335" t="str">
        <f>Ma</f>
        <v>DC3KV43-DCK63</v>
      </c>
      <c r="B276" s="335" t="str">
        <f>MaHP</f>
        <v>DC3KV43</v>
      </c>
      <c r="C276" s="357">
        <v>363</v>
      </c>
      <c r="D276" s="357" t="s">
        <v>3818</v>
      </c>
      <c r="E276" s="357" t="s">
        <v>3819</v>
      </c>
      <c r="F276" s="357" t="s">
        <v>3820</v>
      </c>
      <c r="G276" s="357">
        <v>3</v>
      </c>
      <c r="H276" s="357" t="s">
        <v>2171</v>
      </c>
      <c r="I276" s="357" t="s">
        <v>2166</v>
      </c>
      <c r="J276" s="357">
        <v>63</v>
      </c>
      <c r="K276" s="358">
        <v>61</v>
      </c>
      <c r="L276" s="358">
        <v>0</v>
      </c>
      <c r="M276" s="358">
        <v>0</v>
      </c>
      <c r="N276" s="358" t="s">
        <v>3407</v>
      </c>
      <c r="O276" s="358" t="s">
        <v>3546</v>
      </c>
      <c r="P276" s="335" t="str">
        <f t="shared" si="4"/>
        <v>63DCKT04</v>
      </c>
      <c r="Q276" s="268">
        <f>_trangay</f>
        <v>90</v>
      </c>
      <c r="R276" s="268">
        <f>_trangay</f>
        <v>42348</v>
      </c>
      <c r="S276" s="269" t="str">
        <f>_trangay</f>
        <v>Viết</v>
      </c>
    </row>
    <row r="277" spans="1:19" hidden="1">
      <c r="A277" s="335" t="str">
        <f>Ma</f>
        <v>DC3KV43-DCK63</v>
      </c>
      <c r="B277" s="335" t="str">
        <f>MaHP</f>
        <v>DC3KV43</v>
      </c>
      <c r="C277" s="357">
        <v>364</v>
      </c>
      <c r="D277" s="357" t="s">
        <v>3821</v>
      </c>
      <c r="E277" s="357" t="s">
        <v>3822</v>
      </c>
      <c r="F277" s="357" t="s">
        <v>3820</v>
      </c>
      <c r="G277" s="357">
        <v>3</v>
      </c>
      <c r="H277" s="357" t="s">
        <v>2171</v>
      </c>
      <c r="I277" s="357" t="s">
        <v>2166</v>
      </c>
      <c r="J277" s="357">
        <v>62</v>
      </c>
      <c r="K277" s="358">
        <v>59</v>
      </c>
      <c r="L277" s="358">
        <v>0</v>
      </c>
      <c r="M277" s="358">
        <v>0</v>
      </c>
      <c r="N277" s="358" t="s">
        <v>3407</v>
      </c>
      <c r="O277" s="358" t="s">
        <v>2175</v>
      </c>
      <c r="P277" s="335" t="str">
        <f t="shared" si="4"/>
        <v>63DCKT05</v>
      </c>
      <c r="Q277" s="268">
        <f>_trangay</f>
        <v>90</v>
      </c>
      <c r="R277" s="268">
        <f>_trangay</f>
        <v>42348</v>
      </c>
      <c r="S277" s="269" t="str">
        <f>_trangay</f>
        <v>Viết</v>
      </c>
    </row>
    <row r="278" spans="1:19" hidden="1">
      <c r="A278" s="335" t="str">
        <f>Ma</f>
        <v>DC3KV43-DCK63</v>
      </c>
      <c r="B278" s="335" t="str">
        <f>MaHP</f>
        <v>DC3KV43</v>
      </c>
      <c r="C278" s="357">
        <v>365</v>
      </c>
      <c r="D278" s="357" t="s">
        <v>3823</v>
      </c>
      <c r="E278" s="357" t="s">
        <v>3824</v>
      </c>
      <c r="F278" s="357" t="s">
        <v>3820</v>
      </c>
      <c r="G278" s="357">
        <v>3</v>
      </c>
      <c r="H278" s="357" t="s">
        <v>2171</v>
      </c>
      <c r="I278" s="357" t="s">
        <v>2166</v>
      </c>
      <c r="J278" s="357">
        <v>57</v>
      </c>
      <c r="K278" s="358">
        <v>52</v>
      </c>
      <c r="L278" s="358">
        <v>0</v>
      </c>
      <c r="M278" s="358">
        <v>0</v>
      </c>
      <c r="N278" s="358" t="s">
        <v>3407</v>
      </c>
      <c r="O278" s="358" t="s">
        <v>3546</v>
      </c>
      <c r="P278" s="335" t="str">
        <f t="shared" si="4"/>
        <v>63DCKT06</v>
      </c>
      <c r="Q278" s="268">
        <f>_trangay</f>
        <v>90</v>
      </c>
      <c r="R278" s="268">
        <f>_trangay</f>
        <v>42348</v>
      </c>
      <c r="S278" s="269" t="str">
        <f>_trangay</f>
        <v>Viết</v>
      </c>
    </row>
    <row r="279" spans="1:19" hidden="1">
      <c r="A279" s="335" t="str">
        <f>Ma</f>
        <v>DC3KV43-DCK63</v>
      </c>
      <c r="B279" s="335" t="str">
        <f>MaHP</f>
        <v>DC3KV43</v>
      </c>
      <c r="C279" s="357">
        <v>366</v>
      </c>
      <c r="D279" s="357" t="s">
        <v>3825</v>
      </c>
      <c r="E279" s="357" t="s">
        <v>3826</v>
      </c>
      <c r="F279" s="357" t="s">
        <v>3820</v>
      </c>
      <c r="G279" s="357">
        <v>3</v>
      </c>
      <c r="H279" s="357" t="s">
        <v>2171</v>
      </c>
      <c r="I279" s="357" t="s">
        <v>2166</v>
      </c>
      <c r="J279" s="357">
        <v>60</v>
      </c>
      <c r="K279" s="358">
        <v>50</v>
      </c>
      <c r="L279" s="358">
        <v>0</v>
      </c>
      <c r="M279" s="358">
        <v>0</v>
      </c>
      <c r="N279" s="358" t="s">
        <v>3407</v>
      </c>
      <c r="O279" s="358" t="s">
        <v>3729</v>
      </c>
      <c r="P279" s="335" t="str">
        <f t="shared" si="4"/>
        <v>63DCKT07</v>
      </c>
      <c r="Q279" s="268">
        <f>_trangay</f>
        <v>90</v>
      </c>
      <c r="R279" s="268">
        <f>_trangay</f>
        <v>42348</v>
      </c>
      <c r="S279" s="269" t="str">
        <f>_trangay</f>
        <v>Viết</v>
      </c>
    </row>
    <row r="280" spans="1:19" hidden="1">
      <c r="A280" s="335" t="str">
        <f>Ma</f>
        <v>DC3KV43-DCK63</v>
      </c>
      <c r="B280" s="335" t="str">
        <f>MaHP</f>
        <v>DC3KV43</v>
      </c>
      <c r="C280" s="357">
        <v>367</v>
      </c>
      <c r="D280" s="357" t="s">
        <v>3827</v>
      </c>
      <c r="E280" s="357" t="s">
        <v>3828</v>
      </c>
      <c r="F280" s="357" t="s">
        <v>3820</v>
      </c>
      <c r="G280" s="357">
        <v>3</v>
      </c>
      <c r="H280" s="357" t="s">
        <v>2171</v>
      </c>
      <c r="I280" s="357" t="s">
        <v>2166</v>
      </c>
      <c r="J280" s="357">
        <v>62</v>
      </c>
      <c r="K280" s="358">
        <v>42</v>
      </c>
      <c r="L280" s="358">
        <v>0</v>
      </c>
      <c r="M280" s="358">
        <v>0</v>
      </c>
      <c r="N280" s="358" t="s">
        <v>3407</v>
      </c>
      <c r="O280" s="358" t="s">
        <v>3729</v>
      </c>
      <c r="P280" s="335" t="str">
        <f t="shared" si="4"/>
        <v>63DCKT08</v>
      </c>
      <c r="Q280" s="268">
        <f>_trangay</f>
        <v>90</v>
      </c>
      <c r="R280" s="268">
        <f>_trangay</f>
        <v>42348</v>
      </c>
      <c r="S280" s="269" t="str">
        <f>_trangay</f>
        <v>Viết</v>
      </c>
    </row>
    <row r="281" spans="1:19" hidden="1">
      <c r="A281" s="335" t="str">
        <f>Ma</f>
        <v>CC3DD41-CCK65</v>
      </c>
      <c r="B281" s="335" t="str">
        <f>MaHP</f>
        <v>CC3DD41</v>
      </c>
      <c r="C281" s="357">
        <v>368</v>
      </c>
      <c r="D281" s="357" t="s">
        <v>5110</v>
      </c>
      <c r="E281" s="357" t="s">
        <v>5111</v>
      </c>
      <c r="F281" s="357" t="s">
        <v>371</v>
      </c>
      <c r="G281" s="357">
        <v>3</v>
      </c>
      <c r="H281" s="357" t="s">
        <v>3433</v>
      </c>
      <c r="I281" s="357" t="s">
        <v>2155</v>
      </c>
      <c r="J281" s="357">
        <v>33</v>
      </c>
      <c r="K281" s="358">
        <v>32</v>
      </c>
      <c r="L281" s="358">
        <v>0</v>
      </c>
      <c r="M281" s="358">
        <v>0</v>
      </c>
      <c r="N281" s="358" t="s">
        <v>5021</v>
      </c>
      <c r="O281" s="358" t="s">
        <v>3802</v>
      </c>
      <c r="P281" s="335" t="str">
        <f t="shared" si="4"/>
        <v>65CCDD21</v>
      </c>
      <c r="Q281" s="268" t="e">
        <f>_trangay</f>
        <v>#N/A</v>
      </c>
      <c r="R281" s="268" t="e">
        <f>_trangay</f>
        <v>#N/A</v>
      </c>
      <c r="S281" s="269" t="e">
        <f>_trangay</f>
        <v>#N/A</v>
      </c>
    </row>
    <row r="282" spans="1:19" hidden="1">
      <c r="A282" s="335" t="str">
        <f>Ma</f>
        <v>DC2DT57-DCK64</v>
      </c>
      <c r="B282" s="335" t="str">
        <f>MaHP</f>
        <v>DC2DT57</v>
      </c>
      <c r="C282" s="357">
        <v>369</v>
      </c>
      <c r="D282" s="357" t="s">
        <v>3829</v>
      </c>
      <c r="E282" s="357" t="s">
        <v>3830</v>
      </c>
      <c r="F282" s="357" t="s">
        <v>384</v>
      </c>
      <c r="G282" s="357">
        <v>2</v>
      </c>
      <c r="H282" s="357" t="s">
        <v>2198</v>
      </c>
      <c r="I282" s="357" t="s">
        <v>2199</v>
      </c>
      <c r="J282" s="357">
        <v>70</v>
      </c>
      <c r="K282" s="358">
        <v>50</v>
      </c>
      <c r="L282" s="358">
        <v>0</v>
      </c>
      <c r="M282" s="358">
        <v>0</v>
      </c>
      <c r="N282" s="358" t="s">
        <v>3385</v>
      </c>
      <c r="O282" s="358" t="s">
        <v>3459</v>
      </c>
      <c r="P282" s="335" t="str">
        <f t="shared" si="4"/>
        <v>64DCDT01</v>
      </c>
      <c r="Q282" s="268" t="e">
        <f>_trangay</f>
        <v>#N/A</v>
      </c>
      <c r="R282" s="268" t="e">
        <f>_trangay</f>
        <v>#N/A</v>
      </c>
      <c r="S282" s="269" t="e">
        <f>_trangay</f>
        <v>#N/A</v>
      </c>
    </row>
    <row r="283" spans="1:19" hidden="1">
      <c r="A283" s="335" t="str">
        <f>Ma</f>
        <v>DC2DT57-DCK64</v>
      </c>
      <c r="B283" s="335" t="str">
        <f>MaHP</f>
        <v>DC2DT57</v>
      </c>
      <c r="C283" s="357">
        <v>370</v>
      </c>
      <c r="D283" s="357" t="s">
        <v>3831</v>
      </c>
      <c r="E283" s="357" t="s">
        <v>3832</v>
      </c>
      <c r="F283" s="357" t="s">
        <v>384</v>
      </c>
      <c r="G283" s="357">
        <v>2</v>
      </c>
      <c r="H283" s="357" t="s">
        <v>2198</v>
      </c>
      <c r="I283" s="357" t="s">
        <v>2199</v>
      </c>
      <c r="J283" s="357">
        <v>70</v>
      </c>
      <c r="K283" s="358">
        <v>48</v>
      </c>
      <c r="L283" s="358">
        <v>0</v>
      </c>
      <c r="M283" s="358">
        <v>0</v>
      </c>
      <c r="N283" s="358" t="s">
        <v>3385</v>
      </c>
      <c r="O283" s="358" t="s">
        <v>3833</v>
      </c>
      <c r="P283" s="335" t="str">
        <f t="shared" si="4"/>
        <v>64DCDT02</v>
      </c>
      <c r="Q283" s="268" t="e">
        <f>_trangay</f>
        <v>#N/A</v>
      </c>
      <c r="R283" s="268" t="e">
        <f>_trangay</f>
        <v>#N/A</v>
      </c>
      <c r="S283" s="269" t="e">
        <f>_trangay</f>
        <v>#N/A</v>
      </c>
    </row>
    <row r="284" spans="1:19" hidden="1">
      <c r="A284" s="335" t="str">
        <f>Ma</f>
        <v>DC2DT57-DCK64</v>
      </c>
      <c r="B284" s="335" t="str">
        <f>MaHP</f>
        <v>DC2DT57</v>
      </c>
      <c r="C284" s="357">
        <v>371</v>
      </c>
      <c r="D284" s="357" t="s">
        <v>3834</v>
      </c>
      <c r="E284" s="357" t="s">
        <v>3835</v>
      </c>
      <c r="F284" s="357" t="s">
        <v>384</v>
      </c>
      <c r="G284" s="357">
        <v>2</v>
      </c>
      <c r="H284" s="357" t="s">
        <v>2198</v>
      </c>
      <c r="I284" s="357" t="s">
        <v>2199</v>
      </c>
      <c r="J284" s="357">
        <v>70</v>
      </c>
      <c r="K284" s="358">
        <v>57</v>
      </c>
      <c r="L284" s="358">
        <v>0</v>
      </c>
      <c r="M284" s="358">
        <v>0</v>
      </c>
      <c r="N284" s="358" t="s">
        <v>3385</v>
      </c>
      <c r="O284" s="358" t="s">
        <v>3833</v>
      </c>
      <c r="P284" s="335" t="str">
        <f t="shared" si="4"/>
        <v>64DCDT03</v>
      </c>
      <c r="Q284" s="268" t="e">
        <f>_trangay</f>
        <v>#N/A</v>
      </c>
      <c r="R284" s="268" t="e">
        <f>_trangay</f>
        <v>#N/A</v>
      </c>
      <c r="S284" s="269" t="e">
        <f>_trangay</f>
        <v>#N/A</v>
      </c>
    </row>
    <row r="285" spans="1:19" hidden="1">
      <c r="A285" s="335" t="str">
        <f>Ma</f>
        <v>DC2KV64-DCK65</v>
      </c>
      <c r="B285" s="335" t="str">
        <f>MaHP</f>
        <v>DC2KV64</v>
      </c>
      <c r="C285" s="357">
        <v>372</v>
      </c>
      <c r="D285" s="357" t="s">
        <v>2872</v>
      </c>
      <c r="E285" s="357" t="s">
        <v>2873</v>
      </c>
      <c r="F285" s="357" t="s">
        <v>321</v>
      </c>
      <c r="G285" s="357">
        <v>4</v>
      </c>
      <c r="H285" s="357" t="s">
        <v>2208</v>
      </c>
      <c r="I285" s="357" t="s">
        <v>2166</v>
      </c>
      <c r="J285" s="357">
        <v>15</v>
      </c>
      <c r="K285" s="358">
        <v>14</v>
      </c>
      <c r="L285" s="358">
        <v>0</v>
      </c>
      <c r="M285" s="358">
        <v>0</v>
      </c>
      <c r="N285" s="358" t="s">
        <v>2237</v>
      </c>
      <c r="O285" s="358" t="s">
        <v>2764</v>
      </c>
      <c r="P285" s="335" t="str">
        <f t="shared" si="4"/>
        <v>65DCVS21</v>
      </c>
      <c r="Q285" s="268" t="e">
        <f>_trangay</f>
        <v>#N/A</v>
      </c>
      <c r="R285" s="268" t="e">
        <f>_trangay</f>
        <v>#N/A</v>
      </c>
      <c r="S285" s="269" t="e">
        <f>_trangay</f>
        <v>#N/A</v>
      </c>
    </row>
    <row r="286" spans="1:19" hidden="1">
      <c r="A286" s="335" t="str">
        <f>Ma</f>
        <v>DC2KV63-DCK65</v>
      </c>
      <c r="B286" s="335" t="str">
        <f>MaHP</f>
        <v>DC2KV63</v>
      </c>
      <c r="C286" s="357">
        <v>373</v>
      </c>
      <c r="D286" s="357" t="s">
        <v>2874</v>
      </c>
      <c r="E286" s="357" t="s">
        <v>2875</v>
      </c>
      <c r="F286" s="357" t="s">
        <v>294</v>
      </c>
      <c r="G286" s="357">
        <v>3</v>
      </c>
      <c r="H286" s="357" t="s">
        <v>2165</v>
      </c>
      <c r="I286" s="357" t="s">
        <v>2166</v>
      </c>
      <c r="J286" s="357">
        <v>58</v>
      </c>
      <c r="K286" s="358">
        <v>46</v>
      </c>
      <c r="L286" s="358">
        <v>0</v>
      </c>
      <c r="M286" s="358">
        <v>0</v>
      </c>
      <c r="N286" s="358" t="s">
        <v>2237</v>
      </c>
      <c r="O286" s="358" t="s">
        <v>2178</v>
      </c>
      <c r="P286" s="335" t="str">
        <f t="shared" si="4"/>
        <v>65DCQT21</v>
      </c>
      <c r="Q286" s="268">
        <f>_trangay</f>
        <v>90</v>
      </c>
      <c r="R286" s="268">
        <f>_trangay</f>
        <v>42345</v>
      </c>
      <c r="S286" s="269" t="str">
        <f>_trangay</f>
        <v>Viết</v>
      </c>
    </row>
    <row r="287" spans="1:19" hidden="1">
      <c r="A287" s="335" t="str">
        <f>Ma</f>
        <v>DC2KV63-DCK65</v>
      </c>
      <c r="B287" s="335" t="str">
        <f>MaHP</f>
        <v>DC2KV63</v>
      </c>
      <c r="C287" s="357">
        <v>374</v>
      </c>
      <c r="D287" s="357" t="s">
        <v>2876</v>
      </c>
      <c r="E287" s="357" t="s">
        <v>2877</v>
      </c>
      <c r="F287" s="357" t="s">
        <v>294</v>
      </c>
      <c r="G287" s="357">
        <v>3</v>
      </c>
      <c r="H287" s="357" t="s">
        <v>2165</v>
      </c>
      <c r="I287" s="357" t="s">
        <v>2166</v>
      </c>
      <c r="J287" s="357">
        <v>51</v>
      </c>
      <c r="K287" s="358">
        <v>25</v>
      </c>
      <c r="L287" s="358">
        <v>0</v>
      </c>
      <c r="M287" s="358">
        <v>0</v>
      </c>
      <c r="N287" s="358" t="s">
        <v>2237</v>
      </c>
      <c r="O287" s="358" t="s">
        <v>2254</v>
      </c>
      <c r="P287" s="335" t="str">
        <f t="shared" si="4"/>
        <v>65DCQT22</v>
      </c>
      <c r="Q287" s="268">
        <f>_trangay</f>
        <v>90</v>
      </c>
      <c r="R287" s="268">
        <f>_trangay</f>
        <v>42345</v>
      </c>
      <c r="S287" s="269" t="str">
        <f>_trangay</f>
        <v>Viết</v>
      </c>
    </row>
    <row r="288" spans="1:19" hidden="1">
      <c r="A288" s="335" t="str">
        <f>Ma</f>
        <v>DC2KV63-DCK65</v>
      </c>
      <c r="B288" s="335" t="str">
        <f>MaHP</f>
        <v>DC2KV63</v>
      </c>
      <c r="C288" s="357">
        <v>375</v>
      </c>
      <c r="D288" s="357" t="s">
        <v>2878</v>
      </c>
      <c r="E288" s="357" t="s">
        <v>2879</v>
      </c>
      <c r="F288" s="357" t="s">
        <v>294</v>
      </c>
      <c r="G288" s="357">
        <v>3</v>
      </c>
      <c r="H288" s="357" t="s">
        <v>2165</v>
      </c>
      <c r="I288" s="357" t="s">
        <v>2166</v>
      </c>
      <c r="J288" s="357">
        <v>60</v>
      </c>
      <c r="K288" s="358">
        <v>51</v>
      </c>
      <c r="L288" s="358">
        <v>0</v>
      </c>
      <c r="M288" s="358">
        <v>0</v>
      </c>
      <c r="N288" s="358" t="s">
        <v>2237</v>
      </c>
      <c r="O288" s="358" t="s">
        <v>2182</v>
      </c>
      <c r="P288" s="335" t="str">
        <f t="shared" si="4"/>
        <v>65DCKT21</v>
      </c>
      <c r="Q288" s="268">
        <f>_trangay</f>
        <v>90</v>
      </c>
      <c r="R288" s="268">
        <f>_trangay</f>
        <v>42345</v>
      </c>
      <c r="S288" s="269" t="str">
        <f>_trangay</f>
        <v>Viết</v>
      </c>
    </row>
    <row r="289" spans="1:20" hidden="1">
      <c r="A289" s="335" t="str">
        <f>Ma</f>
        <v>DC2KV63-DCK65</v>
      </c>
      <c r="B289" s="335" t="str">
        <f>MaHP</f>
        <v>DC2KV63</v>
      </c>
      <c r="C289" s="357">
        <v>376</v>
      </c>
      <c r="D289" s="357" t="s">
        <v>2880</v>
      </c>
      <c r="E289" s="357" t="s">
        <v>2881</v>
      </c>
      <c r="F289" s="357" t="s">
        <v>294</v>
      </c>
      <c r="G289" s="357">
        <v>3</v>
      </c>
      <c r="H289" s="357" t="s">
        <v>2165</v>
      </c>
      <c r="I289" s="357" t="s">
        <v>2166</v>
      </c>
      <c r="J289" s="357">
        <v>59</v>
      </c>
      <c r="K289" s="358">
        <v>52</v>
      </c>
      <c r="L289" s="358">
        <v>0</v>
      </c>
      <c r="M289" s="358">
        <v>0</v>
      </c>
      <c r="N289" s="358" t="s">
        <v>2237</v>
      </c>
      <c r="O289" s="358" t="s">
        <v>2182</v>
      </c>
      <c r="P289" s="335" t="str">
        <f t="shared" si="4"/>
        <v>65DCKT22</v>
      </c>
      <c r="Q289" s="268">
        <f>_trangay</f>
        <v>90</v>
      </c>
      <c r="R289" s="268">
        <f>_trangay</f>
        <v>42345</v>
      </c>
      <c r="S289" s="269" t="str">
        <f>_trangay</f>
        <v>Viết</v>
      </c>
    </row>
    <row r="290" spans="1:20" hidden="1">
      <c r="A290" s="335" t="str">
        <f>Ma</f>
        <v>DC2KV63-DCK65</v>
      </c>
      <c r="B290" s="335" t="str">
        <f>MaHP</f>
        <v>DC2KV63</v>
      </c>
      <c r="C290" s="357">
        <v>377</v>
      </c>
      <c r="D290" s="357" t="s">
        <v>2882</v>
      </c>
      <c r="E290" s="357" t="s">
        <v>2883</v>
      </c>
      <c r="F290" s="357" t="s">
        <v>294</v>
      </c>
      <c r="G290" s="357">
        <v>3</v>
      </c>
      <c r="H290" s="357" t="s">
        <v>2165</v>
      </c>
      <c r="I290" s="357" t="s">
        <v>2166</v>
      </c>
      <c r="J290" s="357">
        <v>56</v>
      </c>
      <c r="K290" s="358">
        <v>53</v>
      </c>
      <c r="L290" s="358">
        <v>0</v>
      </c>
      <c r="M290" s="358">
        <v>0</v>
      </c>
      <c r="N290" s="358" t="s">
        <v>2237</v>
      </c>
      <c r="O290" s="358" t="s">
        <v>2184</v>
      </c>
      <c r="P290" s="335" t="str">
        <f t="shared" si="4"/>
        <v>65DCKT23</v>
      </c>
      <c r="Q290" s="268">
        <f>_trangay</f>
        <v>90</v>
      </c>
      <c r="R290" s="268">
        <f>_trangay</f>
        <v>42345</v>
      </c>
      <c r="S290" s="269" t="str">
        <f>_trangay</f>
        <v>Viết</v>
      </c>
    </row>
    <row r="291" spans="1:20" hidden="1">
      <c r="A291" s="335" t="str">
        <f>Ma</f>
        <v>DC2KV63-DCK65</v>
      </c>
      <c r="B291" s="335" t="str">
        <f>MaHP</f>
        <v>DC2KV63</v>
      </c>
      <c r="C291" s="357">
        <v>378</v>
      </c>
      <c r="D291" s="357" t="s">
        <v>2884</v>
      </c>
      <c r="E291" s="357" t="s">
        <v>2885</v>
      </c>
      <c r="F291" s="357" t="s">
        <v>294</v>
      </c>
      <c r="G291" s="357">
        <v>3</v>
      </c>
      <c r="H291" s="357" t="s">
        <v>2165</v>
      </c>
      <c r="I291" s="357" t="s">
        <v>2166</v>
      </c>
      <c r="J291" s="357">
        <v>70</v>
      </c>
      <c r="K291" s="358">
        <v>50</v>
      </c>
      <c r="L291" s="358">
        <v>0</v>
      </c>
      <c r="M291" s="358">
        <v>0</v>
      </c>
      <c r="N291" s="358" t="s">
        <v>2237</v>
      </c>
      <c r="O291" s="358" t="s">
        <v>2184</v>
      </c>
      <c r="P291" s="335" t="str">
        <f t="shared" si="4"/>
        <v>65DCKT24</v>
      </c>
      <c r="Q291" s="268">
        <f>_trangay</f>
        <v>90</v>
      </c>
      <c r="R291" s="268">
        <f>_trangay</f>
        <v>42345</v>
      </c>
      <c r="S291" s="269" t="str">
        <f>_trangay</f>
        <v>Viết</v>
      </c>
    </row>
    <row r="292" spans="1:20" hidden="1">
      <c r="A292" s="335" t="str">
        <f>Ma</f>
        <v>DC2KV82-DCK65</v>
      </c>
      <c r="B292" s="335" t="str">
        <f>MaHP</f>
        <v>DC2KV82</v>
      </c>
      <c r="C292" s="357">
        <v>379</v>
      </c>
      <c r="D292" s="357" t="s">
        <v>2886</v>
      </c>
      <c r="E292" s="357" t="s">
        <v>2887</v>
      </c>
      <c r="F292" s="357" t="s">
        <v>492</v>
      </c>
      <c r="G292" s="357">
        <v>2</v>
      </c>
      <c r="H292" s="357" t="s">
        <v>2208</v>
      </c>
      <c r="I292" s="357" t="s">
        <v>2166</v>
      </c>
      <c r="J292" s="357">
        <v>58</v>
      </c>
      <c r="K292" s="358">
        <v>53</v>
      </c>
      <c r="L292" s="358">
        <v>0</v>
      </c>
      <c r="M292" s="358">
        <v>0</v>
      </c>
      <c r="N292" s="358" t="s">
        <v>2237</v>
      </c>
      <c r="O292" s="358" t="s">
        <v>2764</v>
      </c>
      <c r="P292" s="335" t="str">
        <f t="shared" si="4"/>
        <v>65DCQT21</v>
      </c>
      <c r="Q292" s="268" t="e">
        <f>_trangay</f>
        <v>#N/A</v>
      </c>
      <c r="R292" s="268" t="e">
        <f>_trangay</f>
        <v>#N/A</v>
      </c>
      <c r="S292" s="269" t="e">
        <f>_trangay</f>
        <v>#N/A</v>
      </c>
    </row>
    <row r="293" spans="1:20" hidden="1">
      <c r="A293" s="335" t="str">
        <f>Ma</f>
        <v>DC2KV82-DCK65</v>
      </c>
      <c r="B293" s="335" t="str">
        <f>MaHP</f>
        <v>DC2KV82</v>
      </c>
      <c r="C293" s="357">
        <v>380</v>
      </c>
      <c r="D293" s="357" t="s">
        <v>2888</v>
      </c>
      <c r="E293" s="357" t="s">
        <v>2889</v>
      </c>
      <c r="F293" s="357" t="s">
        <v>492</v>
      </c>
      <c r="G293" s="357">
        <v>2</v>
      </c>
      <c r="H293" s="357" t="s">
        <v>2208</v>
      </c>
      <c r="I293" s="357" t="s">
        <v>2166</v>
      </c>
      <c r="J293" s="357">
        <v>51</v>
      </c>
      <c r="K293" s="358">
        <v>43</v>
      </c>
      <c r="L293" s="358">
        <v>0</v>
      </c>
      <c r="M293" s="358">
        <v>0</v>
      </c>
      <c r="N293" s="358" t="s">
        <v>2237</v>
      </c>
      <c r="O293" s="358" t="s">
        <v>2764</v>
      </c>
      <c r="P293" s="335" t="str">
        <f t="shared" si="4"/>
        <v>65DCQT22</v>
      </c>
      <c r="Q293" s="268" t="e">
        <f>_trangay</f>
        <v>#N/A</v>
      </c>
      <c r="R293" s="268" t="e">
        <f>_trangay</f>
        <v>#N/A</v>
      </c>
      <c r="S293" s="269" t="e">
        <f>_trangay</f>
        <v>#N/A</v>
      </c>
    </row>
    <row r="294" spans="1:20" hidden="1">
      <c r="A294" s="335" t="str">
        <f>Ma</f>
        <v>CC2KV61-CCK66</v>
      </c>
      <c r="B294" s="335" t="str">
        <f>MaHP</f>
        <v>CC2KV61</v>
      </c>
      <c r="C294" s="357">
        <v>381</v>
      </c>
      <c r="D294" s="357" t="s">
        <v>3836</v>
      </c>
      <c r="E294" s="357" t="s">
        <v>3837</v>
      </c>
      <c r="F294" s="357" t="s">
        <v>268</v>
      </c>
      <c r="G294" s="357">
        <v>3</v>
      </c>
      <c r="H294" s="357" t="s">
        <v>2208</v>
      </c>
      <c r="I294" s="357" t="s">
        <v>2166</v>
      </c>
      <c r="J294" s="357">
        <v>35</v>
      </c>
      <c r="K294" s="358">
        <v>35</v>
      </c>
      <c r="L294" s="358">
        <v>0</v>
      </c>
      <c r="M294" s="358">
        <v>0</v>
      </c>
      <c r="N294" s="358" t="s">
        <v>3485</v>
      </c>
      <c r="O294" s="358" t="s">
        <v>2764</v>
      </c>
      <c r="P294" s="335" t="str">
        <f t="shared" si="4"/>
        <v>66CCKT21</v>
      </c>
      <c r="Q294" s="268" t="e">
        <f>_trangay</f>
        <v>#N/A</v>
      </c>
      <c r="R294" s="268" t="e">
        <f>_trangay</f>
        <v>#N/A</v>
      </c>
      <c r="S294" s="269" t="e">
        <f>_trangay</f>
        <v>#N/A</v>
      </c>
    </row>
    <row r="295" spans="1:20" hidden="1">
      <c r="A295" s="335" t="str">
        <f>LEFT(Ma,7)&amp;T295&amp;"-"&amp;RIGHT(Ma,5)</f>
        <v>DC2KV611-DCK66</v>
      </c>
      <c r="B295" s="335" t="str">
        <f>MaHP</f>
        <v>DC2KV61</v>
      </c>
      <c r="C295" s="357">
        <v>382</v>
      </c>
      <c r="D295" s="357" t="s">
        <v>3838</v>
      </c>
      <c r="E295" s="357" t="s">
        <v>3839</v>
      </c>
      <c r="F295" s="357" t="s">
        <v>268</v>
      </c>
      <c r="G295" s="357">
        <v>3</v>
      </c>
      <c r="H295" s="357" t="s">
        <v>2208</v>
      </c>
      <c r="I295" s="357" t="s">
        <v>2166</v>
      </c>
      <c r="J295" s="357">
        <v>80</v>
      </c>
      <c r="K295" s="358">
        <v>60</v>
      </c>
      <c r="L295" s="358">
        <v>0</v>
      </c>
      <c r="M295" s="358">
        <v>0</v>
      </c>
      <c r="N295" s="358" t="s">
        <v>3488</v>
      </c>
      <c r="O295" s="358" t="s">
        <v>3840</v>
      </c>
      <c r="P295" s="335" t="str">
        <f t="shared" si="4"/>
        <v>66DCKT21</v>
      </c>
      <c r="Q295" s="268" t="e">
        <f>_trangay</f>
        <v>#N/A</v>
      </c>
      <c r="R295" s="268" t="e">
        <f>_trangay</f>
        <v>#N/A</v>
      </c>
      <c r="S295" s="269" t="e">
        <f>_trangay</f>
        <v>#N/A</v>
      </c>
      <c r="T295" s="46">
        <v>1</v>
      </c>
    </row>
    <row r="296" spans="1:20" hidden="1">
      <c r="A296" s="335" t="str">
        <f>LEFT(Ma,7)&amp;T296&amp;"-"&amp;RIGHT(Ma,5)</f>
        <v>DC2KV611-DCK66</v>
      </c>
      <c r="B296" s="335" t="str">
        <f>MaHP</f>
        <v>DC2KV61</v>
      </c>
      <c r="C296" s="357">
        <v>383</v>
      </c>
      <c r="D296" s="357" t="s">
        <v>3841</v>
      </c>
      <c r="E296" s="357" t="s">
        <v>3842</v>
      </c>
      <c r="F296" s="357" t="s">
        <v>268</v>
      </c>
      <c r="G296" s="357">
        <v>3</v>
      </c>
      <c r="H296" s="357" t="s">
        <v>2208</v>
      </c>
      <c r="I296" s="357" t="s">
        <v>2166</v>
      </c>
      <c r="J296" s="357">
        <v>80</v>
      </c>
      <c r="K296" s="358">
        <v>59</v>
      </c>
      <c r="L296" s="358">
        <v>0</v>
      </c>
      <c r="M296" s="358">
        <v>0</v>
      </c>
      <c r="N296" s="358" t="s">
        <v>3488</v>
      </c>
      <c r="O296" s="358" t="s">
        <v>3840</v>
      </c>
      <c r="P296" s="335" t="str">
        <f t="shared" si="4"/>
        <v>66DCKT22</v>
      </c>
      <c r="Q296" s="268" t="e">
        <f>_trangay</f>
        <v>#N/A</v>
      </c>
      <c r="R296" s="268" t="e">
        <f>_trangay</f>
        <v>#N/A</v>
      </c>
      <c r="S296" s="269" t="e">
        <f>_trangay</f>
        <v>#N/A</v>
      </c>
      <c r="T296" s="46">
        <v>1</v>
      </c>
    </row>
    <row r="297" spans="1:20" hidden="1">
      <c r="A297" s="335" t="str">
        <f>LEFT(Ma,7)&amp;T297&amp;"-"&amp;RIGHT(Ma,5)</f>
        <v>DC2KV611-DCK66</v>
      </c>
      <c r="B297" s="335" t="str">
        <f>MaHP</f>
        <v>DC2KV61</v>
      </c>
      <c r="C297" s="357">
        <v>384</v>
      </c>
      <c r="D297" s="357" t="s">
        <v>3843</v>
      </c>
      <c r="E297" s="357" t="s">
        <v>3844</v>
      </c>
      <c r="F297" s="357" t="s">
        <v>268</v>
      </c>
      <c r="G297" s="357">
        <v>3</v>
      </c>
      <c r="H297" s="357" t="s">
        <v>2208</v>
      </c>
      <c r="I297" s="357" t="s">
        <v>2166</v>
      </c>
      <c r="J297" s="357">
        <v>80</v>
      </c>
      <c r="K297" s="358">
        <v>59</v>
      </c>
      <c r="L297" s="358">
        <v>0</v>
      </c>
      <c r="M297" s="358">
        <v>0</v>
      </c>
      <c r="N297" s="358" t="s">
        <v>3488</v>
      </c>
      <c r="O297" s="358" t="s">
        <v>3840</v>
      </c>
      <c r="P297" s="335" t="str">
        <f t="shared" si="4"/>
        <v>66DCKT23</v>
      </c>
      <c r="Q297" s="268" t="e">
        <f>_trangay</f>
        <v>#N/A</v>
      </c>
      <c r="R297" s="268" t="e">
        <f>_trangay</f>
        <v>#N/A</v>
      </c>
      <c r="S297" s="269" t="e">
        <f>_trangay</f>
        <v>#N/A</v>
      </c>
      <c r="T297" s="46">
        <v>1</v>
      </c>
    </row>
    <row r="298" spans="1:20" hidden="1">
      <c r="A298" s="335" t="str">
        <f>LEFT(Ma,7)&amp;T298&amp;"-"&amp;RIGHT(Ma,5)</f>
        <v>DC2KV611-DCK66</v>
      </c>
      <c r="B298" s="335" t="str">
        <f>MaHP</f>
        <v>DC2KV61</v>
      </c>
      <c r="C298" s="357">
        <v>385</v>
      </c>
      <c r="D298" s="357" t="s">
        <v>3845</v>
      </c>
      <c r="E298" s="357" t="s">
        <v>3846</v>
      </c>
      <c r="F298" s="357" t="s">
        <v>268</v>
      </c>
      <c r="G298" s="357">
        <v>3</v>
      </c>
      <c r="H298" s="357" t="s">
        <v>2208</v>
      </c>
      <c r="I298" s="357" t="s">
        <v>2166</v>
      </c>
      <c r="J298" s="357">
        <v>80</v>
      </c>
      <c r="K298" s="358">
        <v>60</v>
      </c>
      <c r="L298" s="358">
        <v>0</v>
      </c>
      <c r="M298" s="358">
        <v>0</v>
      </c>
      <c r="N298" s="358" t="s">
        <v>3488</v>
      </c>
      <c r="O298" s="358" t="s">
        <v>3840</v>
      </c>
      <c r="P298" s="335" t="str">
        <f t="shared" si="4"/>
        <v>66DCKT24</v>
      </c>
      <c r="Q298" s="268" t="e">
        <f>_trangay</f>
        <v>#N/A</v>
      </c>
      <c r="R298" s="268" t="e">
        <f>_trangay</f>
        <v>#N/A</v>
      </c>
      <c r="S298" s="269" t="e">
        <f>_trangay</f>
        <v>#N/A</v>
      </c>
      <c r="T298" s="46">
        <v>1</v>
      </c>
    </row>
    <row r="299" spans="1:20" hidden="1">
      <c r="A299" s="335" t="str">
        <f>Ma</f>
        <v>DC2KV61-DCK66</v>
      </c>
      <c r="B299" s="335" t="str">
        <f>MaHP</f>
        <v>DC2KV61</v>
      </c>
      <c r="C299" s="357">
        <v>386</v>
      </c>
      <c r="D299" s="357" t="s">
        <v>3847</v>
      </c>
      <c r="E299" s="357" t="s">
        <v>3848</v>
      </c>
      <c r="F299" s="357" t="s">
        <v>268</v>
      </c>
      <c r="G299" s="357">
        <v>3</v>
      </c>
      <c r="H299" s="357" t="s">
        <v>2208</v>
      </c>
      <c r="I299" s="357" t="s">
        <v>2166</v>
      </c>
      <c r="J299" s="357">
        <v>80</v>
      </c>
      <c r="K299" s="358">
        <v>60</v>
      </c>
      <c r="L299" s="358">
        <v>0</v>
      </c>
      <c r="M299" s="358">
        <v>0</v>
      </c>
      <c r="N299" s="358" t="s">
        <v>3488</v>
      </c>
      <c r="O299" s="358" t="s">
        <v>2764</v>
      </c>
      <c r="P299" s="335" t="str">
        <f t="shared" si="4"/>
        <v>66DCQT21</v>
      </c>
      <c r="Q299" s="268" t="e">
        <f>_trangay</f>
        <v>#N/A</v>
      </c>
      <c r="R299" s="268" t="e">
        <f>_trangay</f>
        <v>#N/A</v>
      </c>
      <c r="S299" s="269" t="e">
        <f>_trangay</f>
        <v>#N/A</v>
      </c>
    </row>
    <row r="300" spans="1:20" hidden="1">
      <c r="A300" s="335" t="str">
        <f>Ma</f>
        <v>DC2KV61-DCK66</v>
      </c>
      <c r="B300" s="335" t="str">
        <f>MaHP</f>
        <v>DC2KV61</v>
      </c>
      <c r="C300" s="357">
        <v>387</v>
      </c>
      <c r="D300" s="357" t="s">
        <v>3849</v>
      </c>
      <c r="E300" s="357" t="s">
        <v>3850</v>
      </c>
      <c r="F300" s="357" t="s">
        <v>268</v>
      </c>
      <c r="G300" s="357">
        <v>3</v>
      </c>
      <c r="H300" s="357" t="s">
        <v>2208</v>
      </c>
      <c r="I300" s="357" t="s">
        <v>2166</v>
      </c>
      <c r="J300" s="357">
        <v>80</v>
      </c>
      <c r="K300" s="358">
        <v>60</v>
      </c>
      <c r="L300" s="358">
        <v>0</v>
      </c>
      <c r="M300" s="358">
        <v>0</v>
      </c>
      <c r="N300" s="358" t="s">
        <v>3488</v>
      </c>
      <c r="O300" s="358" t="s">
        <v>2764</v>
      </c>
      <c r="P300" s="335" t="str">
        <f t="shared" si="4"/>
        <v>66DCQT22</v>
      </c>
      <c r="Q300" s="268" t="e">
        <f>_trangay</f>
        <v>#N/A</v>
      </c>
      <c r="R300" s="268" t="e">
        <f>_trangay</f>
        <v>#N/A</v>
      </c>
      <c r="S300" s="269" t="e">
        <f>_trangay</f>
        <v>#N/A</v>
      </c>
    </row>
    <row r="301" spans="1:20" hidden="1">
      <c r="A301" s="335" t="str">
        <f>LEFT(Ma,7)&amp;T301&amp;"-"&amp;RIGHT(Ma,5)</f>
        <v>DC2KV611-DCK66</v>
      </c>
      <c r="B301" s="335" t="str">
        <f>MaHP</f>
        <v>DC2KV61</v>
      </c>
      <c r="C301" s="357">
        <v>388</v>
      </c>
      <c r="D301" s="357" t="s">
        <v>3851</v>
      </c>
      <c r="E301" s="357" t="s">
        <v>3852</v>
      </c>
      <c r="F301" s="357" t="s">
        <v>268</v>
      </c>
      <c r="G301" s="357">
        <v>3</v>
      </c>
      <c r="H301" s="357" t="s">
        <v>2208</v>
      </c>
      <c r="I301" s="357" t="s">
        <v>2166</v>
      </c>
      <c r="J301" s="357">
        <v>60</v>
      </c>
      <c r="K301" s="358">
        <v>64</v>
      </c>
      <c r="L301" s="358">
        <v>0</v>
      </c>
      <c r="M301" s="358">
        <v>0</v>
      </c>
      <c r="N301" s="358" t="s">
        <v>3488</v>
      </c>
      <c r="O301" s="358" t="s">
        <v>3853</v>
      </c>
      <c r="P301" s="335" t="str">
        <f t="shared" si="4"/>
        <v>66DCTN21</v>
      </c>
      <c r="Q301" s="268" t="e">
        <f>_trangay</f>
        <v>#N/A</v>
      </c>
      <c r="R301" s="268" t="e">
        <f>_trangay</f>
        <v>#N/A</v>
      </c>
      <c r="S301" s="269" t="e">
        <f>_trangay</f>
        <v>#N/A</v>
      </c>
      <c r="T301" s="46">
        <v>1</v>
      </c>
    </row>
    <row r="302" spans="1:20" hidden="1">
      <c r="A302" s="335" t="str">
        <f>LEFT(Ma,7)&amp;T302&amp;"-"&amp;RIGHT(Ma,5)</f>
        <v>DC2KV611-DCK66</v>
      </c>
      <c r="B302" s="335" t="str">
        <f>MaHP</f>
        <v>DC2KV61</v>
      </c>
      <c r="C302" s="357">
        <v>389</v>
      </c>
      <c r="D302" s="357" t="s">
        <v>3854</v>
      </c>
      <c r="E302" s="357" t="s">
        <v>3855</v>
      </c>
      <c r="F302" s="357" t="s">
        <v>268</v>
      </c>
      <c r="G302" s="357">
        <v>3</v>
      </c>
      <c r="H302" s="357" t="s">
        <v>2208</v>
      </c>
      <c r="I302" s="357" t="s">
        <v>2166</v>
      </c>
      <c r="J302" s="357">
        <v>60</v>
      </c>
      <c r="K302" s="358">
        <v>65</v>
      </c>
      <c r="L302" s="358">
        <v>0</v>
      </c>
      <c r="M302" s="358">
        <v>0</v>
      </c>
      <c r="N302" s="358" t="s">
        <v>3488</v>
      </c>
      <c r="O302" s="358" t="s">
        <v>3853</v>
      </c>
      <c r="P302" s="335" t="str">
        <f t="shared" si="4"/>
        <v>66DCTN22</v>
      </c>
      <c r="Q302" s="268" t="e">
        <f>_trangay</f>
        <v>#N/A</v>
      </c>
      <c r="R302" s="268" t="e">
        <f>_trangay</f>
        <v>#N/A</v>
      </c>
      <c r="S302" s="269" t="e">
        <f>_trangay</f>
        <v>#N/A</v>
      </c>
      <c r="T302" s="46">
        <v>1</v>
      </c>
    </row>
    <row r="303" spans="1:20" hidden="1">
      <c r="A303" s="335" t="str">
        <f>LEFT(Ma,7)&amp;T303&amp;"-"&amp;RIGHT(Ma,5)</f>
        <v>DC2KV611-DCK66</v>
      </c>
      <c r="B303" s="335" t="str">
        <f>MaHP</f>
        <v>DC2KV61</v>
      </c>
      <c r="C303" s="357">
        <v>390</v>
      </c>
      <c r="D303" s="357" t="s">
        <v>3856</v>
      </c>
      <c r="E303" s="357" t="s">
        <v>3857</v>
      </c>
      <c r="F303" s="357" t="s">
        <v>268</v>
      </c>
      <c r="G303" s="357">
        <v>3</v>
      </c>
      <c r="H303" s="357" t="s">
        <v>2208</v>
      </c>
      <c r="I303" s="357" t="s">
        <v>2166</v>
      </c>
      <c r="J303" s="357">
        <v>60</v>
      </c>
      <c r="K303" s="358">
        <v>60</v>
      </c>
      <c r="L303" s="358">
        <v>0</v>
      </c>
      <c r="M303" s="358">
        <v>0</v>
      </c>
      <c r="N303" s="358" t="s">
        <v>3488</v>
      </c>
      <c r="O303" s="358" t="s">
        <v>3840</v>
      </c>
      <c r="P303" s="335" t="str">
        <f t="shared" si="4"/>
        <v>66DCKT25</v>
      </c>
      <c r="Q303" s="268" t="e">
        <f>_trangay</f>
        <v>#N/A</v>
      </c>
      <c r="R303" s="268" t="e">
        <f>_trangay</f>
        <v>#N/A</v>
      </c>
      <c r="S303" s="269" t="e">
        <f>_trangay</f>
        <v>#N/A</v>
      </c>
      <c r="T303" s="46">
        <v>1</v>
      </c>
    </row>
    <row r="304" spans="1:20" hidden="1">
      <c r="A304" s="335" t="str">
        <f>LEFT(Ma,7)&amp;T304&amp;"-"&amp;RIGHT(Ma,5)</f>
        <v>DC2KV611-DCK66</v>
      </c>
      <c r="B304" s="335" t="str">
        <f>MaHP</f>
        <v>DC2KV61</v>
      </c>
      <c r="C304" s="357">
        <v>391</v>
      </c>
      <c r="D304" s="357" t="s">
        <v>3858</v>
      </c>
      <c r="E304" s="357" t="s">
        <v>3859</v>
      </c>
      <c r="F304" s="357" t="s">
        <v>268</v>
      </c>
      <c r="G304" s="357">
        <v>3</v>
      </c>
      <c r="H304" s="357" t="s">
        <v>2208</v>
      </c>
      <c r="I304" s="357" t="s">
        <v>2166</v>
      </c>
      <c r="J304" s="357">
        <v>60</v>
      </c>
      <c r="K304" s="358">
        <v>59</v>
      </c>
      <c r="L304" s="358">
        <v>0</v>
      </c>
      <c r="M304" s="358">
        <v>0</v>
      </c>
      <c r="N304" s="358" t="s">
        <v>3488</v>
      </c>
      <c r="O304" s="358" t="s">
        <v>2764</v>
      </c>
      <c r="P304" s="335" t="str">
        <f t="shared" si="4"/>
        <v>66DCKT26</v>
      </c>
      <c r="Q304" s="268" t="e">
        <f>_trangay</f>
        <v>#N/A</v>
      </c>
      <c r="R304" s="268" t="e">
        <f>_trangay</f>
        <v>#N/A</v>
      </c>
      <c r="S304" s="269" t="e">
        <f>_trangay</f>
        <v>#N/A</v>
      </c>
      <c r="T304" s="46">
        <v>1</v>
      </c>
    </row>
    <row r="305" spans="1:20" hidden="1">
      <c r="A305" s="335" t="str">
        <f>LEFT(Ma,7)&amp;T305&amp;"-"&amp;RIGHT(Ma,5)</f>
        <v>DC2KV611-DCK66</v>
      </c>
      <c r="B305" s="335" t="str">
        <f>MaHP</f>
        <v>DC2KV61</v>
      </c>
      <c r="C305" s="357">
        <v>392</v>
      </c>
      <c r="D305" s="357" t="s">
        <v>3860</v>
      </c>
      <c r="E305" s="357" t="s">
        <v>3861</v>
      </c>
      <c r="F305" s="357" t="s">
        <v>268</v>
      </c>
      <c r="G305" s="357">
        <v>3</v>
      </c>
      <c r="H305" s="357" t="s">
        <v>2208</v>
      </c>
      <c r="I305" s="357" t="s">
        <v>2166</v>
      </c>
      <c r="J305" s="357">
        <v>60</v>
      </c>
      <c r="K305" s="358">
        <v>46</v>
      </c>
      <c r="L305" s="358">
        <v>0</v>
      </c>
      <c r="M305" s="358">
        <v>0</v>
      </c>
      <c r="N305" s="358" t="s">
        <v>3488</v>
      </c>
      <c r="O305" s="358" t="s">
        <v>2764</v>
      </c>
      <c r="P305" s="335" t="str">
        <f t="shared" si="4"/>
        <v>66DCKT27</v>
      </c>
      <c r="Q305" s="268" t="e">
        <f>_trangay</f>
        <v>#N/A</v>
      </c>
      <c r="R305" s="268" t="e">
        <f>_trangay</f>
        <v>#N/A</v>
      </c>
      <c r="S305" s="269" t="e">
        <f>_trangay</f>
        <v>#N/A</v>
      </c>
      <c r="T305" s="46">
        <v>1</v>
      </c>
    </row>
    <row r="306" spans="1:20" hidden="1">
      <c r="A306" s="335" t="str">
        <f>Ma</f>
        <v>DC2KV61-DCK66</v>
      </c>
      <c r="B306" s="335" t="str">
        <f>MaHP</f>
        <v>DC2KV61</v>
      </c>
      <c r="C306" s="357">
        <v>393</v>
      </c>
      <c r="D306" s="357" t="s">
        <v>3862</v>
      </c>
      <c r="E306" s="357" t="s">
        <v>3863</v>
      </c>
      <c r="F306" s="357" t="s">
        <v>268</v>
      </c>
      <c r="G306" s="357">
        <v>3</v>
      </c>
      <c r="H306" s="357" t="s">
        <v>2208</v>
      </c>
      <c r="I306" s="357" t="s">
        <v>2166</v>
      </c>
      <c r="J306" s="357">
        <v>60</v>
      </c>
      <c r="K306" s="358">
        <v>60</v>
      </c>
      <c r="L306" s="358">
        <v>0</v>
      </c>
      <c r="M306" s="358">
        <v>0</v>
      </c>
      <c r="N306" s="358" t="s">
        <v>3488</v>
      </c>
      <c r="O306" s="358" t="s">
        <v>2764</v>
      </c>
      <c r="P306" s="335" t="str">
        <f t="shared" si="4"/>
        <v>66DCQT23</v>
      </c>
      <c r="Q306" s="268" t="e">
        <f>_trangay</f>
        <v>#N/A</v>
      </c>
      <c r="R306" s="268" t="e">
        <f>_trangay</f>
        <v>#N/A</v>
      </c>
      <c r="S306" s="269" t="e">
        <f>_trangay</f>
        <v>#N/A</v>
      </c>
    </row>
    <row r="307" spans="1:20" hidden="1">
      <c r="A307" s="335" t="str">
        <f>Ma</f>
        <v>DC2KV61-DCK66</v>
      </c>
      <c r="B307" s="335" t="str">
        <f>MaHP</f>
        <v>DC2KV61</v>
      </c>
      <c r="C307" s="357">
        <v>394</v>
      </c>
      <c r="D307" s="357" t="s">
        <v>3864</v>
      </c>
      <c r="E307" s="357" t="s">
        <v>3865</v>
      </c>
      <c r="F307" s="357" t="s">
        <v>268</v>
      </c>
      <c r="G307" s="357">
        <v>3</v>
      </c>
      <c r="H307" s="357" t="s">
        <v>2208</v>
      </c>
      <c r="I307" s="357" t="s">
        <v>2166</v>
      </c>
      <c r="J307" s="357">
        <v>60</v>
      </c>
      <c r="K307" s="358">
        <v>51</v>
      </c>
      <c r="L307" s="358">
        <v>0</v>
      </c>
      <c r="M307" s="358">
        <v>0</v>
      </c>
      <c r="N307" s="358" t="s">
        <v>3488</v>
      </c>
      <c r="O307" s="358" t="s">
        <v>3853</v>
      </c>
      <c r="P307" s="335" t="str">
        <f t="shared" si="4"/>
        <v>66DCQT24</v>
      </c>
      <c r="Q307" s="268" t="e">
        <f>_trangay</f>
        <v>#N/A</v>
      </c>
      <c r="R307" s="268" t="e">
        <f>_trangay</f>
        <v>#N/A</v>
      </c>
      <c r="S307" s="269" t="e">
        <f>_trangay</f>
        <v>#N/A</v>
      </c>
    </row>
    <row r="308" spans="1:20" hidden="1">
      <c r="A308" s="335" t="str">
        <f>Ma</f>
        <v>DC3CT91-DCK64</v>
      </c>
      <c r="B308" s="335" t="str">
        <f>MaHP</f>
        <v>DC3CT91</v>
      </c>
      <c r="C308" s="357">
        <v>395</v>
      </c>
      <c r="D308" s="357" t="s">
        <v>3866</v>
      </c>
      <c r="E308" s="362" t="s">
        <v>3867</v>
      </c>
      <c r="F308" s="357" t="s">
        <v>3868</v>
      </c>
      <c r="G308" s="357">
        <v>2</v>
      </c>
      <c r="H308" s="357" t="s">
        <v>297</v>
      </c>
      <c r="I308" s="357" t="s">
        <v>2166</v>
      </c>
      <c r="J308" s="357">
        <v>70</v>
      </c>
      <c r="K308" s="358">
        <v>36</v>
      </c>
      <c r="L308" s="358">
        <v>0</v>
      </c>
      <c r="M308" s="358">
        <v>0</v>
      </c>
      <c r="N308" s="358" t="s">
        <v>3385</v>
      </c>
      <c r="O308" s="358" t="s">
        <v>2332</v>
      </c>
      <c r="P308" s="335" t="str">
        <f t="shared" si="4"/>
        <v>64DCCC01</v>
      </c>
      <c r="Q308" s="268" t="e">
        <f>_trangay</f>
        <v>#N/A</v>
      </c>
      <c r="R308" s="268" t="e">
        <f>_trangay</f>
        <v>#N/A</v>
      </c>
      <c r="S308" s="269" t="e">
        <f>_trangay</f>
        <v>#N/A</v>
      </c>
    </row>
    <row r="309" spans="1:20" hidden="1">
      <c r="A309" s="335" t="str">
        <f>Ma</f>
        <v>DC3CT91-DCK63</v>
      </c>
      <c r="B309" s="335" t="str">
        <f>MaHP</f>
        <v>DC3CT91</v>
      </c>
      <c r="C309" s="357">
        <v>396</v>
      </c>
      <c r="D309" s="357" t="s">
        <v>3869</v>
      </c>
      <c r="E309" s="357" t="s">
        <v>3870</v>
      </c>
      <c r="F309" s="357" t="s">
        <v>3868</v>
      </c>
      <c r="G309" s="357">
        <v>2</v>
      </c>
      <c r="H309" s="357" t="s">
        <v>297</v>
      </c>
      <c r="I309" s="357" t="s">
        <v>2166</v>
      </c>
      <c r="J309" s="357">
        <v>55</v>
      </c>
      <c r="K309" s="358">
        <v>51</v>
      </c>
      <c r="L309" s="358">
        <v>0</v>
      </c>
      <c r="M309" s="358">
        <v>0</v>
      </c>
      <c r="N309" s="358" t="s">
        <v>3407</v>
      </c>
      <c r="O309" s="358" t="s">
        <v>2332</v>
      </c>
      <c r="P309" s="335" t="str">
        <f t="shared" si="4"/>
        <v>63DCDB01</v>
      </c>
      <c r="Q309" s="268" t="e">
        <f>_trangay</f>
        <v>#N/A</v>
      </c>
      <c r="R309" s="268" t="e">
        <f>_trangay</f>
        <v>#N/A</v>
      </c>
      <c r="S309" s="269" t="e">
        <f>_trangay</f>
        <v>#N/A</v>
      </c>
    </row>
    <row r="310" spans="1:20" hidden="1">
      <c r="A310" s="335" t="str">
        <f>Ma</f>
        <v>DC3CT91-DCK63</v>
      </c>
      <c r="B310" s="335" t="str">
        <f>MaHP</f>
        <v>DC3CT91</v>
      </c>
      <c r="C310" s="357">
        <v>397</v>
      </c>
      <c r="D310" s="357" t="s">
        <v>3871</v>
      </c>
      <c r="E310" s="357" t="s">
        <v>3872</v>
      </c>
      <c r="F310" s="357" t="s">
        <v>3868</v>
      </c>
      <c r="G310" s="357">
        <v>2</v>
      </c>
      <c r="H310" s="357" t="s">
        <v>297</v>
      </c>
      <c r="I310" s="357" t="s">
        <v>2166</v>
      </c>
      <c r="J310" s="357">
        <v>50</v>
      </c>
      <c r="K310" s="358">
        <v>39</v>
      </c>
      <c r="L310" s="358">
        <v>0</v>
      </c>
      <c r="M310" s="358">
        <v>0</v>
      </c>
      <c r="N310" s="358" t="s">
        <v>3407</v>
      </c>
      <c r="O310" s="358" t="s">
        <v>2176</v>
      </c>
      <c r="P310" s="335" t="str">
        <f t="shared" si="4"/>
        <v>63DCCA01</v>
      </c>
      <c r="Q310" s="268" t="e">
        <f>_trangay</f>
        <v>#N/A</v>
      </c>
      <c r="R310" s="268" t="e">
        <f>_trangay</f>
        <v>#N/A</v>
      </c>
      <c r="S310" s="269" t="e">
        <f>_trangay</f>
        <v>#N/A</v>
      </c>
    </row>
    <row r="311" spans="1:20" hidden="1">
      <c r="A311" s="335" t="str">
        <f>Ma</f>
        <v>DC3CT91-DCK63</v>
      </c>
      <c r="B311" s="335" t="str">
        <f>MaHP</f>
        <v>DC3CT91</v>
      </c>
      <c r="C311" s="357">
        <v>398</v>
      </c>
      <c r="D311" s="357" t="s">
        <v>3873</v>
      </c>
      <c r="E311" s="357" t="s">
        <v>3874</v>
      </c>
      <c r="F311" s="357" t="s">
        <v>3868</v>
      </c>
      <c r="G311" s="357">
        <v>2</v>
      </c>
      <c r="H311" s="357" t="s">
        <v>297</v>
      </c>
      <c r="I311" s="357" t="s">
        <v>2166</v>
      </c>
      <c r="J311" s="357">
        <v>57</v>
      </c>
      <c r="K311" s="358">
        <v>55</v>
      </c>
      <c r="L311" s="358">
        <v>0</v>
      </c>
      <c r="M311" s="358">
        <v>0</v>
      </c>
      <c r="N311" s="358" t="s">
        <v>3407</v>
      </c>
      <c r="O311" s="358" t="s">
        <v>2176</v>
      </c>
      <c r="P311" s="335" t="str">
        <f t="shared" si="4"/>
        <v>63DCDD01</v>
      </c>
      <c r="Q311" s="268" t="e">
        <f>_trangay</f>
        <v>#N/A</v>
      </c>
      <c r="R311" s="268" t="e">
        <f>_trangay</f>
        <v>#N/A</v>
      </c>
      <c r="S311" s="269" t="e">
        <f>_trangay</f>
        <v>#N/A</v>
      </c>
    </row>
    <row r="312" spans="1:20" hidden="1">
      <c r="A312" s="335" t="str">
        <f>Ma</f>
        <v>DC3CT91-DCK63</v>
      </c>
      <c r="B312" s="335" t="str">
        <f>MaHP</f>
        <v>DC3CT91</v>
      </c>
      <c r="C312" s="357">
        <v>399</v>
      </c>
      <c r="D312" s="357" t="s">
        <v>3875</v>
      </c>
      <c r="E312" s="357" t="s">
        <v>3876</v>
      </c>
      <c r="F312" s="357" t="s">
        <v>3868</v>
      </c>
      <c r="G312" s="357">
        <v>2</v>
      </c>
      <c r="H312" s="357" t="s">
        <v>297</v>
      </c>
      <c r="I312" s="357" t="s">
        <v>2166</v>
      </c>
      <c r="J312" s="357">
        <v>51</v>
      </c>
      <c r="K312" s="358">
        <v>48</v>
      </c>
      <c r="L312" s="358">
        <v>0</v>
      </c>
      <c r="M312" s="358">
        <v>0</v>
      </c>
      <c r="N312" s="358" t="s">
        <v>3407</v>
      </c>
      <c r="O312" s="358" t="s">
        <v>2176</v>
      </c>
      <c r="P312" s="335" t="str">
        <f t="shared" si="4"/>
        <v>63DCDD02</v>
      </c>
      <c r="Q312" s="268" t="e">
        <f>_trangay</f>
        <v>#N/A</v>
      </c>
      <c r="R312" s="268" t="e">
        <f>_trangay</f>
        <v>#N/A</v>
      </c>
      <c r="S312" s="269" t="e">
        <f>_trangay</f>
        <v>#N/A</v>
      </c>
    </row>
    <row r="313" spans="1:20" hidden="1">
      <c r="A313" s="335" t="str">
        <f>Ma</f>
        <v>DC3KX71-DCK65</v>
      </c>
      <c r="B313" s="335" t="str">
        <f>MaHP</f>
        <v>DC3KX71</v>
      </c>
      <c r="C313" s="357">
        <v>400</v>
      </c>
      <c r="D313" s="357" t="s">
        <v>2890</v>
      </c>
      <c r="E313" s="357" t="s">
        <v>2891</v>
      </c>
      <c r="F313" s="357" t="s">
        <v>297</v>
      </c>
      <c r="G313" s="357">
        <v>3</v>
      </c>
      <c r="H313" s="357" t="s">
        <v>297</v>
      </c>
      <c r="I313" s="357" t="s">
        <v>2166</v>
      </c>
      <c r="J313" s="357">
        <v>57</v>
      </c>
      <c r="K313" s="358">
        <v>57</v>
      </c>
      <c r="L313" s="358">
        <v>0</v>
      </c>
      <c r="M313" s="358">
        <v>0</v>
      </c>
      <c r="N313" s="358" t="s">
        <v>2237</v>
      </c>
      <c r="O313" s="358" t="s">
        <v>2331</v>
      </c>
      <c r="P313" s="335" t="str">
        <f t="shared" si="4"/>
        <v>65DCKX21</v>
      </c>
      <c r="Q313" s="268">
        <f>_trangay</f>
        <v>90</v>
      </c>
      <c r="R313" s="268">
        <f>_trangay</f>
        <v>42338</v>
      </c>
      <c r="S313" s="269" t="str">
        <f>_trangay</f>
        <v>Viết</v>
      </c>
    </row>
    <row r="314" spans="1:20" hidden="1">
      <c r="A314" s="335" t="str">
        <f>Ma</f>
        <v>DC3KX71-DCK65</v>
      </c>
      <c r="B314" s="335" t="str">
        <f>MaHP</f>
        <v>DC3KX71</v>
      </c>
      <c r="C314" s="357">
        <v>401</v>
      </c>
      <c r="D314" s="357" t="s">
        <v>2892</v>
      </c>
      <c r="E314" s="357" t="s">
        <v>2893</v>
      </c>
      <c r="F314" s="357" t="s">
        <v>297</v>
      </c>
      <c r="G314" s="357">
        <v>3</v>
      </c>
      <c r="H314" s="357" t="s">
        <v>297</v>
      </c>
      <c r="I314" s="357" t="s">
        <v>2166</v>
      </c>
      <c r="J314" s="357">
        <v>56</v>
      </c>
      <c r="K314" s="358">
        <v>56</v>
      </c>
      <c r="L314" s="358">
        <v>0</v>
      </c>
      <c r="M314" s="358">
        <v>0</v>
      </c>
      <c r="N314" s="358" t="s">
        <v>2237</v>
      </c>
      <c r="O314" s="358" t="s">
        <v>2177</v>
      </c>
      <c r="P314" s="335" t="str">
        <f t="shared" si="4"/>
        <v>65DCKX22</v>
      </c>
      <c r="Q314" s="268">
        <f>_trangay</f>
        <v>90</v>
      </c>
      <c r="R314" s="268">
        <f>_trangay</f>
        <v>42338</v>
      </c>
      <c r="S314" s="269" t="str">
        <f>_trangay</f>
        <v>Viết</v>
      </c>
    </row>
    <row r="315" spans="1:20" hidden="1">
      <c r="A315" s="335" t="str">
        <f>Ma</f>
        <v>DC3KX71-DCK65</v>
      </c>
      <c r="B315" s="335" t="str">
        <f>MaHP</f>
        <v>DC3KX71</v>
      </c>
      <c r="C315" s="357">
        <v>402</v>
      </c>
      <c r="D315" s="357" t="s">
        <v>2894</v>
      </c>
      <c r="E315" s="357" t="s">
        <v>2895</v>
      </c>
      <c r="F315" s="357" t="s">
        <v>297</v>
      </c>
      <c r="G315" s="357">
        <v>3</v>
      </c>
      <c r="H315" s="357" t="s">
        <v>297</v>
      </c>
      <c r="I315" s="357" t="s">
        <v>2166</v>
      </c>
      <c r="J315" s="357">
        <v>57</v>
      </c>
      <c r="K315" s="358">
        <v>52</v>
      </c>
      <c r="L315" s="358">
        <v>0</v>
      </c>
      <c r="M315" s="358">
        <v>0</v>
      </c>
      <c r="N315" s="358" t="s">
        <v>2237</v>
      </c>
      <c r="O315" s="358" t="s">
        <v>2176</v>
      </c>
      <c r="P315" s="335" t="str">
        <f t="shared" si="4"/>
        <v>65DCKX23</v>
      </c>
      <c r="Q315" s="268">
        <f>_trangay</f>
        <v>90</v>
      </c>
      <c r="R315" s="268">
        <f>_trangay</f>
        <v>42338</v>
      </c>
      <c r="S315" s="269" t="str">
        <f>_trangay</f>
        <v>Viết</v>
      </c>
    </row>
    <row r="316" spans="1:20" hidden="1">
      <c r="A316" s="335" t="str">
        <f>Ma</f>
        <v>DC1TH47-DCK65</v>
      </c>
      <c r="B316" s="335" t="str">
        <f>MaHP</f>
        <v>DC1TH47</v>
      </c>
      <c r="C316" s="357">
        <v>403</v>
      </c>
      <c r="D316" s="357" t="s">
        <v>2896</v>
      </c>
      <c r="E316" s="357" t="s">
        <v>2897</v>
      </c>
      <c r="F316" s="357" t="s">
        <v>139</v>
      </c>
      <c r="G316" s="357">
        <v>2</v>
      </c>
      <c r="H316" s="357" t="s">
        <v>2202</v>
      </c>
      <c r="I316" s="357" t="s">
        <v>2199</v>
      </c>
      <c r="J316" s="357">
        <v>60</v>
      </c>
      <c r="K316" s="358">
        <v>58</v>
      </c>
      <c r="L316" s="358">
        <v>0</v>
      </c>
      <c r="M316" s="358">
        <v>0</v>
      </c>
      <c r="N316" s="358" t="s">
        <v>2237</v>
      </c>
      <c r="O316" s="358" t="s">
        <v>2200</v>
      </c>
      <c r="P316" s="335" t="str">
        <f t="shared" si="4"/>
        <v>65DCDT21</v>
      </c>
      <c r="Q316" s="268">
        <f>_trangay</f>
        <v>60</v>
      </c>
      <c r="R316" s="268">
        <f>_trangay</f>
        <v>42354</v>
      </c>
      <c r="S316" s="269" t="str">
        <f>_trangay</f>
        <v>Viết</v>
      </c>
    </row>
    <row r="317" spans="1:20" hidden="1">
      <c r="A317" s="335" t="str">
        <f>Ma</f>
        <v>DC1TH47-DCK65</v>
      </c>
      <c r="B317" s="335" t="str">
        <f>MaHP</f>
        <v>DC1TH47</v>
      </c>
      <c r="C317" s="357">
        <v>404</v>
      </c>
      <c r="D317" s="357" t="s">
        <v>2898</v>
      </c>
      <c r="E317" s="357" t="s">
        <v>2899</v>
      </c>
      <c r="F317" s="357" t="s">
        <v>139</v>
      </c>
      <c r="G317" s="357">
        <v>2</v>
      </c>
      <c r="H317" s="357" t="s">
        <v>2202</v>
      </c>
      <c r="I317" s="357" t="s">
        <v>2199</v>
      </c>
      <c r="J317" s="357">
        <v>57</v>
      </c>
      <c r="K317" s="358">
        <v>51</v>
      </c>
      <c r="L317" s="358">
        <v>0</v>
      </c>
      <c r="M317" s="358">
        <v>0</v>
      </c>
      <c r="N317" s="358" t="s">
        <v>2237</v>
      </c>
      <c r="O317" s="358" t="s">
        <v>2200</v>
      </c>
      <c r="P317" s="335" t="str">
        <f t="shared" si="4"/>
        <v>65DCDT22</v>
      </c>
      <c r="Q317" s="268">
        <f>_trangay</f>
        <v>60</v>
      </c>
      <c r="R317" s="268">
        <f>_trangay</f>
        <v>42354</v>
      </c>
      <c r="S317" s="269" t="str">
        <f>_trangay</f>
        <v>Viết</v>
      </c>
    </row>
    <row r="318" spans="1:20" hidden="1">
      <c r="A318" s="335" t="str">
        <f>Ma</f>
        <v>DC2HT39-DCK64</v>
      </c>
      <c r="B318" s="335" t="str">
        <f>MaHP</f>
        <v>DC2HT39</v>
      </c>
      <c r="C318" s="357">
        <v>405</v>
      </c>
      <c r="D318" s="357" t="s">
        <v>3877</v>
      </c>
      <c r="E318" s="357" t="s">
        <v>3878</v>
      </c>
      <c r="F318" s="357" t="s">
        <v>399</v>
      </c>
      <c r="G318" s="357">
        <v>3</v>
      </c>
      <c r="H318" s="357" t="s">
        <v>2202</v>
      </c>
      <c r="I318" s="357" t="s">
        <v>2199</v>
      </c>
      <c r="J318" s="357">
        <v>70</v>
      </c>
      <c r="K318" s="358">
        <v>54</v>
      </c>
      <c r="L318" s="358">
        <v>0</v>
      </c>
      <c r="M318" s="358">
        <v>0</v>
      </c>
      <c r="N318" s="358" t="s">
        <v>3385</v>
      </c>
      <c r="O318" s="358" t="s">
        <v>3879</v>
      </c>
      <c r="P318" s="335" t="str">
        <f t="shared" si="4"/>
        <v>64DCTH01</v>
      </c>
      <c r="Q318" s="268" t="e">
        <f>_trangay</f>
        <v>#N/A</v>
      </c>
      <c r="R318" s="268" t="e">
        <f>_trangay</f>
        <v>#N/A</v>
      </c>
      <c r="S318" s="269" t="e">
        <f>_trangay</f>
        <v>#N/A</v>
      </c>
    </row>
    <row r="319" spans="1:20" hidden="1">
      <c r="A319" s="335" t="str">
        <f>Ma</f>
        <v>DC2HT39-DCK64</v>
      </c>
      <c r="B319" s="335" t="str">
        <f>MaHP</f>
        <v>DC2HT39</v>
      </c>
      <c r="C319" s="357">
        <v>406</v>
      </c>
      <c r="D319" s="357" t="s">
        <v>3880</v>
      </c>
      <c r="E319" s="357" t="s">
        <v>3881</v>
      </c>
      <c r="F319" s="357" t="s">
        <v>399</v>
      </c>
      <c r="G319" s="357">
        <v>3</v>
      </c>
      <c r="H319" s="357" t="s">
        <v>2202</v>
      </c>
      <c r="I319" s="357" t="s">
        <v>2199</v>
      </c>
      <c r="J319" s="357">
        <v>70</v>
      </c>
      <c r="K319" s="358">
        <v>52</v>
      </c>
      <c r="L319" s="358">
        <v>0</v>
      </c>
      <c r="M319" s="358">
        <v>0</v>
      </c>
      <c r="N319" s="358" t="s">
        <v>3385</v>
      </c>
      <c r="O319" s="358" t="s">
        <v>3879</v>
      </c>
      <c r="P319" s="335" t="str">
        <f t="shared" si="4"/>
        <v>64DCTH02</v>
      </c>
      <c r="Q319" s="268" t="e">
        <f>_trangay</f>
        <v>#N/A</v>
      </c>
      <c r="R319" s="268" t="e">
        <f>_trangay</f>
        <v>#N/A</v>
      </c>
      <c r="S319" s="269" t="e">
        <f>_trangay</f>
        <v>#N/A</v>
      </c>
    </row>
    <row r="320" spans="1:20" hidden="1">
      <c r="A320" s="335" t="str">
        <f>Ma</f>
        <v>DC2HT39-DCK64</v>
      </c>
      <c r="B320" s="335" t="str">
        <f>MaHP</f>
        <v>DC2HT39</v>
      </c>
      <c r="C320" s="357">
        <v>407</v>
      </c>
      <c r="D320" s="357" t="s">
        <v>3882</v>
      </c>
      <c r="E320" s="357" t="s">
        <v>3883</v>
      </c>
      <c r="F320" s="357" t="s">
        <v>399</v>
      </c>
      <c r="G320" s="357">
        <v>3</v>
      </c>
      <c r="H320" s="357" t="s">
        <v>2202</v>
      </c>
      <c r="I320" s="357" t="s">
        <v>2199</v>
      </c>
      <c r="J320" s="357">
        <v>70</v>
      </c>
      <c r="K320" s="358">
        <v>51</v>
      </c>
      <c r="L320" s="358">
        <v>0</v>
      </c>
      <c r="M320" s="358">
        <v>0</v>
      </c>
      <c r="N320" s="358" t="s">
        <v>3385</v>
      </c>
      <c r="O320" s="358" t="s">
        <v>3884</v>
      </c>
      <c r="P320" s="335" t="str">
        <f t="shared" si="4"/>
        <v>64DCTH03</v>
      </c>
      <c r="Q320" s="268" t="e">
        <f>_trangay</f>
        <v>#N/A</v>
      </c>
      <c r="R320" s="268" t="e">
        <f>_trangay</f>
        <v>#N/A</v>
      </c>
      <c r="S320" s="269" t="e">
        <f>_trangay</f>
        <v>#N/A</v>
      </c>
    </row>
    <row r="321" spans="1:19" hidden="1">
      <c r="A321" s="335" t="str">
        <f>Ma</f>
        <v>DC3CA51-DCK63</v>
      </c>
      <c r="B321" s="335" t="str">
        <f>MaHP</f>
        <v>DC3CA51</v>
      </c>
      <c r="C321" s="357">
        <v>408</v>
      </c>
      <c r="D321" s="357" t="s">
        <v>3885</v>
      </c>
      <c r="E321" s="357" t="s">
        <v>3886</v>
      </c>
      <c r="F321" s="357" t="s">
        <v>665</v>
      </c>
      <c r="G321" s="357">
        <v>3</v>
      </c>
      <c r="H321" s="357" t="s">
        <v>1648</v>
      </c>
      <c r="I321" s="357" t="s">
        <v>2155</v>
      </c>
      <c r="J321" s="357">
        <v>54</v>
      </c>
      <c r="K321" s="358">
        <v>54</v>
      </c>
      <c r="L321" s="358">
        <v>0</v>
      </c>
      <c r="M321" s="358">
        <v>0</v>
      </c>
      <c r="N321" s="358" t="s">
        <v>3407</v>
      </c>
      <c r="O321" s="358" t="s">
        <v>3887</v>
      </c>
      <c r="P321" s="335" t="str">
        <f t="shared" si="4"/>
        <v>63DCCD06</v>
      </c>
      <c r="Q321" s="268">
        <f>_trangay</f>
        <v>90</v>
      </c>
      <c r="R321" s="268">
        <f>_trangay</f>
        <v>42333</v>
      </c>
      <c r="S321" s="269" t="str">
        <f>_trangay</f>
        <v>Viết</v>
      </c>
    </row>
    <row r="322" spans="1:19" hidden="1">
      <c r="A322" s="335" t="str">
        <f>Ma</f>
        <v>CC3CA51-CCK64</v>
      </c>
      <c r="B322" s="335" t="str">
        <f>MaHP</f>
        <v>CC3CA51</v>
      </c>
      <c r="C322" s="357">
        <v>409</v>
      </c>
      <c r="D322" s="357" t="s">
        <v>5112</v>
      </c>
      <c r="E322" s="357" t="s">
        <v>5113</v>
      </c>
      <c r="F322" s="357" t="s">
        <v>665</v>
      </c>
      <c r="G322" s="357">
        <v>2</v>
      </c>
      <c r="H322" s="357" t="s">
        <v>1648</v>
      </c>
      <c r="I322" s="357" t="s">
        <v>2155</v>
      </c>
      <c r="J322" s="357">
        <v>74</v>
      </c>
      <c r="K322" s="358">
        <v>73</v>
      </c>
      <c r="L322" s="358">
        <v>0</v>
      </c>
      <c r="M322" s="358">
        <v>0</v>
      </c>
      <c r="N322" s="358" t="s">
        <v>5001</v>
      </c>
      <c r="O322" s="358"/>
      <c r="P322" s="335" t="str">
        <f t="shared" ref="P322:P385" si="5">Loclop</f>
        <v>64CCCD05</v>
      </c>
      <c r="Q322" s="268">
        <f>_trangay</f>
        <v>90</v>
      </c>
      <c r="R322" s="268">
        <f>_trangay</f>
        <v>42335</v>
      </c>
      <c r="S322" s="269" t="str">
        <f>_trangay</f>
        <v>Viết</v>
      </c>
    </row>
    <row r="323" spans="1:19" hidden="1">
      <c r="A323" s="335" t="str">
        <f>Ma</f>
        <v>DC3CA51-DCK63</v>
      </c>
      <c r="B323" s="335" t="str">
        <f>MaHP</f>
        <v>DC3CA51</v>
      </c>
      <c r="C323" s="357">
        <v>410</v>
      </c>
      <c r="D323" s="357" t="s">
        <v>3888</v>
      </c>
      <c r="E323" s="357" t="s">
        <v>3889</v>
      </c>
      <c r="F323" s="357" t="s">
        <v>665</v>
      </c>
      <c r="G323" s="357">
        <v>3</v>
      </c>
      <c r="H323" s="357" t="s">
        <v>1648</v>
      </c>
      <c r="I323" s="357" t="s">
        <v>2155</v>
      </c>
      <c r="J323" s="357">
        <v>50</v>
      </c>
      <c r="K323" s="358">
        <v>50</v>
      </c>
      <c r="L323" s="358">
        <v>0</v>
      </c>
      <c r="M323" s="358">
        <v>0</v>
      </c>
      <c r="N323" s="358" t="s">
        <v>3407</v>
      </c>
      <c r="O323" s="358" t="s">
        <v>3890</v>
      </c>
      <c r="P323" s="335" t="str">
        <f t="shared" si="5"/>
        <v>63DCCD07</v>
      </c>
      <c r="Q323" s="268">
        <f>_trangay</f>
        <v>90</v>
      </c>
      <c r="R323" s="268">
        <f>_trangay</f>
        <v>42333</v>
      </c>
      <c r="S323" s="269" t="str">
        <f>_trangay</f>
        <v>Viết</v>
      </c>
    </row>
    <row r="324" spans="1:19" hidden="1">
      <c r="A324" s="335" t="str">
        <f>Ma</f>
        <v>CC3CA51-CCK64</v>
      </c>
      <c r="B324" s="335" t="str">
        <f>MaHP</f>
        <v>CC3CA51</v>
      </c>
      <c r="C324" s="357">
        <v>411</v>
      </c>
      <c r="D324" s="357" t="s">
        <v>5114</v>
      </c>
      <c r="E324" s="357" t="s">
        <v>5115</v>
      </c>
      <c r="F324" s="357" t="s">
        <v>665</v>
      </c>
      <c r="G324" s="357">
        <v>2</v>
      </c>
      <c r="H324" s="357" t="s">
        <v>1648</v>
      </c>
      <c r="I324" s="357" t="s">
        <v>2155</v>
      </c>
      <c r="J324" s="357">
        <v>75</v>
      </c>
      <c r="K324" s="358">
        <v>76</v>
      </c>
      <c r="L324" s="358">
        <v>0</v>
      </c>
      <c r="M324" s="358">
        <v>0</v>
      </c>
      <c r="N324" s="358" t="s">
        <v>5001</v>
      </c>
      <c r="O324" s="358" t="s">
        <v>5107</v>
      </c>
      <c r="P324" s="335" t="str">
        <f t="shared" si="5"/>
        <v>64CCCD06</v>
      </c>
      <c r="Q324" s="268">
        <f>_trangay</f>
        <v>90</v>
      </c>
      <c r="R324" s="268">
        <f>_trangay</f>
        <v>42335</v>
      </c>
      <c r="S324" s="269" t="str">
        <f>_trangay</f>
        <v>Viết</v>
      </c>
    </row>
    <row r="325" spans="1:19" hidden="1">
      <c r="A325" s="335" t="str">
        <f>Ma</f>
        <v>DC3CA51-DCK63</v>
      </c>
      <c r="B325" s="335" t="str">
        <f>MaHP</f>
        <v>DC3CA51</v>
      </c>
      <c r="C325" s="357">
        <v>412</v>
      </c>
      <c r="D325" s="357" t="s">
        <v>3891</v>
      </c>
      <c r="E325" s="357" t="s">
        <v>3892</v>
      </c>
      <c r="F325" s="357" t="s">
        <v>665</v>
      </c>
      <c r="G325" s="357">
        <v>3</v>
      </c>
      <c r="H325" s="357" t="s">
        <v>1648</v>
      </c>
      <c r="I325" s="357" t="s">
        <v>2155</v>
      </c>
      <c r="J325" s="357">
        <v>45</v>
      </c>
      <c r="K325" s="358">
        <v>44</v>
      </c>
      <c r="L325" s="358">
        <v>0</v>
      </c>
      <c r="M325" s="358">
        <v>0</v>
      </c>
      <c r="N325" s="358" t="s">
        <v>3407</v>
      </c>
      <c r="O325" s="358" t="s">
        <v>3893</v>
      </c>
      <c r="P325" s="335" t="str">
        <f t="shared" si="5"/>
        <v>63DCCD08</v>
      </c>
      <c r="Q325" s="268">
        <f>_trangay</f>
        <v>90</v>
      </c>
      <c r="R325" s="268">
        <f>_trangay</f>
        <v>42333</v>
      </c>
      <c r="S325" s="269" t="str">
        <f>_trangay</f>
        <v>Viết</v>
      </c>
    </row>
    <row r="326" spans="1:19" hidden="1">
      <c r="A326" s="335" t="str">
        <f>Ma</f>
        <v>CC3CA51-CCK64</v>
      </c>
      <c r="B326" s="335" t="str">
        <f>MaHP</f>
        <v>CC3CA51</v>
      </c>
      <c r="C326" s="357">
        <v>413</v>
      </c>
      <c r="D326" s="357" t="s">
        <v>5116</v>
      </c>
      <c r="E326" s="357" t="s">
        <v>5117</v>
      </c>
      <c r="F326" s="357" t="s">
        <v>665</v>
      </c>
      <c r="G326" s="357">
        <v>2</v>
      </c>
      <c r="H326" s="357" t="s">
        <v>1648</v>
      </c>
      <c r="I326" s="357" t="s">
        <v>2155</v>
      </c>
      <c r="J326" s="357">
        <v>37</v>
      </c>
      <c r="K326" s="358">
        <v>36</v>
      </c>
      <c r="L326" s="358">
        <v>0</v>
      </c>
      <c r="M326" s="358">
        <v>0</v>
      </c>
      <c r="N326" s="358" t="s">
        <v>5001</v>
      </c>
      <c r="O326" s="358" t="s">
        <v>5118</v>
      </c>
      <c r="P326" s="335" t="str">
        <f t="shared" si="5"/>
        <v>64CCKD01</v>
      </c>
      <c r="Q326" s="268">
        <f>_trangay</f>
        <v>90</v>
      </c>
      <c r="R326" s="268">
        <f>_trangay</f>
        <v>42335</v>
      </c>
      <c r="S326" s="269" t="str">
        <f>_trangay</f>
        <v>Viết</v>
      </c>
    </row>
    <row r="327" spans="1:19" hidden="1">
      <c r="A327" s="335" t="str">
        <f>Ma</f>
        <v>DC3CA51-DCK63</v>
      </c>
      <c r="B327" s="335" t="str">
        <f>MaHP</f>
        <v>DC3CA51</v>
      </c>
      <c r="C327" s="357">
        <v>414</v>
      </c>
      <c r="D327" s="357" t="s">
        <v>3894</v>
      </c>
      <c r="E327" s="357" t="s">
        <v>3895</v>
      </c>
      <c r="F327" s="357" t="s">
        <v>665</v>
      </c>
      <c r="G327" s="357">
        <v>3</v>
      </c>
      <c r="H327" s="357" t="s">
        <v>1648</v>
      </c>
      <c r="I327" s="357" t="s">
        <v>2155</v>
      </c>
      <c r="J327" s="357">
        <v>51</v>
      </c>
      <c r="K327" s="358">
        <v>47</v>
      </c>
      <c r="L327" s="358">
        <v>0</v>
      </c>
      <c r="M327" s="358">
        <v>0</v>
      </c>
      <c r="N327" s="358" t="s">
        <v>3407</v>
      </c>
      <c r="O327" s="358" t="s">
        <v>3896</v>
      </c>
      <c r="P327" s="335" t="str">
        <f t="shared" si="5"/>
        <v>63DCCD09</v>
      </c>
      <c r="Q327" s="268">
        <f>_trangay</f>
        <v>90</v>
      </c>
      <c r="R327" s="268">
        <f>_trangay</f>
        <v>42333</v>
      </c>
      <c r="S327" s="269" t="str">
        <f>_trangay</f>
        <v>Viết</v>
      </c>
    </row>
    <row r="328" spans="1:19" hidden="1">
      <c r="A328" s="335" t="str">
        <f>Ma</f>
        <v>DC3CA51-DCK63</v>
      </c>
      <c r="B328" s="335" t="str">
        <f>MaHP</f>
        <v>DC3CA51</v>
      </c>
      <c r="C328" s="357">
        <v>415</v>
      </c>
      <c r="D328" s="357" t="s">
        <v>3897</v>
      </c>
      <c r="E328" s="357" t="s">
        <v>3898</v>
      </c>
      <c r="F328" s="357" t="s">
        <v>665</v>
      </c>
      <c r="G328" s="357">
        <v>3</v>
      </c>
      <c r="H328" s="357" t="s">
        <v>1648</v>
      </c>
      <c r="I328" s="357" t="s">
        <v>2155</v>
      </c>
      <c r="J328" s="357">
        <v>53</v>
      </c>
      <c r="K328" s="358">
        <v>53</v>
      </c>
      <c r="L328" s="358">
        <v>0</v>
      </c>
      <c r="M328" s="358">
        <v>0</v>
      </c>
      <c r="N328" s="358" t="s">
        <v>3407</v>
      </c>
      <c r="O328" s="358" t="s">
        <v>3899</v>
      </c>
      <c r="P328" s="335" t="str">
        <f t="shared" si="5"/>
        <v>63DCCD10</v>
      </c>
      <c r="Q328" s="268">
        <f>_trangay</f>
        <v>90</v>
      </c>
      <c r="R328" s="268">
        <f>_trangay</f>
        <v>42333</v>
      </c>
      <c r="S328" s="269" t="str">
        <f>_trangay</f>
        <v>Viết</v>
      </c>
    </row>
    <row r="329" spans="1:19" hidden="1">
      <c r="A329" s="335" t="str">
        <f>Ma</f>
        <v>DC3CA51-DCK63</v>
      </c>
      <c r="B329" s="335" t="str">
        <f>MaHP</f>
        <v>DC3CA51</v>
      </c>
      <c r="C329" s="357">
        <v>416</v>
      </c>
      <c r="D329" s="357" t="s">
        <v>3900</v>
      </c>
      <c r="E329" s="357" t="s">
        <v>3901</v>
      </c>
      <c r="F329" s="357" t="s">
        <v>665</v>
      </c>
      <c r="G329" s="357">
        <v>3</v>
      </c>
      <c r="H329" s="357" t="s">
        <v>1648</v>
      </c>
      <c r="I329" s="357" t="s">
        <v>2155</v>
      </c>
      <c r="J329" s="357">
        <v>50</v>
      </c>
      <c r="K329" s="358">
        <v>39</v>
      </c>
      <c r="L329" s="358">
        <v>0</v>
      </c>
      <c r="M329" s="358">
        <v>0</v>
      </c>
      <c r="N329" s="358" t="s">
        <v>3407</v>
      </c>
      <c r="O329" s="358" t="s">
        <v>3902</v>
      </c>
      <c r="P329" s="335" t="str">
        <f t="shared" si="5"/>
        <v>63DCCA01</v>
      </c>
      <c r="Q329" s="268">
        <f>_trangay</f>
        <v>90</v>
      </c>
      <c r="R329" s="268">
        <f>_trangay</f>
        <v>42333</v>
      </c>
      <c r="S329" s="269" t="str">
        <f>_trangay</f>
        <v>Viết</v>
      </c>
    </row>
    <row r="330" spans="1:19" hidden="1">
      <c r="A330" s="335" t="str">
        <f>Ma</f>
        <v>DC3CA52-DCK63</v>
      </c>
      <c r="B330" s="335" t="str">
        <f>MaHP</f>
        <v>DC3CA52</v>
      </c>
      <c r="C330" s="357">
        <v>417</v>
      </c>
      <c r="D330" s="357" t="s">
        <v>3903</v>
      </c>
      <c r="E330" s="357" t="s">
        <v>3904</v>
      </c>
      <c r="F330" s="357" t="s">
        <v>667</v>
      </c>
      <c r="G330" s="357">
        <v>3</v>
      </c>
      <c r="H330" s="357" t="s">
        <v>1648</v>
      </c>
      <c r="I330" s="357" t="s">
        <v>2155</v>
      </c>
      <c r="J330" s="357">
        <v>54</v>
      </c>
      <c r="K330" s="358">
        <v>54</v>
      </c>
      <c r="L330" s="358">
        <v>0</v>
      </c>
      <c r="M330" s="358">
        <v>0</v>
      </c>
      <c r="N330" s="358" t="s">
        <v>3407</v>
      </c>
      <c r="O330" s="358" t="s">
        <v>3902</v>
      </c>
      <c r="P330" s="335" t="str">
        <f t="shared" si="5"/>
        <v>63DCCD06</v>
      </c>
      <c r="Q330" s="268">
        <f>_trangay</f>
        <v>90</v>
      </c>
      <c r="R330" s="268">
        <f>_trangay</f>
        <v>42335</v>
      </c>
      <c r="S330" s="269" t="str">
        <f>_trangay</f>
        <v>Viết</v>
      </c>
    </row>
    <row r="331" spans="1:19" hidden="1">
      <c r="A331" s="335" t="str">
        <f>Ma</f>
        <v>CC3CA52-CCK64</v>
      </c>
      <c r="B331" s="335" t="str">
        <f>MaHP</f>
        <v>CC3CA52</v>
      </c>
      <c r="C331" s="357">
        <v>418</v>
      </c>
      <c r="D331" s="357" t="s">
        <v>5119</v>
      </c>
      <c r="E331" s="357" t="s">
        <v>5120</v>
      </c>
      <c r="F331" s="357" t="s">
        <v>667</v>
      </c>
      <c r="G331" s="357">
        <v>2</v>
      </c>
      <c r="H331" s="357" t="s">
        <v>1648</v>
      </c>
      <c r="I331" s="357" t="s">
        <v>2155</v>
      </c>
      <c r="J331" s="357">
        <v>74</v>
      </c>
      <c r="K331" s="358">
        <v>73</v>
      </c>
      <c r="L331" s="358">
        <v>0</v>
      </c>
      <c r="M331" s="358">
        <v>0</v>
      </c>
      <c r="N331" s="358" t="s">
        <v>5001</v>
      </c>
      <c r="O331" s="358" t="s">
        <v>3887</v>
      </c>
      <c r="P331" s="335" t="str">
        <f t="shared" si="5"/>
        <v>64CCCD05</v>
      </c>
      <c r="Q331" s="268">
        <f>_trangay</f>
        <v>90</v>
      </c>
      <c r="R331" s="268">
        <f>_trangay</f>
        <v>42339</v>
      </c>
      <c r="S331" s="269" t="str">
        <f>_trangay</f>
        <v>Viết</v>
      </c>
    </row>
    <row r="332" spans="1:19" hidden="1">
      <c r="A332" s="335" t="str">
        <f>Ma</f>
        <v>DC3CA52-DCK63</v>
      </c>
      <c r="B332" s="335" t="str">
        <f>MaHP</f>
        <v>DC3CA52</v>
      </c>
      <c r="C332" s="357">
        <v>419</v>
      </c>
      <c r="D332" s="357" t="s">
        <v>3905</v>
      </c>
      <c r="E332" s="357" t="s">
        <v>3906</v>
      </c>
      <c r="F332" s="357" t="s">
        <v>667</v>
      </c>
      <c r="G332" s="357">
        <v>3</v>
      </c>
      <c r="H332" s="357" t="s">
        <v>1648</v>
      </c>
      <c r="I332" s="357" t="s">
        <v>2155</v>
      </c>
      <c r="J332" s="357">
        <v>50</v>
      </c>
      <c r="K332" s="358">
        <v>49</v>
      </c>
      <c r="L332" s="358">
        <v>0</v>
      </c>
      <c r="M332" s="358">
        <v>0</v>
      </c>
      <c r="N332" s="358" t="s">
        <v>3407</v>
      </c>
      <c r="O332" s="358" t="s">
        <v>3887</v>
      </c>
      <c r="P332" s="335" t="str">
        <f t="shared" si="5"/>
        <v>63DCCD07</v>
      </c>
      <c r="Q332" s="268">
        <f>_trangay</f>
        <v>90</v>
      </c>
      <c r="R332" s="268">
        <f>_trangay</f>
        <v>42335</v>
      </c>
      <c r="S332" s="269" t="str">
        <f>_trangay</f>
        <v>Viết</v>
      </c>
    </row>
    <row r="333" spans="1:19" hidden="1">
      <c r="A333" s="335" t="str">
        <f>Ma</f>
        <v>CC3CA52-CCK64</v>
      </c>
      <c r="B333" s="335" t="str">
        <f>MaHP</f>
        <v>CC3CA52</v>
      </c>
      <c r="C333" s="357">
        <v>420</v>
      </c>
      <c r="D333" s="357" t="s">
        <v>5121</v>
      </c>
      <c r="E333" s="357" t="s">
        <v>5122</v>
      </c>
      <c r="F333" s="357" t="s">
        <v>667</v>
      </c>
      <c r="G333" s="357">
        <v>2</v>
      </c>
      <c r="H333" s="357" t="s">
        <v>1648</v>
      </c>
      <c r="I333" s="357" t="s">
        <v>2155</v>
      </c>
      <c r="J333" s="357">
        <v>75</v>
      </c>
      <c r="K333" s="358">
        <v>76</v>
      </c>
      <c r="L333" s="358">
        <v>0</v>
      </c>
      <c r="M333" s="358">
        <v>0</v>
      </c>
      <c r="N333" s="358" t="s">
        <v>5001</v>
      </c>
      <c r="O333" s="358" t="s">
        <v>2168</v>
      </c>
      <c r="P333" s="335" t="str">
        <f t="shared" si="5"/>
        <v>64CCCD06</v>
      </c>
      <c r="Q333" s="268">
        <f>_trangay</f>
        <v>90</v>
      </c>
      <c r="R333" s="268">
        <f>_trangay</f>
        <v>42339</v>
      </c>
      <c r="S333" s="269" t="str">
        <f>_trangay</f>
        <v>Viết</v>
      </c>
    </row>
    <row r="334" spans="1:19" hidden="1">
      <c r="A334" s="335" t="str">
        <f>Ma</f>
        <v>DC3CA52-DCK63</v>
      </c>
      <c r="B334" s="335" t="str">
        <f>MaHP</f>
        <v>DC3CA52</v>
      </c>
      <c r="C334" s="357">
        <v>421</v>
      </c>
      <c r="D334" s="357" t="s">
        <v>3907</v>
      </c>
      <c r="E334" s="357" t="s">
        <v>3908</v>
      </c>
      <c r="F334" s="357" t="s">
        <v>667</v>
      </c>
      <c r="G334" s="357">
        <v>3</v>
      </c>
      <c r="H334" s="357" t="s">
        <v>1648</v>
      </c>
      <c r="I334" s="357" t="s">
        <v>2155</v>
      </c>
      <c r="J334" s="357">
        <v>45</v>
      </c>
      <c r="K334" s="358">
        <v>44</v>
      </c>
      <c r="L334" s="358">
        <v>0</v>
      </c>
      <c r="M334" s="358">
        <v>0</v>
      </c>
      <c r="N334" s="358" t="s">
        <v>3407</v>
      </c>
      <c r="O334" s="358" t="s">
        <v>3890</v>
      </c>
      <c r="P334" s="335" t="str">
        <f t="shared" si="5"/>
        <v>63DCCD08</v>
      </c>
      <c r="Q334" s="268">
        <f>_trangay</f>
        <v>90</v>
      </c>
      <c r="R334" s="268">
        <f>_trangay</f>
        <v>42335</v>
      </c>
      <c r="S334" s="269" t="str">
        <f>_trangay</f>
        <v>Viết</v>
      </c>
    </row>
    <row r="335" spans="1:19" hidden="1">
      <c r="A335" s="335" t="str">
        <f>Ma</f>
        <v>CC3CA52-CCK64</v>
      </c>
      <c r="B335" s="335" t="str">
        <f>MaHP</f>
        <v>CC3CA52</v>
      </c>
      <c r="C335" s="357">
        <v>422</v>
      </c>
      <c r="D335" s="357" t="s">
        <v>5123</v>
      </c>
      <c r="E335" s="357" t="s">
        <v>5124</v>
      </c>
      <c r="F335" s="357" t="s">
        <v>667</v>
      </c>
      <c r="G335" s="357">
        <v>2</v>
      </c>
      <c r="H335" s="357" t="s">
        <v>1648</v>
      </c>
      <c r="I335" s="357" t="s">
        <v>2155</v>
      </c>
      <c r="J335" s="357">
        <v>37</v>
      </c>
      <c r="K335" s="358">
        <v>36</v>
      </c>
      <c r="L335" s="358">
        <v>0</v>
      </c>
      <c r="M335" s="358">
        <v>0</v>
      </c>
      <c r="N335" s="358" t="s">
        <v>5001</v>
      </c>
      <c r="O335" s="358" t="s">
        <v>3896</v>
      </c>
      <c r="P335" s="335" t="str">
        <f t="shared" si="5"/>
        <v>64CCKD01</v>
      </c>
      <c r="Q335" s="268">
        <f>_trangay</f>
        <v>90</v>
      </c>
      <c r="R335" s="268">
        <f>_trangay</f>
        <v>42339</v>
      </c>
      <c r="S335" s="269" t="str">
        <f>_trangay</f>
        <v>Viết</v>
      </c>
    </row>
    <row r="336" spans="1:19" hidden="1">
      <c r="A336" s="335" t="str">
        <f>Ma</f>
        <v>DC3CA52-DCK63</v>
      </c>
      <c r="B336" s="335" t="str">
        <f>MaHP</f>
        <v>DC3CA52</v>
      </c>
      <c r="C336" s="357">
        <v>423</v>
      </c>
      <c r="D336" s="357" t="s">
        <v>3909</v>
      </c>
      <c r="E336" s="357" t="s">
        <v>3910</v>
      </c>
      <c r="F336" s="357" t="s">
        <v>667</v>
      </c>
      <c r="G336" s="357">
        <v>3</v>
      </c>
      <c r="H336" s="357" t="s">
        <v>1648</v>
      </c>
      <c r="I336" s="357" t="s">
        <v>2155</v>
      </c>
      <c r="J336" s="357">
        <v>51</v>
      </c>
      <c r="K336" s="358">
        <v>47</v>
      </c>
      <c r="L336" s="358">
        <v>0</v>
      </c>
      <c r="M336" s="358">
        <v>0</v>
      </c>
      <c r="N336" s="358" t="s">
        <v>3407</v>
      </c>
      <c r="O336" s="358" t="s">
        <v>3893</v>
      </c>
      <c r="P336" s="335" t="str">
        <f t="shared" si="5"/>
        <v>63DCCD09</v>
      </c>
      <c r="Q336" s="268">
        <f>_trangay</f>
        <v>90</v>
      </c>
      <c r="R336" s="268">
        <f>_trangay</f>
        <v>42335</v>
      </c>
      <c r="S336" s="269" t="str">
        <f>_trangay</f>
        <v>Viết</v>
      </c>
    </row>
    <row r="337" spans="1:19" hidden="1">
      <c r="A337" s="335" t="str">
        <f>Ma</f>
        <v>DC3CA52-DCK63</v>
      </c>
      <c r="B337" s="335" t="str">
        <f>MaHP</f>
        <v>DC3CA52</v>
      </c>
      <c r="C337" s="357">
        <v>424</v>
      </c>
      <c r="D337" s="357" t="s">
        <v>3911</v>
      </c>
      <c r="E337" s="357" t="s">
        <v>3912</v>
      </c>
      <c r="F337" s="357" t="s">
        <v>667</v>
      </c>
      <c r="G337" s="357">
        <v>3</v>
      </c>
      <c r="H337" s="357" t="s">
        <v>1648</v>
      </c>
      <c r="I337" s="357" t="s">
        <v>2155</v>
      </c>
      <c r="J337" s="357">
        <v>53</v>
      </c>
      <c r="K337" s="358">
        <v>53</v>
      </c>
      <c r="L337" s="358">
        <v>0</v>
      </c>
      <c r="M337" s="358">
        <v>0</v>
      </c>
      <c r="N337" s="358" t="s">
        <v>3407</v>
      </c>
      <c r="O337" s="358" t="s">
        <v>3890</v>
      </c>
      <c r="P337" s="335" t="str">
        <f t="shared" si="5"/>
        <v>63DCCD10</v>
      </c>
      <c r="Q337" s="268">
        <f>_trangay</f>
        <v>90</v>
      </c>
      <c r="R337" s="268">
        <f>_trangay</f>
        <v>42335</v>
      </c>
      <c r="S337" s="269" t="str">
        <f>_trangay</f>
        <v>Viết</v>
      </c>
    </row>
    <row r="338" spans="1:19" hidden="1">
      <c r="A338" s="335" t="str">
        <f>Ma</f>
        <v>DC3CA52-DCK63</v>
      </c>
      <c r="B338" s="335" t="str">
        <f>MaHP</f>
        <v>DC3CA52</v>
      </c>
      <c r="C338" s="357">
        <v>425</v>
      </c>
      <c r="D338" s="357" t="s">
        <v>3913</v>
      </c>
      <c r="E338" s="357" t="s">
        <v>3914</v>
      </c>
      <c r="F338" s="357" t="s">
        <v>667</v>
      </c>
      <c r="G338" s="357">
        <v>3</v>
      </c>
      <c r="H338" s="357" t="s">
        <v>1648</v>
      </c>
      <c r="I338" s="357" t="s">
        <v>2155</v>
      </c>
      <c r="J338" s="357">
        <v>50</v>
      </c>
      <c r="K338" s="358">
        <v>39</v>
      </c>
      <c r="L338" s="358">
        <v>0</v>
      </c>
      <c r="M338" s="358">
        <v>0</v>
      </c>
      <c r="N338" s="358" t="s">
        <v>3407</v>
      </c>
      <c r="O338" s="358" t="s">
        <v>3899</v>
      </c>
      <c r="P338" s="335" t="str">
        <f t="shared" si="5"/>
        <v>63DCCA01</v>
      </c>
      <c r="Q338" s="268">
        <f>_trangay</f>
        <v>90</v>
      </c>
      <c r="R338" s="268">
        <f>_trangay</f>
        <v>42335</v>
      </c>
      <c r="S338" s="269" t="str">
        <f>_trangay</f>
        <v>Viết</v>
      </c>
    </row>
    <row r="339" spans="1:19" hidden="1">
      <c r="A339" s="335" t="str">
        <f>Ma</f>
        <v>DC3DS52-DCK63</v>
      </c>
      <c r="B339" s="335" t="str">
        <f>MaHP</f>
        <v>DC3DS52</v>
      </c>
      <c r="C339" s="357">
        <v>426</v>
      </c>
      <c r="D339" s="357" t="s">
        <v>3915</v>
      </c>
      <c r="E339" s="357" t="s">
        <v>3916</v>
      </c>
      <c r="F339" s="357" t="s">
        <v>1702</v>
      </c>
      <c r="G339" s="357">
        <v>3</v>
      </c>
      <c r="H339" s="357" t="s">
        <v>1680</v>
      </c>
      <c r="I339" s="357" t="s">
        <v>2155</v>
      </c>
      <c r="J339" s="357">
        <v>17</v>
      </c>
      <c r="K339" s="358">
        <v>17</v>
      </c>
      <c r="L339" s="358">
        <v>0</v>
      </c>
      <c r="M339" s="358">
        <v>0</v>
      </c>
      <c r="N339" s="358" t="s">
        <v>3407</v>
      </c>
      <c r="O339" s="358" t="s">
        <v>3393</v>
      </c>
      <c r="P339" s="335" t="str">
        <f t="shared" si="5"/>
        <v>63DCCS01</v>
      </c>
      <c r="Q339" s="268" t="e">
        <f>_trangay</f>
        <v>#N/A</v>
      </c>
      <c r="R339" s="268" t="e">
        <f>_trangay</f>
        <v>#N/A</v>
      </c>
      <c r="S339" s="269" t="e">
        <f>_trangay</f>
        <v>#N/A</v>
      </c>
    </row>
    <row r="340" spans="1:19" hidden="1">
      <c r="A340" s="335" t="str">
        <f>Ma</f>
        <v>DC3DB52-DCK63</v>
      </c>
      <c r="B340" s="335" t="str">
        <f>MaHP</f>
        <v>DC3DB52</v>
      </c>
      <c r="C340" s="357">
        <v>427</v>
      </c>
      <c r="D340" s="357" t="s">
        <v>3917</v>
      </c>
      <c r="E340" s="357" t="s">
        <v>3918</v>
      </c>
      <c r="F340" s="357" t="s">
        <v>657</v>
      </c>
      <c r="G340" s="357">
        <v>3</v>
      </c>
      <c r="H340" s="357" t="s">
        <v>1647</v>
      </c>
      <c r="I340" s="357" t="s">
        <v>2155</v>
      </c>
      <c r="J340" s="357">
        <v>54</v>
      </c>
      <c r="K340" s="358">
        <v>54</v>
      </c>
      <c r="L340" s="358">
        <v>0</v>
      </c>
      <c r="M340" s="358">
        <v>0</v>
      </c>
      <c r="N340" s="358" t="s">
        <v>3407</v>
      </c>
      <c r="O340" s="358" t="s">
        <v>3919</v>
      </c>
      <c r="P340" s="335" t="str">
        <f t="shared" si="5"/>
        <v>63DCCD06</v>
      </c>
      <c r="Q340" s="268">
        <f>_trangay</f>
        <v>0</v>
      </c>
      <c r="R340" s="268">
        <f>_trangay</f>
        <v>42352</v>
      </c>
      <c r="S340" s="269" t="str">
        <f>_trangay</f>
        <v>VĐ</v>
      </c>
    </row>
    <row r="341" spans="1:19" hidden="1">
      <c r="A341" s="335" t="str">
        <f>Ma</f>
        <v>DC3DB52-DCK63</v>
      </c>
      <c r="B341" s="335" t="str">
        <f>MaHP</f>
        <v>DC3DB52</v>
      </c>
      <c r="C341" s="357">
        <v>428</v>
      </c>
      <c r="D341" s="357" t="s">
        <v>3920</v>
      </c>
      <c r="E341" s="357" t="s">
        <v>3921</v>
      </c>
      <c r="F341" s="357" t="s">
        <v>657</v>
      </c>
      <c r="G341" s="357">
        <v>3</v>
      </c>
      <c r="H341" s="357" t="s">
        <v>1647</v>
      </c>
      <c r="I341" s="357" t="s">
        <v>2155</v>
      </c>
      <c r="J341" s="357">
        <v>50</v>
      </c>
      <c r="K341" s="358">
        <v>50</v>
      </c>
      <c r="L341" s="358">
        <v>0</v>
      </c>
      <c r="M341" s="358">
        <v>0</v>
      </c>
      <c r="N341" s="358" t="s">
        <v>3407</v>
      </c>
      <c r="O341" s="358" t="s">
        <v>3922</v>
      </c>
      <c r="P341" s="335" t="str">
        <f t="shared" si="5"/>
        <v>63DCCD07</v>
      </c>
      <c r="Q341" s="268">
        <f>_trangay</f>
        <v>0</v>
      </c>
      <c r="R341" s="268">
        <f>_trangay</f>
        <v>42352</v>
      </c>
      <c r="S341" s="269" t="str">
        <f>_trangay</f>
        <v>VĐ</v>
      </c>
    </row>
    <row r="342" spans="1:19" hidden="1">
      <c r="A342" s="335" t="str">
        <f>Ma</f>
        <v>DC3DB52-DCK63</v>
      </c>
      <c r="B342" s="335" t="str">
        <f>MaHP</f>
        <v>DC3DB52</v>
      </c>
      <c r="C342" s="357">
        <v>429</v>
      </c>
      <c r="D342" s="357" t="s">
        <v>3923</v>
      </c>
      <c r="E342" s="357" t="s">
        <v>3924</v>
      </c>
      <c r="F342" s="357" t="s">
        <v>657</v>
      </c>
      <c r="G342" s="357">
        <v>3</v>
      </c>
      <c r="H342" s="357" t="s">
        <v>1647</v>
      </c>
      <c r="I342" s="357" t="s">
        <v>2155</v>
      </c>
      <c r="J342" s="357">
        <v>45</v>
      </c>
      <c r="K342" s="358">
        <v>44</v>
      </c>
      <c r="L342" s="358">
        <v>0</v>
      </c>
      <c r="M342" s="358">
        <v>0</v>
      </c>
      <c r="N342" s="358" t="s">
        <v>3407</v>
      </c>
      <c r="O342" s="358" t="s">
        <v>3925</v>
      </c>
      <c r="P342" s="335" t="str">
        <f t="shared" si="5"/>
        <v>63DCCD08</v>
      </c>
      <c r="Q342" s="268">
        <f>_trangay</f>
        <v>0</v>
      </c>
      <c r="R342" s="268">
        <f>_trangay</f>
        <v>42352</v>
      </c>
      <c r="S342" s="269" t="str">
        <f>_trangay</f>
        <v>VĐ</v>
      </c>
    </row>
    <row r="343" spans="1:19" hidden="1">
      <c r="A343" s="335" t="str">
        <f>Ma</f>
        <v>DC3DB52-DCK63</v>
      </c>
      <c r="B343" s="335" t="str">
        <f>MaHP</f>
        <v>DC3DB52</v>
      </c>
      <c r="C343" s="357">
        <v>430</v>
      </c>
      <c r="D343" s="357" t="s">
        <v>3926</v>
      </c>
      <c r="E343" s="357" t="s">
        <v>3927</v>
      </c>
      <c r="F343" s="357" t="s">
        <v>657</v>
      </c>
      <c r="G343" s="357">
        <v>3</v>
      </c>
      <c r="H343" s="357" t="s">
        <v>1647</v>
      </c>
      <c r="I343" s="357" t="s">
        <v>2155</v>
      </c>
      <c r="J343" s="357">
        <v>51</v>
      </c>
      <c r="K343" s="358">
        <v>47</v>
      </c>
      <c r="L343" s="358">
        <v>0</v>
      </c>
      <c r="M343" s="358">
        <v>0</v>
      </c>
      <c r="N343" s="358" t="s">
        <v>3407</v>
      </c>
      <c r="O343" s="358" t="s">
        <v>3919</v>
      </c>
      <c r="P343" s="335" t="str">
        <f t="shared" si="5"/>
        <v>63DCCD09</v>
      </c>
      <c r="Q343" s="268">
        <f>_trangay</f>
        <v>0</v>
      </c>
      <c r="R343" s="268">
        <f>_trangay</f>
        <v>42352</v>
      </c>
      <c r="S343" s="269" t="str">
        <f>_trangay</f>
        <v>VĐ</v>
      </c>
    </row>
    <row r="344" spans="1:19" hidden="1">
      <c r="A344" s="335" t="str">
        <f>Ma</f>
        <v>DC3DB52-DCK63</v>
      </c>
      <c r="B344" s="335" t="str">
        <f>MaHP</f>
        <v>DC3DB52</v>
      </c>
      <c r="C344" s="357">
        <v>431</v>
      </c>
      <c r="D344" s="357" t="s">
        <v>3928</v>
      </c>
      <c r="E344" s="357" t="s">
        <v>3929</v>
      </c>
      <c r="F344" s="357" t="s">
        <v>657</v>
      </c>
      <c r="G344" s="357">
        <v>3</v>
      </c>
      <c r="H344" s="357" t="s">
        <v>1647</v>
      </c>
      <c r="I344" s="357" t="s">
        <v>2155</v>
      </c>
      <c r="J344" s="357">
        <v>53</v>
      </c>
      <c r="K344" s="358">
        <v>53</v>
      </c>
      <c r="L344" s="358">
        <v>0</v>
      </c>
      <c r="M344" s="358">
        <v>0</v>
      </c>
      <c r="N344" s="358" t="s">
        <v>3407</v>
      </c>
      <c r="O344" s="358" t="s">
        <v>3930</v>
      </c>
      <c r="P344" s="335" t="str">
        <f t="shared" si="5"/>
        <v>63DCCD10</v>
      </c>
      <c r="Q344" s="268">
        <f>_trangay</f>
        <v>0</v>
      </c>
      <c r="R344" s="268">
        <f>_trangay</f>
        <v>42352</v>
      </c>
      <c r="S344" s="269" t="str">
        <f>_trangay</f>
        <v>VĐ</v>
      </c>
    </row>
    <row r="345" spans="1:19" hidden="1">
      <c r="A345" s="335" t="str">
        <f>Ma</f>
        <v>DC3DB52-DCK63</v>
      </c>
      <c r="B345" s="335" t="str">
        <f>MaHP</f>
        <v>DC3DB52</v>
      </c>
      <c r="C345" s="357">
        <v>432</v>
      </c>
      <c r="D345" s="357" t="s">
        <v>3931</v>
      </c>
      <c r="E345" s="357" t="s">
        <v>3932</v>
      </c>
      <c r="F345" s="357" t="s">
        <v>657</v>
      </c>
      <c r="G345" s="357">
        <v>3</v>
      </c>
      <c r="H345" s="357" t="s">
        <v>1647</v>
      </c>
      <c r="I345" s="357" t="s">
        <v>2155</v>
      </c>
      <c r="J345" s="357">
        <v>55</v>
      </c>
      <c r="K345" s="358">
        <v>51</v>
      </c>
      <c r="L345" s="358">
        <v>0</v>
      </c>
      <c r="M345" s="358">
        <v>0</v>
      </c>
      <c r="N345" s="358" t="s">
        <v>3407</v>
      </c>
      <c r="O345" s="358" t="s">
        <v>3933</v>
      </c>
      <c r="P345" s="335" t="str">
        <f t="shared" si="5"/>
        <v>63DCDB01</v>
      </c>
      <c r="Q345" s="268">
        <f>_trangay</f>
        <v>0</v>
      </c>
      <c r="R345" s="268">
        <f>_trangay</f>
        <v>42352</v>
      </c>
      <c r="S345" s="269" t="str">
        <f>_trangay</f>
        <v>VĐ</v>
      </c>
    </row>
    <row r="346" spans="1:19" hidden="1">
      <c r="A346" s="335" t="str">
        <f>Ma</f>
        <v>DC3DD51-DCK63</v>
      </c>
      <c r="B346" s="335" t="str">
        <f>MaHP</f>
        <v>DC3DD51</v>
      </c>
      <c r="C346" s="357">
        <v>433</v>
      </c>
      <c r="D346" s="357" t="s">
        <v>3934</v>
      </c>
      <c r="E346" s="357" t="s">
        <v>3935</v>
      </c>
      <c r="F346" s="357" t="s">
        <v>608</v>
      </c>
      <c r="G346" s="357">
        <v>3</v>
      </c>
      <c r="H346" s="357" t="s">
        <v>3433</v>
      </c>
      <c r="I346" s="357" t="s">
        <v>2155</v>
      </c>
      <c r="J346" s="357">
        <v>57</v>
      </c>
      <c r="K346" s="358">
        <v>55</v>
      </c>
      <c r="L346" s="358">
        <v>0</v>
      </c>
      <c r="M346" s="358">
        <v>0</v>
      </c>
      <c r="N346" s="358" t="s">
        <v>3407</v>
      </c>
      <c r="O346" s="358" t="s">
        <v>3936</v>
      </c>
      <c r="P346" s="335" t="str">
        <f t="shared" si="5"/>
        <v>63DCDD01</v>
      </c>
      <c r="Q346" s="268" t="e">
        <f>_trangay</f>
        <v>#N/A</v>
      </c>
      <c r="R346" s="268" t="e">
        <f>_trangay</f>
        <v>#N/A</v>
      </c>
      <c r="S346" s="269" t="e">
        <f>_trangay</f>
        <v>#N/A</v>
      </c>
    </row>
    <row r="347" spans="1:19" hidden="1">
      <c r="A347" s="335" t="str">
        <f>Ma</f>
        <v>DC3DD51-DCK63</v>
      </c>
      <c r="B347" s="335" t="str">
        <f>MaHP</f>
        <v>DC3DD51</v>
      </c>
      <c r="C347" s="357">
        <v>434</v>
      </c>
      <c r="D347" s="357" t="s">
        <v>3937</v>
      </c>
      <c r="E347" s="357" t="s">
        <v>3938</v>
      </c>
      <c r="F347" s="357" t="s">
        <v>608</v>
      </c>
      <c r="G347" s="357">
        <v>3</v>
      </c>
      <c r="H347" s="357" t="s">
        <v>3433</v>
      </c>
      <c r="I347" s="357" t="s">
        <v>2155</v>
      </c>
      <c r="J347" s="357">
        <v>51</v>
      </c>
      <c r="K347" s="358">
        <v>48</v>
      </c>
      <c r="L347" s="358">
        <v>0</v>
      </c>
      <c r="M347" s="358">
        <v>0</v>
      </c>
      <c r="N347" s="358" t="s">
        <v>3407</v>
      </c>
      <c r="O347" s="358" t="s">
        <v>3936</v>
      </c>
      <c r="P347" s="335" t="str">
        <f t="shared" si="5"/>
        <v>63DCDD02</v>
      </c>
      <c r="Q347" s="268" t="e">
        <f>_trangay</f>
        <v>#N/A</v>
      </c>
      <c r="R347" s="268" t="e">
        <f>_trangay</f>
        <v>#N/A</v>
      </c>
      <c r="S347" s="269" t="e">
        <f>_trangay</f>
        <v>#N/A</v>
      </c>
    </row>
    <row r="348" spans="1:19" hidden="1">
      <c r="A348" s="335" t="str">
        <f>Ma</f>
        <v>DC3DD52-DCK63</v>
      </c>
      <c r="B348" s="335" t="str">
        <f>MaHP</f>
        <v>DC3DD52</v>
      </c>
      <c r="C348" s="357">
        <v>435</v>
      </c>
      <c r="D348" s="357" t="s">
        <v>3939</v>
      </c>
      <c r="E348" s="357" t="s">
        <v>3940</v>
      </c>
      <c r="F348" s="357" t="s">
        <v>611</v>
      </c>
      <c r="G348" s="357">
        <v>3</v>
      </c>
      <c r="H348" s="357" t="s">
        <v>3433</v>
      </c>
      <c r="I348" s="357" t="s">
        <v>2155</v>
      </c>
      <c r="J348" s="357">
        <v>57</v>
      </c>
      <c r="K348" s="358">
        <v>55</v>
      </c>
      <c r="L348" s="358">
        <v>0</v>
      </c>
      <c r="M348" s="358">
        <v>0</v>
      </c>
      <c r="N348" s="358" t="s">
        <v>3407</v>
      </c>
      <c r="O348" s="358" t="s">
        <v>3941</v>
      </c>
      <c r="P348" s="335" t="str">
        <f t="shared" si="5"/>
        <v>63DCDD01</v>
      </c>
      <c r="Q348" s="268" t="e">
        <f>_trangay</f>
        <v>#N/A</v>
      </c>
      <c r="R348" s="268" t="e">
        <f>_trangay</f>
        <v>#N/A</v>
      </c>
      <c r="S348" s="269" t="e">
        <f>_trangay</f>
        <v>#N/A</v>
      </c>
    </row>
    <row r="349" spans="1:19" hidden="1">
      <c r="A349" s="335" t="str">
        <f>Ma</f>
        <v>CC3DD52-CCK64</v>
      </c>
      <c r="B349" s="335" t="str">
        <f>MaHP</f>
        <v>CC3DD52</v>
      </c>
      <c r="C349" s="357">
        <v>436</v>
      </c>
      <c r="D349" s="357" t="s">
        <v>5125</v>
      </c>
      <c r="E349" s="357" t="s">
        <v>5126</v>
      </c>
      <c r="F349" s="357" t="s">
        <v>611</v>
      </c>
      <c r="G349" s="357">
        <v>3</v>
      </c>
      <c r="H349" s="357" t="s">
        <v>3433</v>
      </c>
      <c r="I349" s="357" t="s">
        <v>2155</v>
      </c>
      <c r="J349" s="357">
        <v>46</v>
      </c>
      <c r="K349" s="358">
        <v>46</v>
      </c>
      <c r="L349" s="358">
        <v>0</v>
      </c>
      <c r="M349" s="358">
        <v>0</v>
      </c>
      <c r="N349" s="358" t="s">
        <v>5001</v>
      </c>
      <c r="O349" s="358" t="s">
        <v>3936</v>
      </c>
      <c r="P349" s="335" t="str">
        <f t="shared" si="5"/>
        <v>64CCDD02</v>
      </c>
      <c r="Q349" s="268" t="e">
        <f>_trangay</f>
        <v>#N/A</v>
      </c>
      <c r="R349" s="268" t="e">
        <f>_trangay</f>
        <v>#N/A</v>
      </c>
      <c r="S349" s="269" t="e">
        <f>_trangay</f>
        <v>#N/A</v>
      </c>
    </row>
    <row r="350" spans="1:19" hidden="1">
      <c r="A350" s="335" t="str">
        <f>Ma</f>
        <v>DC3DD52-DCK63</v>
      </c>
      <c r="B350" s="335" t="str">
        <f>MaHP</f>
        <v>DC3DD52</v>
      </c>
      <c r="C350" s="357">
        <v>437</v>
      </c>
      <c r="D350" s="357" t="s">
        <v>3942</v>
      </c>
      <c r="E350" s="357" t="s">
        <v>3943</v>
      </c>
      <c r="F350" s="357" t="s">
        <v>611</v>
      </c>
      <c r="G350" s="357">
        <v>3</v>
      </c>
      <c r="H350" s="357" t="s">
        <v>3433</v>
      </c>
      <c r="I350" s="357" t="s">
        <v>2155</v>
      </c>
      <c r="J350" s="357">
        <v>51</v>
      </c>
      <c r="K350" s="358">
        <v>48</v>
      </c>
      <c r="L350" s="358">
        <v>0</v>
      </c>
      <c r="M350" s="358">
        <v>0</v>
      </c>
      <c r="N350" s="358" t="s">
        <v>3407</v>
      </c>
      <c r="O350" s="358" t="s">
        <v>3807</v>
      </c>
      <c r="P350" s="335" t="str">
        <f t="shared" si="5"/>
        <v>63DCDD02</v>
      </c>
      <c r="Q350" s="268" t="e">
        <f>_trangay</f>
        <v>#N/A</v>
      </c>
      <c r="R350" s="268" t="e">
        <f>_trangay</f>
        <v>#N/A</v>
      </c>
      <c r="S350" s="269" t="e">
        <f>_trangay</f>
        <v>#N/A</v>
      </c>
    </row>
    <row r="351" spans="1:19" hidden="1">
      <c r="A351" s="335" t="str">
        <f>Ma</f>
        <v>DC2TT35-DCK64</v>
      </c>
      <c r="B351" s="335" t="str">
        <f>MaHP</f>
        <v>DC2TT35</v>
      </c>
      <c r="C351" s="357">
        <v>438</v>
      </c>
      <c r="D351" s="357" t="s">
        <v>3944</v>
      </c>
      <c r="E351" s="357" t="s">
        <v>3945</v>
      </c>
      <c r="F351" s="357" t="s">
        <v>1655</v>
      </c>
      <c r="G351" s="357">
        <v>3</v>
      </c>
      <c r="H351" s="357" t="s">
        <v>2202</v>
      </c>
      <c r="I351" s="357" t="s">
        <v>2199</v>
      </c>
      <c r="J351" s="357">
        <v>70</v>
      </c>
      <c r="K351" s="358">
        <v>54</v>
      </c>
      <c r="L351" s="358">
        <v>0</v>
      </c>
      <c r="M351" s="358">
        <v>0</v>
      </c>
      <c r="N351" s="358" t="s">
        <v>3385</v>
      </c>
      <c r="O351" s="358" t="s">
        <v>3946</v>
      </c>
      <c r="P351" s="335" t="str">
        <f t="shared" si="5"/>
        <v>64DCTH01</v>
      </c>
      <c r="Q351" s="268" t="e">
        <f>_trangay</f>
        <v>#N/A</v>
      </c>
      <c r="R351" s="268" t="e">
        <f>_trangay</f>
        <v>#N/A</v>
      </c>
      <c r="S351" s="269" t="e">
        <f>_trangay</f>
        <v>#N/A</v>
      </c>
    </row>
    <row r="352" spans="1:19" hidden="1">
      <c r="A352" s="335" t="str">
        <f>Ma</f>
        <v>DC2TT35-DCK64</v>
      </c>
      <c r="B352" s="335" t="str">
        <f>MaHP</f>
        <v>DC2TT35</v>
      </c>
      <c r="C352" s="357">
        <v>439</v>
      </c>
      <c r="D352" s="357" t="s">
        <v>3947</v>
      </c>
      <c r="E352" s="357" t="s">
        <v>3948</v>
      </c>
      <c r="F352" s="357" t="s">
        <v>1655</v>
      </c>
      <c r="G352" s="357">
        <v>3</v>
      </c>
      <c r="H352" s="357" t="s">
        <v>2202</v>
      </c>
      <c r="I352" s="357" t="s">
        <v>2199</v>
      </c>
      <c r="J352" s="357">
        <v>70</v>
      </c>
      <c r="K352" s="358">
        <v>52</v>
      </c>
      <c r="L352" s="358">
        <v>0</v>
      </c>
      <c r="M352" s="358">
        <v>0</v>
      </c>
      <c r="N352" s="358" t="s">
        <v>3385</v>
      </c>
      <c r="O352" s="358" t="s">
        <v>3946</v>
      </c>
      <c r="P352" s="335" t="str">
        <f t="shared" si="5"/>
        <v>64DCTH02</v>
      </c>
      <c r="Q352" s="268" t="e">
        <f>_trangay</f>
        <v>#N/A</v>
      </c>
      <c r="R352" s="268" t="e">
        <f>_trangay</f>
        <v>#N/A</v>
      </c>
      <c r="S352" s="269" t="e">
        <f>_trangay</f>
        <v>#N/A</v>
      </c>
    </row>
    <row r="353" spans="1:19" hidden="1">
      <c r="A353" s="335" t="str">
        <f>Ma</f>
        <v>DC2TT35-DCK64</v>
      </c>
      <c r="B353" s="335" t="str">
        <f>MaHP</f>
        <v>DC2TT35</v>
      </c>
      <c r="C353" s="357">
        <v>440</v>
      </c>
      <c r="D353" s="357" t="s">
        <v>3949</v>
      </c>
      <c r="E353" s="357" t="s">
        <v>3950</v>
      </c>
      <c r="F353" s="357" t="s">
        <v>1655</v>
      </c>
      <c r="G353" s="357">
        <v>3</v>
      </c>
      <c r="H353" s="357" t="s">
        <v>2202</v>
      </c>
      <c r="I353" s="357" t="s">
        <v>2199</v>
      </c>
      <c r="J353" s="357">
        <v>70</v>
      </c>
      <c r="K353" s="358">
        <v>50</v>
      </c>
      <c r="L353" s="358">
        <v>0</v>
      </c>
      <c r="M353" s="358">
        <v>0</v>
      </c>
      <c r="N353" s="358" t="s">
        <v>3385</v>
      </c>
      <c r="O353" s="358" t="s">
        <v>3946</v>
      </c>
      <c r="P353" s="335" t="str">
        <f t="shared" si="5"/>
        <v>64DCTH03</v>
      </c>
      <c r="Q353" s="268" t="e">
        <f>_trangay</f>
        <v>#N/A</v>
      </c>
      <c r="R353" s="268" t="e">
        <f>_trangay</f>
        <v>#N/A</v>
      </c>
      <c r="S353" s="269" t="e">
        <f>_trangay</f>
        <v>#N/A</v>
      </c>
    </row>
    <row r="354" spans="1:19" hidden="1">
      <c r="A354" s="335" t="str">
        <f>Ma</f>
        <v>DC2TT35-DCK64</v>
      </c>
      <c r="B354" s="335" t="str">
        <f>MaHP</f>
        <v>DC2TT35</v>
      </c>
      <c r="C354" s="357">
        <v>441</v>
      </c>
      <c r="D354" s="357" t="s">
        <v>3951</v>
      </c>
      <c r="E354" s="357" t="s">
        <v>3952</v>
      </c>
      <c r="F354" s="357" t="s">
        <v>1655</v>
      </c>
      <c r="G354" s="357">
        <v>3</v>
      </c>
      <c r="H354" s="357" t="s">
        <v>2202</v>
      </c>
      <c r="I354" s="357" t="s">
        <v>2199</v>
      </c>
      <c r="J354" s="357">
        <v>70</v>
      </c>
      <c r="K354" s="358">
        <v>50</v>
      </c>
      <c r="L354" s="358">
        <v>0</v>
      </c>
      <c r="M354" s="358">
        <v>0</v>
      </c>
      <c r="N354" s="358" t="s">
        <v>3385</v>
      </c>
      <c r="O354" s="358" t="s">
        <v>3953</v>
      </c>
      <c r="P354" s="335" t="str">
        <f t="shared" si="5"/>
        <v>64DCDT01</v>
      </c>
      <c r="Q354" s="268" t="e">
        <f>_trangay</f>
        <v>#N/A</v>
      </c>
      <c r="R354" s="268" t="e">
        <f>_trangay</f>
        <v>#N/A</v>
      </c>
      <c r="S354" s="269" t="e">
        <f>_trangay</f>
        <v>#N/A</v>
      </c>
    </row>
    <row r="355" spans="1:19" hidden="1">
      <c r="A355" s="335" t="str">
        <f>Ma</f>
        <v>DC2TT35-DCK64</v>
      </c>
      <c r="B355" s="335" t="str">
        <f>MaHP</f>
        <v>DC2TT35</v>
      </c>
      <c r="C355" s="357">
        <v>442</v>
      </c>
      <c r="D355" s="357" t="s">
        <v>3954</v>
      </c>
      <c r="E355" s="357" t="s">
        <v>3955</v>
      </c>
      <c r="F355" s="357" t="s">
        <v>1655</v>
      </c>
      <c r="G355" s="357">
        <v>3</v>
      </c>
      <c r="H355" s="357" t="s">
        <v>2202</v>
      </c>
      <c r="I355" s="357" t="s">
        <v>2199</v>
      </c>
      <c r="J355" s="357">
        <v>70</v>
      </c>
      <c r="K355" s="358">
        <v>46</v>
      </c>
      <c r="L355" s="358">
        <v>0</v>
      </c>
      <c r="M355" s="358">
        <v>0</v>
      </c>
      <c r="N355" s="358" t="s">
        <v>3385</v>
      </c>
      <c r="O355" s="358" t="s">
        <v>3953</v>
      </c>
      <c r="P355" s="335" t="str">
        <f t="shared" si="5"/>
        <v>64DCDT02</v>
      </c>
      <c r="Q355" s="268" t="e">
        <f>_trangay</f>
        <v>#N/A</v>
      </c>
      <c r="R355" s="268" t="e">
        <f>_trangay</f>
        <v>#N/A</v>
      </c>
      <c r="S355" s="269" t="e">
        <f>_trangay</f>
        <v>#N/A</v>
      </c>
    </row>
    <row r="356" spans="1:19" hidden="1">
      <c r="A356" s="335" t="str">
        <f>Ma</f>
        <v>DC2TT35-DCK64</v>
      </c>
      <c r="B356" s="335" t="str">
        <f>MaHP</f>
        <v>DC2TT35</v>
      </c>
      <c r="C356" s="357">
        <v>443</v>
      </c>
      <c r="D356" s="357" t="s">
        <v>3956</v>
      </c>
      <c r="E356" s="357" t="s">
        <v>3957</v>
      </c>
      <c r="F356" s="357" t="s">
        <v>1655</v>
      </c>
      <c r="G356" s="357">
        <v>3</v>
      </c>
      <c r="H356" s="357" t="s">
        <v>2202</v>
      </c>
      <c r="I356" s="357" t="s">
        <v>2199</v>
      </c>
      <c r="J356" s="357">
        <v>70</v>
      </c>
      <c r="K356" s="358">
        <v>57</v>
      </c>
      <c r="L356" s="358">
        <v>0</v>
      </c>
      <c r="M356" s="358">
        <v>0</v>
      </c>
      <c r="N356" s="358" t="s">
        <v>3385</v>
      </c>
      <c r="O356" s="358" t="s">
        <v>3953</v>
      </c>
      <c r="P356" s="335" t="str">
        <f t="shared" si="5"/>
        <v>64DCDT03</v>
      </c>
      <c r="Q356" s="268" t="e">
        <f>_trangay</f>
        <v>#N/A</v>
      </c>
      <c r="R356" s="268" t="e">
        <f>_trangay</f>
        <v>#N/A</v>
      </c>
      <c r="S356" s="269" t="e">
        <f>_trangay</f>
        <v>#N/A</v>
      </c>
    </row>
    <row r="357" spans="1:19" hidden="1">
      <c r="A357" s="335" t="str">
        <f>Ma</f>
        <v>DC2DT41-DCK65</v>
      </c>
      <c r="B357" s="335" t="str">
        <f>MaHP</f>
        <v>DC2DT41</v>
      </c>
      <c r="C357" s="357">
        <v>444</v>
      </c>
      <c r="D357" s="357" t="s">
        <v>2900</v>
      </c>
      <c r="E357" s="357" t="s">
        <v>2901</v>
      </c>
      <c r="F357" s="357" t="s">
        <v>409</v>
      </c>
      <c r="G357" s="357">
        <v>3</v>
      </c>
      <c r="H357" s="357" t="s">
        <v>2198</v>
      </c>
      <c r="I357" s="357" t="s">
        <v>2199</v>
      </c>
      <c r="J357" s="357">
        <v>60</v>
      </c>
      <c r="K357" s="358">
        <v>58</v>
      </c>
      <c r="L357" s="358">
        <v>0</v>
      </c>
      <c r="M357" s="358">
        <v>0</v>
      </c>
      <c r="N357" s="358" t="s">
        <v>2237</v>
      </c>
      <c r="O357" s="358" t="s">
        <v>2252</v>
      </c>
      <c r="P357" s="335" t="str">
        <f t="shared" si="5"/>
        <v>65DCDT21</v>
      </c>
      <c r="Q357" s="268">
        <f>_trangay</f>
        <v>60</v>
      </c>
      <c r="R357" s="268">
        <f>_trangay</f>
        <v>42342</v>
      </c>
      <c r="S357" s="269" t="str">
        <f>_trangay</f>
        <v>Viết</v>
      </c>
    </row>
    <row r="358" spans="1:19" hidden="1">
      <c r="A358" s="335" t="str">
        <f>Ma</f>
        <v>DC2DT41-DCK65</v>
      </c>
      <c r="B358" s="335" t="str">
        <f>MaHP</f>
        <v>DC2DT41</v>
      </c>
      <c r="C358" s="357">
        <v>445</v>
      </c>
      <c r="D358" s="357" t="s">
        <v>2902</v>
      </c>
      <c r="E358" s="357" t="s">
        <v>2903</v>
      </c>
      <c r="F358" s="357" t="s">
        <v>409</v>
      </c>
      <c r="G358" s="357">
        <v>3</v>
      </c>
      <c r="H358" s="357" t="s">
        <v>2198</v>
      </c>
      <c r="I358" s="357" t="s">
        <v>2199</v>
      </c>
      <c r="J358" s="357">
        <v>57</v>
      </c>
      <c r="K358" s="358">
        <v>51</v>
      </c>
      <c r="L358" s="358">
        <v>0</v>
      </c>
      <c r="M358" s="358">
        <v>0</v>
      </c>
      <c r="N358" s="358" t="s">
        <v>2237</v>
      </c>
      <c r="O358" s="358" t="s">
        <v>2211</v>
      </c>
      <c r="P358" s="335" t="str">
        <f t="shared" si="5"/>
        <v>65DCDT22</v>
      </c>
      <c r="Q358" s="268">
        <f>_trangay</f>
        <v>60</v>
      </c>
      <c r="R358" s="268">
        <f>_trangay</f>
        <v>42342</v>
      </c>
      <c r="S358" s="269" t="str">
        <f>_trangay</f>
        <v>Viết</v>
      </c>
    </row>
    <row r="359" spans="1:19" hidden="1">
      <c r="A359" s="335" t="str">
        <f>Ma</f>
        <v>DC2DT41-DCK65</v>
      </c>
      <c r="B359" s="335" t="str">
        <f>MaHP</f>
        <v>DC2DT41</v>
      </c>
      <c r="C359" s="357">
        <v>446</v>
      </c>
      <c r="D359" s="357" t="s">
        <v>2904</v>
      </c>
      <c r="E359" s="357" t="s">
        <v>2905</v>
      </c>
      <c r="F359" s="357" t="s">
        <v>409</v>
      </c>
      <c r="G359" s="357">
        <v>3</v>
      </c>
      <c r="H359" s="357" t="s">
        <v>2198</v>
      </c>
      <c r="I359" s="357" t="s">
        <v>2199</v>
      </c>
      <c r="J359" s="357">
        <v>54</v>
      </c>
      <c r="K359" s="358">
        <v>45</v>
      </c>
      <c r="L359" s="358">
        <v>0</v>
      </c>
      <c r="M359" s="358">
        <v>0</v>
      </c>
      <c r="N359" s="358" t="s">
        <v>2237</v>
      </c>
      <c r="O359" s="358" t="s">
        <v>2212</v>
      </c>
      <c r="P359" s="335" t="str">
        <f t="shared" si="5"/>
        <v>65DCDT23</v>
      </c>
      <c r="Q359" s="268">
        <f>_trangay</f>
        <v>60</v>
      </c>
      <c r="R359" s="268">
        <f>_trangay</f>
        <v>42342</v>
      </c>
      <c r="S359" s="269" t="str">
        <f>_trangay</f>
        <v>Viết</v>
      </c>
    </row>
    <row r="360" spans="1:19" hidden="1">
      <c r="A360" s="335" t="str">
        <f>Ma</f>
        <v>DC2DT41-DCK66</v>
      </c>
      <c r="B360" s="335" t="str">
        <f>MaHP</f>
        <v>DC2DT41</v>
      </c>
      <c r="C360" s="357">
        <v>447</v>
      </c>
      <c r="D360" s="357" t="s">
        <v>3958</v>
      </c>
      <c r="E360" s="357" t="s">
        <v>3959</v>
      </c>
      <c r="F360" s="357" t="s">
        <v>409</v>
      </c>
      <c r="G360" s="357">
        <v>3</v>
      </c>
      <c r="H360" s="357" t="s">
        <v>2198</v>
      </c>
      <c r="I360" s="357" t="s">
        <v>2199</v>
      </c>
      <c r="J360" s="357">
        <v>60</v>
      </c>
      <c r="K360" s="358">
        <v>64</v>
      </c>
      <c r="L360" s="358">
        <v>0</v>
      </c>
      <c r="M360" s="358">
        <v>0</v>
      </c>
      <c r="N360" s="358" t="s">
        <v>3488</v>
      </c>
      <c r="O360" s="358" t="s">
        <v>2212</v>
      </c>
      <c r="P360" s="335" t="str">
        <f t="shared" si="5"/>
        <v>66DCDT21</v>
      </c>
      <c r="Q360" s="268" t="e">
        <f>_trangay</f>
        <v>#N/A</v>
      </c>
      <c r="R360" s="268" t="e">
        <f>_trangay</f>
        <v>#N/A</v>
      </c>
      <c r="S360" s="269" t="e">
        <f>_trangay</f>
        <v>#N/A</v>
      </c>
    </row>
    <row r="361" spans="1:19" hidden="1">
      <c r="A361" s="335" t="str">
        <f>Ma</f>
        <v>DC2DT41-DCK66</v>
      </c>
      <c r="B361" s="335" t="str">
        <f>MaHP</f>
        <v>DC2DT41</v>
      </c>
      <c r="C361" s="357">
        <v>448</v>
      </c>
      <c r="D361" s="357" t="s">
        <v>3960</v>
      </c>
      <c r="E361" s="357" t="s">
        <v>3961</v>
      </c>
      <c r="F361" s="357" t="s">
        <v>409</v>
      </c>
      <c r="G361" s="357">
        <v>3</v>
      </c>
      <c r="H361" s="357" t="s">
        <v>2198</v>
      </c>
      <c r="I361" s="357" t="s">
        <v>2199</v>
      </c>
      <c r="J361" s="357">
        <v>61</v>
      </c>
      <c r="K361" s="358">
        <v>63</v>
      </c>
      <c r="L361" s="358">
        <v>0</v>
      </c>
      <c r="M361" s="358">
        <v>0</v>
      </c>
      <c r="N361" s="358" t="s">
        <v>3488</v>
      </c>
      <c r="O361" s="358" t="s">
        <v>2252</v>
      </c>
      <c r="P361" s="335" t="str">
        <f t="shared" si="5"/>
        <v>66DCDT22</v>
      </c>
      <c r="Q361" s="268" t="e">
        <f>_trangay</f>
        <v>#N/A</v>
      </c>
      <c r="R361" s="268" t="e">
        <f>_trangay</f>
        <v>#N/A</v>
      </c>
      <c r="S361" s="269" t="e">
        <f>_trangay</f>
        <v>#N/A</v>
      </c>
    </row>
    <row r="362" spans="1:19" hidden="1">
      <c r="A362" s="335" t="str">
        <f>Ma</f>
        <v>DC2DT41-DCK66</v>
      </c>
      <c r="B362" s="335" t="str">
        <f>MaHP</f>
        <v>DC2DT41</v>
      </c>
      <c r="C362" s="357">
        <v>449</v>
      </c>
      <c r="D362" s="357" t="s">
        <v>3962</v>
      </c>
      <c r="E362" s="357" t="s">
        <v>3963</v>
      </c>
      <c r="F362" s="357" t="s">
        <v>409</v>
      </c>
      <c r="G362" s="357">
        <v>3</v>
      </c>
      <c r="H362" s="357" t="s">
        <v>2198</v>
      </c>
      <c r="I362" s="357" t="s">
        <v>2199</v>
      </c>
      <c r="J362" s="357">
        <v>60</v>
      </c>
      <c r="K362" s="358">
        <v>63</v>
      </c>
      <c r="L362" s="358">
        <v>0</v>
      </c>
      <c r="M362" s="358">
        <v>0</v>
      </c>
      <c r="N362" s="358" t="s">
        <v>3488</v>
      </c>
      <c r="O362" s="358" t="s">
        <v>2211</v>
      </c>
      <c r="P362" s="335" t="str">
        <f t="shared" si="5"/>
        <v>66DCDT23</v>
      </c>
      <c r="Q362" s="268" t="e">
        <f>_trangay</f>
        <v>#N/A</v>
      </c>
      <c r="R362" s="268" t="e">
        <f>_trangay</f>
        <v>#N/A</v>
      </c>
      <c r="S362" s="269" t="e">
        <f>_trangay</f>
        <v>#N/A</v>
      </c>
    </row>
    <row r="363" spans="1:19" hidden="1">
      <c r="A363" s="335" t="str">
        <f>Ma</f>
        <v>DC2DT42-DCK65</v>
      </c>
      <c r="B363" s="335" t="str">
        <f>MaHP</f>
        <v>DC2DT42</v>
      </c>
      <c r="C363" s="357">
        <v>450</v>
      </c>
      <c r="D363" s="357" t="s">
        <v>2906</v>
      </c>
      <c r="E363" s="357" t="s">
        <v>2907</v>
      </c>
      <c r="F363" s="357" t="s">
        <v>412</v>
      </c>
      <c r="G363" s="357">
        <v>3</v>
      </c>
      <c r="H363" s="357" t="s">
        <v>2198</v>
      </c>
      <c r="I363" s="357" t="s">
        <v>2199</v>
      </c>
      <c r="J363" s="357">
        <v>60</v>
      </c>
      <c r="K363" s="358">
        <v>58</v>
      </c>
      <c r="L363" s="358">
        <v>0</v>
      </c>
      <c r="M363" s="358">
        <v>0</v>
      </c>
      <c r="N363" s="358" t="s">
        <v>2237</v>
      </c>
      <c r="O363" s="358" t="s">
        <v>2230</v>
      </c>
      <c r="P363" s="335" t="str">
        <f t="shared" si="5"/>
        <v>65DCDT21</v>
      </c>
      <c r="Q363" s="268">
        <f>_trangay</f>
        <v>90</v>
      </c>
      <c r="R363" s="268">
        <f>_trangay</f>
        <v>42349</v>
      </c>
      <c r="S363" s="269" t="str">
        <f>_trangay</f>
        <v>Viết</v>
      </c>
    </row>
    <row r="364" spans="1:19" hidden="1">
      <c r="A364" s="335" t="str">
        <f>Ma</f>
        <v>DC2DT42-DCK65</v>
      </c>
      <c r="B364" s="335" t="str">
        <f>MaHP</f>
        <v>DC2DT42</v>
      </c>
      <c r="C364" s="357">
        <v>451</v>
      </c>
      <c r="D364" s="357" t="s">
        <v>2908</v>
      </c>
      <c r="E364" s="357" t="s">
        <v>2909</v>
      </c>
      <c r="F364" s="357" t="s">
        <v>412</v>
      </c>
      <c r="G364" s="357">
        <v>3</v>
      </c>
      <c r="H364" s="357" t="s">
        <v>2198</v>
      </c>
      <c r="I364" s="357" t="s">
        <v>2199</v>
      </c>
      <c r="J364" s="357">
        <v>57</v>
      </c>
      <c r="K364" s="358">
        <v>51</v>
      </c>
      <c r="L364" s="358">
        <v>0</v>
      </c>
      <c r="M364" s="358">
        <v>0</v>
      </c>
      <c r="N364" s="358" t="s">
        <v>2237</v>
      </c>
      <c r="O364" s="358" t="s">
        <v>2200</v>
      </c>
      <c r="P364" s="335" t="str">
        <f t="shared" si="5"/>
        <v>65DCDT22</v>
      </c>
      <c r="Q364" s="268">
        <f>_trangay</f>
        <v>90</v>
      </c>
      <c r="R364" s="268">
        <f>_trangay</f>
        <v>42349</v>
      </c>
      <c r="S364" s="269" t="str">
        <f>_trangay</f>
        <v>Viết</v>
      </c>
    </row>
    <row r="365" spans="1:19" hidden="1">
      <c r="A365" s="335" t="str">
        <f>Ma</f>
        <v>DC2DT42-DCK65</v>
      </c>
      <c r="B365" s="335" t="str">
        <f>MaHP</f>
        <v>DC2DT42</v>
      </c>
      <c r="C365" s="357">
        <v>452</v>
      </c>
      <c r="D365" s="357" t="s">
        <v>2910</v>
      </c>
      <c r="E365" s="357" t="s">
        <v>2911</v>
      </c>
      <c r="F365" s="357" t="s">
        <v>412</v>
      </c>
      <c r="G365" s="357">
        <v>3</v>
      </c>
      <c r="H365" s="357" t="s">
        <v>2198</v>
      </c>
      <c r="I365" s="357" t="s">
        <v>2199</v>
      </c>
      <c r="J365" s="357">
        <v>54</v>
      </c>
      <c r="K365" s="358">
        <v>45</v>
      </c>
      <c r="L365" s="358">
        <v>0</v>
      </c>
      <c r="M365" s="358">
        <v>0</v>
      </c>
      <c r="N365" s="358" t="s">
        <v>2237</v>
      </c>
      <c r="O365" s="358" t="s">
        <v>2211</v>
      </c>
      <c r="P365" s="335" t="str">
        <f t="shared" si="5"/>
        <v>65DCDT23</v>
      </c>
      <c r="Q365" s="268">
        <f>_trangay</f>
        <v>90</v>
      </c>
      <c r="R365" s="268">
        <f>_trangay</f>
        <v>42349</v>
      </c>
      <c r="S365" s="269" t="str">
        <f>_trangay</f>
        <v>Viết</v>
      </c>
    </row>
    <row r="366" spans="1:19" hidden="1">
      <c r="A366" s="335" t="str">
        <f>Ma</f>
        <v>DC2OT70-DCK64</v>
      </c>
      <c r="B366" s="335" t="str">
        <f>MaHP</f>
        <v>DC2OT70</v>
      </c>
      <c r="C366" s="357">
        <v>453</v>
      </c>
      <c r="D366" s="357" t="s">
        <v>3964</v>
      </c>
      <c r="E366" s="357" t="s">
        <v>3965</v>
      </c>
      <c r="F366" s="357" t="s">
        <v>254</v>
      </c>
      <c r="G366" s="357">
        <v>3</v>
      </c>
      <c r="H366" s="357" t="s">
        <v>2153</v>
      </c>
      <c r="I366" s="357" t="s">
        <v>2154</v>
      </c>
      <c r="J366" s="357">
        <v>70</v>
      </c>
      <c r="K366" s="358">
        <v>55</v>
      </c>
      <c r="L366" s="358">
        <v>0</v>
      </c>
      <c r="M366" s="358">
        <v>0</v>
      </c>
      <c r="N366" s="358" t="s">
        <v>3385</v>
      </c>
      <c r="O366" s="358" t="s">
        <v>3595</v>
      </c>
      <c r="P366" s="335" t="str">
        <f t="shared" si="5"/>
        <v>64DCOT02</v>
      </c>
      <c r="Q366" s="268" t="e">
        <f>_trangay</f>
        <v>#N/A</v>
      </c>
      <c r="R366" s="268" t="e">
        <f>_trangay</f>
        <v>#N/A</v>
      </c>
      <c r="S366" s="269" t="e">
        <f>_trangay</f>
        <v>#N/A</v>
      </c>
    </row>
    <row r="367" spans="1:19" hidden="1">
      <c r="A367" s="335" t="str">
        <f>Ma</f>
        <v>CC2OT70-CCK65</v>
      </c>
      <c r="B367" s="335" t="str">
        <f>MaHP</f>
        <v>CC2OT70</v>
      </c>
      <c r="C367" s="357">
        <v>454</v>
      </c>
      <c r="D367" s="357" t="s">
        <v>5127</v>
      </c>
      <c r="E367" s="357" t="s">
        <v>5128</v>
      </c>
      <c r="F367" s="357" t="s">
        <v>254</v>
      </c>
      <c r="G367" s="357">
        <v>3</v>
      </c>
      <c r="H367" s="357" t="s">
        <v>2153</v>
      </c>
      <c r="I367" s="357" t="s">
        <v>2154</v>
      </c>
      <c r="J367" s="357">
        <v>60</v>
      </c>
      <c r="K367" s="358">
        <v>59</v>
      </c>
      <c r="L367" s="358">
        <v>0</v>
      </c>
      <c r="M367" s="358">
        <v>0</v>
      </c>
      <c r="N367" s="358" t="s">
        <v>5021</v>
      </c>
      <c r="O367" s="358" t="s">
        <v>3595</v>
      </c>
      <c r="P367" s="335" t="str">
        <f t="shared" si="5"/>
        <v>65CCOT21</v>
      </c>
      <c r="Q367" s="268" t="e">
        <f>_trangay</f>
        <v>#N/A</v>
      </c>
      <c r="R367" s="268" t="e">
        <f>_trangay</f>
        <v>#N/A</v>
      </c>
      <c r="S367" s="269" t="e">
        <f>_trangay</f>
        <v>#N/A</v>
      </c>
    </row>
    <row r="368" spans="1:19" hidden="1">
      <c r="A368" s="335" t="str">
        <f>Ma</f>
        <v>DC2OT70-DCK64</v>
      </c>
      <c r="B368" s="335" t="str">
        <f>MaHP</f>
        <v>DC2OT70</v>
      </c>
      <c r="C368" s="357">
        <v>455</v>
      </c>
      <c r="D368" s="357" t="s">
        <v>3966</v>
      </c>
      <c r="E368" s="357" t="s">
        <v>3967</v>
      </c>
      <c r="F368" s="357" t="s">
        <v>254</v>
      </c>
      <c r="G368" s="357">
        <v>3</v>
      </c>
      <c r="H368" s="357" t="s">
        <v>2153</v>
      </c>
      <c r="I368" s="357" t="s">
        <v>2154</v>
      </c>
      <c r="J368" s="357">
        <v>70</v>
      </c>
      <c r="K368" s="358">
        <v>49</v>
      </c>
      <c r="L368" s="358">
        <v>0</v>
      </c>
      <c r="M368" s="358">
        <v>0</v>
      </c>
      <c r="N368" s="358" t="s">
        <v>3385</v>
      </c>
      <c r="O368" s="358" t="s">
        <v>3598</v>
      </c>
      <c r="P368" s="335" t="str">
        <f t="shared" si="5"/>
        <v>64DCOT03</v>
      </c>
      <c r="Q368" s="268" t="e">
        <f>_trangay</f>
        <v>#N/A</v>
      </c>
      <c r="R368" s="268" t="e">
        <f>_trangay</f>
        <v>#N/A</v>
      </c>
      <c r="S368" s="269" t="e">
        <f>_trangay</f>
        <v>#N/A</v>
      </c>
    </row>
    <row r="369" spans="1:19" hidden="1">
      <c r="A369" s="335" t="str">
        <f>Ma</f>
        <v>DC2OT70-DCK64</v>
      </c>
      <c r="B369" s="335" t="str">
        <f>MaHP</f>
        <v>DC2OT70</v>
      </c>
      <c r="C369" s="357">
        <v>456</v>
      </c>
      <c r="D369" s="357" t="s">
        <v>3968</v>
      </c>
      <c r="E369" s="357" t="s">
        <v>3969</v>
      </c>
      <c r="F369" s="357" t="s">
        <v>254</v>
      </c>
      <c r="G369" s="357">
        <v>3</v>
      </c>
      <c r="H369" s="357" t="s">
        <v>2153</v>
      </c>
      <c r="I369" s="357" t="s">
        <v>2154</v>
      </c>
      <c r="J369" s="357">
        <v>70</v>
      </c>
      <c r="K369" s="358">
        <v>42</v>
      </c>
      <c r="L369" s="358">
        <v>0</v>
      </c>
      <c r="M369" s="358">
        <v>0</v>
      </c>
      <c r="N369" s="358" t="s">
        <v>3385</v>
      </c>
      <c r="O369" s="358" t="s">
        <v>3601</v>
      </c>
      <c r="P369" s="335" t="str">
        <f t="shared" si="5"/>
        <v>64DCOT04</v>
      </c>
      <c r="Q369" s="268" t="e">
        <f>_trangay</f>
        <v>#N/A</v>
      </c>
      <c r="R369" s="268" t="e">
        <f>_trangay</f>
        <v>#N/A</v>
      </c>
      <c r="S369" s="269" t="e">
        <f>_trangay</f>
        <v>#N/A</v>
      </c>
    </row>
    <row r="370" spans="1:19" hidden="1">
      <c r="A370" s="335" t="str">
        <f>Ma</f>
        <v>DC2OT70-DCK64</v>
      </c>
      <c r="B370" s="335" t="str">
        <f>MaHP</f>
        <v>DC2OT70</v>
      </c>
      <c r="C370" s="357">
        <v>457</v>
      </c>
      <c r="D370" s="357" t="s">
        <v>3970</v>
      </c>
      <c r="E370" s="357" t="s">
        <v>3971</v>
      </c>
      <c r="F370" s="357" t="s">
        <v>254</v>
      </c>
      <c r="G370" s="357">
        <v>3</v>
      </c>
      <c r="H370" s="357" t="s">
        <v>2153</v>
      </c>
      <c r="I370" s="357" t="s">
        <v>2154</v>
      </c>
      <c r="J370" s="357">
        <v>70</v>
      </c>
      <c r="K370" s="358">
        <v>43</v>
      </c>
      <c r="L370" s="358">
        <v>0</v>
      </c>
      <c r="M370" s="358">
        <v>0</v>
      </c>
      <c r="N370" s="358" t="s">
        <v>3385</v>
      </c>
      <c r="O370" s="358" t="s">
        <v>3601</v>
      </c>
      <c r="P370" s="335" t="str">
        <f t="shared" si="5"/>
        <v>64DCOT05</v>
      </c>
      <c r="Q370" s="268" t="e">
        <f>_trangay</f>
        <v>#N/A</v>
      </c>
      <c r="R370" s="268" t="e">
        <f>_trangay</f>
        <v>#N/A</v>
      </c>
      <c r="S370" s="269" t="e">
        <f>_trangay</f>
        <v>#N/A</v>
      </c>
    </row>
    <row r="371" spans="1:19" hidden="1">
      <c r="A371" s="335" t="str">
        <f>Ma</f>
        <v>DC1CB20-DCK65</v>
      </c>
      <c r="B371" s="335" t="str">
        <f>MaHP</f>
        <v>DC1CB20</v>
      </c>
      <c r="C371" s="357">
        <v>458</v>
      </c>
      <c r="D371" s="357" t="s">
        <v>2912</v>
      </c>
      <c r="E371" s="357" t="s">
        <v>2913</v>
      </c>
      <c r="F371" s="357" t="s">
        <v>62</v>
      </c>
      <c r="G371" s="357">
        <v>2</v>
      </c>
      <c r="H371" s="357" t="s">
        <v>1574</v>
      </c>
      <c r="I371" s="357" t="s">
        <v>2186</v>
      </c>
      <c r="J371" s="357">
        <v>70</v>
      </c>
      <c r="K371" s="358">
        <v>62</v>
      </c>
      <c r="L371" s="358">
        <v>0</v>
      </c>
      <c r="M371" s="358">
        <v>0</v>
      </c>
      <c r="N371" s="358" t="s">
        <v>2237</v>
      </c>
      <c r="O371" s="358" t="s">
        <v>2253</v>
      </c>
      <c r="P371" s="335" t="str">
        <f t="shared" si="5"/>
        <v>65DCCA21</v>
      </c>
      <c r="Q371" s="268">
        <f>_trangay</f>
        <v>60</v>
      </c>
      <c r="R371" s="268">
        <f>_trangay</f>
        <v>42335</v>
      </c>
      <c r="S371" s="269" t="str">
        <f>_trangay</f>
        <v>Viết</v>
      </c>
    </row>
    <row r="372" spans="1:19" hidden="1">
      <c r="A372" s="335" t="str">
        <f>Ma</f>
        <v>DC1CB20-DCK65</v>
      </c>
      <c r="B372" s="335" t="str">
        <f>MaHP</f>
        <v>DC1CB20</v>
      </c>
      <c r="C372" s="357">
        <v>459</v>
      </c>
      <c r="D372" s="357" t="s">
        <v>2914</v>
      </c>
      <c r="E372" s="357" t="s">
        <v>2915</v>
      </c>
      <c r="F372" s="357" t="s">
        <v>62</v>
      </c>
      <c r="G372" s="357">
        <v>2</v>
      </c>
      <c r="H372" s="357" t="s">
        <v>1574</v>
      </c>
      <c r="I372" s="357" t="s">
        <v>2186</v>
      </c>
      <c r="J372" s="357">
        <v>57</v>
      </c>
      <c r="K372" s="358">
        <v>56</v>
      </c>
      <c r="L372" s="358">
        <v>0</v>
      </c>
      <c r="M372" s="358">
        <v>0</v>
      </c>
      <c r="N372" s="358" t="s">
        <v>2237</v>
      </c>
      <c r="O372" s="358" t="s">
        <v>2916</v>
      </c>
      <c r="P372" s="335" t="str">
        <f t="shared" si="5"/>
        <v>65DCKX21</v>
      </c>
      <c r="Q372" s="268">
        <f>_trangay</f>
        <v>60</v>
      </c>
      <c r="R372" s="268">
        <f>_trangay</f>
        <v>42335</v>
      </c>
      <c r="S372" s="269" t="str">
        <f>_trangay</f>
        <v>Viết</v>
      </c>
    </row>
    <row r="373" spans="1:19" hidden="1">
      <c r="A373" s="335" t="str">
        <f>Ma</f>
        <v>DC1CB20-DCK65</v>
      </c>
      <c r="B373" s="335" t="str">
        <f>MaHP</f>
        <v>DC1CB20</v>
      </c>
      <c r="C373" s="357">
        <v>460</v>
      </c>
      <c r="D373" s="357" t="s">
        <v>2917</v>
      </c>
      <c r="E373" s="357" t="s">
        <v>2918</v>
      </c>
      <c r="F373" s="357" t="s">
        <v>62</v>
      </c>
      <c r="G373" s="357">
        <v>2</v>
      </c>
      <c r="H373" s="357" t="s">
        <v>1574</v>
      </c>
      <c r="I373" s="357" t="s">
        <v>2186</v>
      </c>
      <c r="J373" s="357">
        <v>56</v>
      </c>
      <c r="K373" s="358">
        <v>55</v>
      </c>
      <c r="L373" s="358">
        <v>0</v>
      </c>
      <c r="M373" s="358">
        <v>0</v>
      </c>
      <c r="N373" s="358" t="s">
        <v>2237</v>
      </c>
      <c r="O373" s="358" t="s">
        <v>2916</v>
      </c>
      <c r="P373" s="335" t="str">
        <f t="shared" si="5"/>
        <v>65DCKX22</v>
      </c>
      <c r="Q373" s="268">
        <f>_trangay</f>
        <v>60</v>
      </c>
      <c r="R373" s="268">
        <f>_trangay</f>
        <v>42335</v>
      </c>
      <c r="S373" s="269" t="str">
        <f>_trangay</f>
        <v>Viết</v>
      </c>
    </row>
    <row r="374" spans="1:19" hidden="1">
      <c r="A374" s="335" t="str">
        <f>Ma</f>
        <v>DC1CB20-DCK65</v>
      </c>
      <c r="B374" s="335" t="str">
        <f>MaHP</f>
        <v>DC1CB20</v>
      </c>
      <c r="C374" s="357">
        <v>461</v>
      </c>
      <c r="D374" s="357" t="s">
        <v>2919</v>
      </c>
      <c r="E374" s="357" t="s">
        <v>2920</v>
      </c>
      <c r="F374" s="357" t="s">
        <v>62</v>
      </c>
      <c r="G374" s="357">
        <v>2</v>
      </c>
      <c r="H374" s="357" t="s">
        <v>1574</v>
      </c>
      <c r="I374" s="357" t="s">
        <v>2186</v>
      </c>
      <c r="J374" s="357">
        <v>57</v>
      </c>
      <c r="K374" s="358">
        <v>52</v>
      </c>
      <c r="L374" s="358">
        <v>0</v>
      </c>
      <c r="M374" s="358">
        <v>0</v>
      </c>
      <c r="N374" s="358" t="s">
        <v>2237</v>
      </c>
      <c r="O374" s="358" t="s">
        <v>2916</v>
      </c>
      <c r="P374" s="335" t="str">
        <f t="shared" si="5"/>
        <v>65DCKX23</v>
      </c>
      <c r="Q374" s="268">
        <f>_trangay</f>
        <v>60</v>
      </c>
      <c r="R374" s="268">
        <f>_trangay</f>
        <v>42335</v>
      </c>
      <c r="S374" s="269" t="str">
        <f>_trangay</f>
        <v>Viết</v>
      </c>
    </row>
    <row r="375" spans="1:19" hidden="1">
      <c r="A375" s="335" t="str">
        <f>Ma</f>
        <v>DC1CB20-DCK65</v>
      </c>
      <c r="B375" s="335" t="str">
        <f>MaHP</f>
        <v>DC1CB20</v>
      </c>
      <c r="C375" s="357">
        <v>462</v>
      </c>
      <c r="D375" s="357" t="s">
        <v>2921</v>
      </c>
      <c r="E375" s="357" t="s">
        <v>2922</v>
      </c>
      <c r="F375" s="357" t="s">
        <v>62</v>
      </c>
      <c r="G375" s="357">
        <v>2</v>
      </c>
      <c r="H375" s="357" t="s">
        <v>1574</v>
      </c>
      <c r="I375" s="357" t="s">
        <v>2186</v>
      </c>
      <c r="J375" s="357">
        <v>66</v>
      </c>
      <c r="K375" s="358">
        <v>66</v>
      </c>
      <c r="L375" s="358">
        <v>0</v>
      </c>
      <c r="M375" s="358">
        <v>0</v>
      </c>
      <c r="N375" s="358" t="s">
        <v>2237</v>
      </c>
      <c r="O375" s="358" t="s">
        <v>2253</v>
      </c>
      <c r="P375" s="335" t="str">
        <f t="shared" si="5"/>
        <v>65DCOT21</v>
      </c>
      <c r="Q375" s="268">
        <f>_trangay</f>
        <v>60</v>
      </c>
      <c r="R375" s="268">
        <f>_trangay</f>
        <v>42335</v>
      </c>
      <c r="S375" s="269" t="str">
        <f>_trangay</f>
        <v>Viết</v>
      </c>
    </row>
    <row r="376" spans="1:19" hidden="1">
      <c r="A376" s="335" t="str">
        <f>Ma</f>
        <v>DC1CB20-DCK65</v>
      </c>
      <c r="B376" s="335" t="str">
        <f>MaHP</f>
        <v>DC1CB20</v>
      </c>
      <c r="C376" s="357">
        <v>463</v>
      </c>
      <c r="D376" s="357" t="s">
        <v>2923</v>
      </c>
      <c r="E376" s="357" t="s">
        <v>2924</v>
      </c>
      <c r="F376" s="357" t="s">
        <v>62</v>
      </c>
      <c r="G376" s="357">
        <v>2</v>
      </c>
      <c r="H376" s="357" t="s">
        <v>1574</v>
      </c>
      <c r="I376" s="357" t="s">
        <v>2186</v>
      </c>
      <c r="J376" s="357">
        <v>65</v>
      </c>
      <c r="K376" s="358">
        <v>64</v>
      </c>
      <c r="L376" s="358">
        <v>0</v>
      </c>
      <c r="M376" s="358">
        <v>0</v>
      </c>
      <c r="N376" s="358" t="s">
        <v>2237</v>
      </c>
      <c r="O376" s="358" t="s">
        <v>2253</v>
      </c>
      <c r="P376" s="335" t="str">
        <f t="shared" si="5"/>
        <v>65DCOT22</v>
      </c>
      <c r="Q376" s="268">
        <f>_trangay</f>
        <v>60</v>
      </c>
      <c r="R376" s="268">
        <f>_trangay</f>
        <v>42335</v>
      </c>
      <c r="S376" s="269" t="str">
        <f>_trangay</f>
        <v>Viết</v>
      </c>
    </row>
    <row r="377" spans="1:19" hidden="1">
      <c r="A377" s="335" t="str">
        <f>Ma</f>
        <v>DC1CB20-DCK65</v>
      </c>
      <c r="B377" s="335" t="str">
        <f>MaHP</f>
        <v>DC1CB20</v>
      </c>
      <c r="C377" s="357">
        <v>464</v>
      </c>
      <c r="D377" s="357" t="s">
        <v>2925</v>
      </c>
      <c r="E377" s="357" t="s">
        <v>2926</v>
      </c>
      <c r="F377" s="357" t="s">
        <v>62</v>
      </c>
      <c r="G377" s="357">
        <v>2</v>
      </c>
      <c r="H377" s="357" t="s">
        <v>1574</v>
      </c>
      <c r="I377" s="357" t="s">
        <v>2186</v>
      </c>
      <c r="J377" s="357">
        <v>56</v>
      </c>
      <c r="K377" s="358">
        <v>51</v>
      </c>
      <c r="L377" s="358">
        <v>0</v>
      </c>
      <c r="M377" s="358">
        <v>0</v>
      </c>
      <c r="N377" s="358" t="s">
        <v>2237</v>
      </c>
      <c r="O377" s="358" t="s">
        <v>2216</v>
      </c>
      <c r="P377" s="335" t="str">
        <f t="shared" si="5"/>
        <v>65DCOT23</v>
      </c>
      <c r="Q377" s="268">
        <f>_trangay</f>
        <v>60</v>
      </c>
      <c r="R377" s="268">
        <f>_trangay</f>
        <v>42335</v>
      </c>
      <c r="S377" s="269" t="str">
        <f>_trangay</f>
        <v>Viết</v>
      </c>
    </row>
    <row r="378" spans="1:19" hidden="1">
      <c r="A378" s="335" t="str">
        <f>Ma</f>
        <v>DC1CB20-DCK65</v>
      </c>
      <c r="B378" s="335" t="str">
        <f>MaHP</f>
        <v>DC1CB20</v>
      </c>
      <c r="C378" s="357">
        <v>465</v>
      </c>
      <c r="D378" s="357" t="s">
        <v>2927</v>
      </c>
      <c r="E378" s="357" t="s">
        <v>2928</v>
      </c>
      <c r="F378" s="357" t="s">
        <v>62</v>
      </c>
      <c r="G378" s="357">
        <v>2</v>
      </c>
      <c r="H378" s="357" t="s">
        <v>1574</v>
      </c>
      <c r="I378" s="357" t="s">
        <v>2186</v>
      </c>
      <c r="J378" s="357">
        <v>55</v>
      </c>
      <c r="K378" s="358">
        <v>44</v>
      </c>
      <c r="L378" s="358">
        <v>0</v>
      </c>
      <c r="M378" s="358">
        <v>0</v>
      </c>
      <c r="N378" s="358" t="s">
        <v>2237</v>
      </c>
      <c r="O378" s="358" t="s">
        <v>2215</v>
      </c>
      <c r="P378" s="335" t="str">
        <f t="shared" si="5"/>
        <v>65DCOT24</v>
      </c>
      <c r="Q378" s="268">
        <f>_trangay</f>
        <v>60</v>
      </c>
      <c r="R378" s="268">
        <f>_trangay</f>
        <v>42335</v>
      </c>
      <c r="S378" s="269" t="str">
        <f>_trangay</f>
        <v>Viết</v>
      </c>
    </row>
    <row r="379" spans="1:19" hidden="1">
      <c r="A379" s="335" t="str">
        <f>Ma</f>
        <v>DC1CB20-DCK65</v>
      </c>
      <c r="B379" s="335" t="str">
        <f>MaHP</f>
        <v>DC1CB20</v>
      </c>
      <c r="C379" s="357">
        <v>466</v>
      </c>
      <c r="D379" s="357" t="s">
        <v>2929</v>
      </c>
      <c r="E379" s="357" t="s">
        <v>2930</v>
      </c>
      <c r="F379" s="357" t="s">
        <v>62</v>
      </c>
      <c r="G379" s="357">
        <v>2</v>
      </c>
      <c r="H379" s="357" t="s">
        <v>1574</v>
      </c>
      <c r="I379" s="357" t="s">
        <v>2186</v>
      </c>
      <c r="J379" s="357">
        <v>70</v>
      </c>
      <c r="K379" s="358">
        <v>43</v>
      </c>
      <c r="L379" s="358">
        <v>0</v>
      </c>
      <c r="M379" s="358">
        <v>0</v>
      </c>
      <c r="N379" s="358" t="s">
        <v>2237</v>
      </c>
      <c r="O379" s="358" t="s">
        <v>2215</v>
      </c>
      <c r="P379" s="335" t="str">
        <f t="shared" si="5"/>
        <v>65DCDB21</v>
      </c>
      <c r="Q379" s="268">
        <f>_trangay</f>
        <v>60</v>
      </c>
      <c r="R379" s="268">
        <f>_trangay</f>
        <v>42335</v>
      </c>
      <c r="S379" s="269" t="str">
        <f>_trangay</f>
        <v>Viết</v>
      </c>
    </row>
    <row r="380" spans="1:19" hidden="1">
      <c r="A380" s="335" t="str">
        <f>Ma</f>
        <v>DC1CB20-DCK65</v>
      </c>
      <c r="B380" s="335" t="str">
        <f>MaHP</f>
        <v>DC1CB20</v>
      </c>
      <c r="C380" s="357">
        <v>467</v>
      </c>
      <c r="D380" s="357" t="s">
        <v>2931</v>
      </c>
      <c r="E380" s="357" t="s">
        <v>2932</v>
      </c>
      <c r="F380" s="357" t="s">
        <v>62</v>
      </c>
      <c r="G380" s="357">
        <v>2</v>
      </c>
      <c r="H380" s="357" t="s">
        <v>1574</v>
      </c>
      <c r="I380" s="357" t="s">
        <v>2186</v>
      </c>
      <c r="J380" s="357">
        <v>70</v>
      </c>
      <c r="K380" s="358">
        <v>42</v>
      </c>
      <c r="L380" s="358">
        <v>0</v>
      </c>
      <c r="M380" s="358">
        <v>0</v>
      </c>
      <c r="N380" s="358" t="s">
        <v>2237</v>
      </c>
      <c r="O380" s="358" t="s">
        <v>2216</v>
      </c>
      <c r="P380" s="335" t="str">
        <f t="shared" si="5"/>
        <v>65DCDB22</v>
      </c>
      <c r="Q380" s="268">
        <f>_trangay</f>
        <v>60</v>
      </c>
      <c r="R380" s="268">
        <f>_trangay</f>
        <v>42335</v>
      </c>
      <c r="S380" s="269" t="str">
        <f>_trangay</f>
        <v>Viết</v>
      </c>
    </row>
    <row r="381" spans="1:19" hidden="1">
      <c r="A381" s="335" t="str">
        <f>Ma</f>
        <v>DC1CB20-DCK65</v>
      </c>
      <c r="B381" s="335" t="str">
        <f>MaHP</f>
        <v>DC1CB20</v>
      </c>
      <c r="C381" s="357">
        <v>468</v>
      </c>
      <c r="D381" s="357" t="s">
        <v>2933</v>
      </c>
      <c r="E381" s="357" t="s">
        <v>2934</v>
      </c>
      <c r="F381" s="357" t="s">
        <v>62</v>
      </c>
      <c r="G381" s="357">
        <v>2</v>
      </c>
      <c r="H381" s="357" t="s">
        <v>1574</v>
      </c>
      <c r="I381" s="357" t="s">
        <v>2186</v>
      </c>
      <c r="J381" s="357">
        <v>70</v>
      </c>
      <c r="K381" s="358">
        <v>58</v>
      </c>
      <c r="L381" s="358">
        <v>0</v>
      </c>
      <c r="M381" s="358">
        <v>0</v>
      </c>
      <c r="N381" s="358" t="s">
        <v>2237</v>
      </c>
      <c r="O381" s="358" t="s">
        <v>2216</v>
      </c>
      <c r="P381" s="335" t="str">
        <f t="shared" si="5"/>
        <v>65DCDB23</v>
      </c>
      <c r="Q381" s="268">
        <f>_trangay</f>
        <v>60</v>
      </c>
      <c r="R381" s="268">
        <f>_trangay</f>
        <v>42335</v>
      </c>
      <c r="S381" s="269" t="str">
        <f>_trangay</f>
        <v>Viết</v>
      </c>
    </row>
    <row r="382" spans="1:19" hidden="1">
      <c r="A382" s="335" t="str">
        <f>Ma</f>
        <v>DC1TH48-DCK65</v>
      </c>
      <c r="B382" s="335" t="str">
        <f>MaHP</f>
        <v>DC1TH48</v>
      </c>
      <c r="C382" s="357">
        <v>469</v>
      </c>
      <c r="D382" s="357" t="s">
        <v>2935</v>
      </c>
      <c r="E382" s="357" t="s">
        <v>2936</v>
      </c>
      <c r="F382" s="357" t="s">
        <v>145</v>
      </c>
      <c r="G382" s="357">
        <v>2</v>
      </c>
      <c r="H382" s="357" t="s">
        <v>2198</v>
      </c>
      <c r="I382" s="357" t="s">
        <v>2199</v>
      </c>
      <c r="J382" s="357">
        <v>60</v>
      </c>
      <c r="K382" s="358">
        <v>58</v>
      </c>
      <c r="L382" s="358">
        <v>0</v>
      </c>
      <c r="M382" s="358">
        <v>0</v>
      </c>
      <c r="N382" s="358" t="s">
        <v>2237</v>
      </c>
      <c r="O382" s="358" t="s">
        <v>2255</v>
      </c>
      <c r="P382" s="335" t="str">
        <f t="shared" si="5"/>
        <v>65DCDT21</v>
      </c>
      <c r="Q382" s="268" t="e">
        <f>_trangay</f>
        <v>#N/A</v>
      </c>
      <c r="R382" s="268" t="e">
        <f>_trangay</f>
        <v>#N/A</v>
      </c>
      <c r="S382" s="269" t="e">
        <f>_trangay</f>
        <v>#N/A</v>
      </c>
    </row>
    <row r="383" spans="1:19" hidden="1">
      <c r="A383" s="335" t="str">
        <f>Ma</f>
        <v>DC1TH48-DCK65</v>
      </c>
      <c r="B383" s="335" t="str">
        <f>MaHP</f>
        <v>DC1TH48</v>
      </c>
      <c r="C383" s="357">
        <v>470</v>
      </c>
      <c r="D383" s="357" t="s">
        <v>2937</v>
      </c>
      <c r="E383" s="357" t="s">
        <v>2938</v>
      </c>
      <c r="F383" s="357" t="s">
        <v>145</v>
      </c>
      <c r="G383" s="357">
        <v>2</v>
      </c>
      <c r="H383" s="357" t="s">
        <v>2198</v>
      </c>
      <c r="I383" s="357" t="s">
        <v>2199</v>
      </c>
      <c r="J383" s="357">
        <v>57</v>
      </c>
      <c r="K383" s="358">
        <v>50</v>
      </c>
      <c r="L383" s="358">
        <v>0</v>
      </c>
      <c r="M383" s="358">
        <v>0</v>
      </c>
      <c r="N383" s="358" t="s">
        <v>2237</v>
      </c>
      <c r="O383" s="358" t="s">
        <v>2255</v>
      </c>
      <c r="P383" s="335" t="str">
        <f t="shared" si="5"/>
        <v>65DCDT22</v>
      </c>
      <c r="Q383" s="268" t="e">
        <f>_trangay</f>
        <v>#N/A</v>
      </c>
      <c r="R383" s="268" t="e">
        <f>_trangay</f>
        <v>#N/A</v>
      </c>
      <c r="S383" s="269" t="e">
        <f>_trangay</f>
        <v>#N/A</v>
      </c>
    </row>
    <row r="384" spans="1:19" hidden="1">
      <c r="A384" s="335" t="str">
        <f>Ma</f>
        <v>DC3MX45-DCK63</v>
      </c>
      <c r="B384" s="335" t="str">
        <f>MaHP</f>
        <v>DC3MX45</v>
      </c>
      <c r="C384" s="357">
        <v>471</v>
      </c>
      <c r="D384" s="357" t="s">
        <v>3972</v>
      </c>
      <c r="E384" s="357" t="s">
        <v>3973</v>
      </c>
      <c r="F384" s="357" t="s">
        <v>759</v>
      </c>
      <c r="G384" s="357">
        <v>3</v>
      </c>
      <c r="H384" s="357" t="s">
        <v>219</v>
      </c>
      <c r="I384" s="357" t="s">
        <v>2154</v>
      </c>
      <c r="J384" s="357">
        <v>13</v>
      </c>
      <c r="K384" s="358">
        <v>12</v>
      </c>
      <c r="L384" s="358">
        <v>0</v>
      </c>
      <c r="M384" s="358">
        <v>0</v>
      </c>
      <c r="N384" s="358" t="s">
        <v>3407</v>
      </c>
      <c r="O384" s="358" t="s">
        <v>2174</v>
      </c>
      <c r="P384" s="335" t="str">
        <f t="shared" si="5"/>
        <v>63DCMX01</v>
      </c>
      <c r="Q384" s="268" t="e">
        <f>_trangay</f>
        <v>#N/A</v>
      </c>
      <c r="R384" s="268" t="e">
        <f>_trangay</f>
        <v>#N/A</v>
      </c>
      <c r="S384" s="269" t="e">
        <f>_trangay</f>
        <v>#N/A</v>
      </c>
    </row>
    <row r="385" spans="1:19" hidden="1">
      <c r="A385" s="335" t="str">
        <f>Ma</f>
        <v>CC3MX43-CCK64</v>
      </c>
      <c r="B385" s="335" t="str">
        <f>MaHP</f>
        <v>CC3MX43</v>
      </c>
      <c r="C385" s="357">
        <v>472</v>
      </c>
      <c r="D385" s="357" t="s">
        <v>5129</v>
      </c>
      <c r="E385" s="357" t="s">
        <v>5130</v>
      </c>
      <c r="F385" s="357" t="s">
        <v>747</v>
      </c>
      <c r="G385" s="357">
        <v>3</v>
      </c>
      <c r="H385" s="357" t="s">
        <v>219</v>
      </c>
      <c r="I385" s="357" t="s">
        <v>2154</v>
      </c>
      <c r="J385" s="357">
        <v>23</v>
      </c>
      <c r="K385" s="358">
        <v>23</v>
      </c>
      <c r="L385" s="358">
        <v>0</v>
      </c>
      <c r="M385" s="358">
        <v>0</v>
      </c>
      <c r="N385" s="358" t="s">
        <v>5001</v>
      </c>
      <c r="O385" s="358" t="s">
        <v>2201</v>
      </c>
      <c r="P385" s="335" t="str">
        <f t="shared" si="5"/>
        <v>64CCMX01</v>
      </c>
      <c r="Q385" s="268" t="e">
        <f>_trangay</f>
        <v>#N/A</v>
      </c>
      <c r="R385" s="268" t="e">
        <f>_trangay</f>
        <v>#N/A</v>
      </c>
      <c r="S385" s="269" t="e">
        <f>_trangay</f>
        <v>#N/A</v>
      </c>
    </row>
    <row r="386" spans="1:19" hidden="1">
      <c r="A386" s="335" t="str">
        <f>Ma</f>
        <v>DC2GT42-DCK64</v>
      </c>
      <c r="B386" s="335" t="str">
        <f>MaHP</f>
        <v>DC2GT42</v>
      </c>
      <c r="C386" s="357">
        <v>473</v>
      </c>
      <c r="D386" s="357" t="s">
        <v>3974</v>
      </c>
      <c r="E386" s="357" t="s">
        <v>3975</v>
      </c>
      <c r="F386" s="357" t="s">
        <v>219</v>
      </c>
      <c r="G386" s="357">
        <v>2</v>
      </c>
      <c r="H386" s="357" t="s">
        <v>219</v>
      </c>
      <c r="I386" s="357" t="s">
        <v>2154</v>
      </c>
      <c r="J386" s="357">
        <v>70</v>
      </c>
      <c r="K386" s="358">
        <v>48</v>
      </c>
      <c r="L386" s="358">
        <v>0</v>
      </c>
      <c r="M386" s="358">
        <v>0</v>
      </c>
      <c r="N386" s="358" t="s">
        <v>3385</v>
      </c>
      <c r="O386" s="358" t="s">
        <v>3976</v>
      </c>
      <c r="P386" s="335" t="str">
        <f t="shared" ref="P386:P449" si="6">Loclop</f>
        <v>64DCCA01</v>
      </c>
      <c r="Q386" s="268" t="e">
        <f>_trangay</f>
        <v>#N/A</v>
      </c>
      <c r="R386" s="268" t="e">
        <f>_trangay</f>
        <v>#N/A</v>
      </c>
      <c r="S386" s="269" t="e">
        <f>_trangay</f>
        <v>#N/A</v>
      </c>
    </row>
    <row r="387" spans="1:19" hidden="1">
      <c r="A387" s="335" t="str">
        <f>Ma</f>
        <v>DC2GT42-DCK64</v>
      </c>
      <c r="B387" s="335" t="str">
        <f>MaHP</f>
        <v>DC2GT42</v>
      </c>
      <c r="C387" s="357">
        <v>474</v>
      </c>
      <c r="D387" s="357" t="s">
        <v>3977</v>
      </c>
      <c r="E387" s="357" t="s">
        <v>3978</v>
      </c>
      <c r="F387" s="357" t="s">
        <v>219</v>
      </c>
      <c r="G387" s="357">
        <v>2</v>
      </c>
      <c r="H387" s="357" t="s">
        <v>219</v>
      </c>
      <c r="I387" s="357" t="s">
        <v>2154</v>
      </c>
      <c r="J387" s="357">
        <v>70</v>
      </c>
      <c r="K387" s="358">
        <v>37</v>
      </c>
      <c r="L387" s="358">
        <v>0</v>
      </c>
      <c r="M387" s="358">
        <v>0</v>
      </c>
      <c r="N387" s="358" t="s">
        <v>3385</v>
      </c>
      <c r="O387" s="358" t="s">
        <v>2180</v>
      </c>
      <c r="P387" s="335" t="str">
        <f t="shared" si="6"/>
        <v>64DCCA02</v>
      </c>
      <c r="Q387" s="268" t="e">
        <f>_trangay</f>
        <v>#N/A</v>
      </c>
      <c r="R387" s="268" t="e">
        <f>_trangay</f>
        <v>#N/A</v>
      </c>
      <c r="S387" s="269" t="e">
        <f>_trangay</f>
        <v>#N/A</v>
      </c>
    </row>
    <row r="388" spans="1:19" hidden="1">
      <c r="A388" s="335" t="str">
        <f>Ma</f>
        <v>DC2GT42-DCK64</v>
      </c>
      <c r="B388" s="335" t="str">
        <f>MaHP</f>
        <v>DC2GT42</v>
      </c>
      <c r="C388" s="357">
        <v>475</v>
      </c>
      <c r="D388" s="357" t="s">
        <v>3979</v>
      </c>
      <c r="E388" s="357" t="s">
        <v>3980</v>
      </c>
      <c r="F388" s="357" t="s">
        <v>219</v>
      </c>
      <c r="G388" s="357">
        <v>2</v>
      </c>
      <c r="H388" s="357" t="s">
        <v>219</v>
      </c>
      <c r="I388" s="357" t="s">
        <v>2154</v>
      </c>
      <c r="J388" s="357">
        <v>70</v>
      </c>
      <c r="K388" s="358">
        <v>52</v>
      </c>
      <c r="L388" s="358">
        <v>0</v>
      </c>
      <c r="M388" s="358">
        <v>0</v>
      </c>
      <c r="N388" s="358" t="s">
        <v>3385</v>
      </c>
      <c r="O388" s="358" t="s">
        <v>3976</v>
      </c>
      <c r="P388" s="335" t="str">
        <f t="shared" si="6"/>
        <v>64DCDB01</v>
      </c>
      <c r="Q388" s="268" t="e">
        <f>_trangay</f>
        <v>#N/A</v>
      </c>
      <c r="R388" s="268" t="e">
        <f>_trangay</f>
        <v>#N/A</v>
      </c>
      <c r="S388" s="269" t="e">
        <f>_trangay</f>
        <v>#N/A</v>
      </c>
    </row>
    <row r="389" spans="1:19" hidden="1">
      <c r="A389" s="335" t="str">
        <f>Ma</f>
        <v>DC2GT42-DCK64</v>
      </c>
      <c r="B389" s="335" t="str">
        <f>MaHP</f>
        <v>DC2GT42</v>
      </c>
      <c r="C389" s="357">
        <v>476</v>
      </c>
      <c r="D389" s="357" t="s">
        <v>3981</v>
      </c>
      <c r="E389" s="357" t="s">
        <v>3982</v>
      </c>
      <c r="F389" s="357" t="s">
        <v>219</v>
      </c>
      <c r="G389" s="357">
        <v>2</v>
      </c>
      <c r="H389" s="357" t="s">
        <v>219</v>
      </c>
      <c r="I389" s="357" t="s">
        <v>2154</v>
      </c>
      <c r="J389" s="357">
        <v>70</v>
      </c>
      <c r="K389" s="358">
        <v>46</v>
      </c>
      <c r="L389" s="358">
        <v>0</v>
      </c>
      <c r="M389" s="358">
        <v>0</v>
      </c>
      <c r="N389" s="358" t="s">
        <v>3385</v>
      </c>
      <c r="O389" s="358" t="s">
        <v>2201</v>
      </c>
      <c r="P389" s="335" t="str">
        <f t="shared" si="6"/>
        <v>64DCDB02</v>
      </c>
      <c r="Q389" s="268" t="e">
        <f>_trangay</f>
        <v>#N/A</v>
      </c>
      <c r="R389" s="268" t="e">
        <f>_trangay</f>
        <v>#N/A</v>
      </c>
      <c r="S389" s="269" t="e">
        <f>_trangay</f>
        <v>#N/A</v>
      </c>
    </row>
    <row r="390" spans="1:19" hidden="1">
      <c r="A390" s="335" t="str">
        <f>Ma</f>
        <v>DC2GT42-DCK64</v>
      </c>
      <c r="B390" s="335" t="str">
        <f>MaHP</f>
        <v>DC2GT42</v>
      </c>
      <c r="C390" s="357">
        <v>477</v>
      </c>
      <c r="D390" s="357" t="s">
        <v>3983</v>
      </c>
      <c r="E390" s="357" t="s">
        <v>3984</v>
      </c>
      <c r="F390" s="357" t="s">
        <v>219</v>
      </c>
      <c r="G390" s="357">
        <v>2</v>
      </c>
      <c r="H390" s="357" t="s">
        <v>219</v>
      </c>
      <c r="I390" s="357" t="s">
        <v>2154</v>
      </c>
      <c r="J390" s="357">
        <v>70</v>
      </c>
      <c r="K390" s="358">
        <v>39</v>
      </c>
      <c r="L390" s="358">
        <v>0</v>
      </c>
      <c r="M390" s="358">
        <v>0</v>
      </c>
      <c r="N390" s="358" t="s">
        <v>3385</v>
      </c>
      <c r="O390" s="358" t="s">
        <v>2193</v>
      </c>
      <c r="P390" s="335" t="str">
        <f t="shared" si="6"/>
        <v>64DCDB03</v>
      </c>
      <c r="Q390" s="268" t="e">
        <f>_trangay</f>
        <v>#N/A</v>
      </c>
      <c r="R390" s="268" t="e">
        <f>_trangay</f>
        <v>#N/A</v>
      </c>
      <c r="S390" s="269" t="e">
        <f>_trangay</f>
        <v>#N/A</v>
      </c>
    </row>
    <row r="391" spans="1:19" hidden="1">
      <c r="A391" s="335" t="str">
        <f>Ma</f>
        <v>DC2DD42-DCK64</v>
      </c>
      <c r="B391" s="335" t="str">
        <f>MaHP</f>
        <v>DC2DD42</v>
      </c>
      <c r="C391" s="357">
        <v>478</v>
      </c>
      <c r="D391" s="357" t="s">
        <v>3985</v>
      </c>
      <c r="E391" s="357" t="s">
        <v>3986</v>
      </c>
      <c r="F391" s="357" t="s">
        <v>219</v>
      </c>
      <c r="G391" s="357">
        <v>2</v>
      </c>
      <c r="H391" s="357" t="s">
        <v>219</v>
      </c>
      <c r="I391" s="357" t="s">
        <v>2154</v>
      </c>
      <c r="J391" s="357">
        <v>70</v>
      </c>
      <c r="K391" s="358">
        <v>55</v>
      </c>
      <c r="L391" s="358">
        <v>0</v>
      </c>
      <c r="M391" s="358">
        <v>0</v>
      </c>
      <c r="N391" s="358" t="s">
        <v>3385</v>
      </c>
      <c r="O391" s="358" t="s">
        <v>2174</v>
      </c>
      <c r="P391" s="335" t="str">
        <f t="shared" si="6"/>
        <v>64DCDD02</v>
      </c>
      <c r="Q391" s="268" t="e">
        <f>_trangay</f>
        <v>#N/A</v>
      </c>
      <c r="R391" s="268" t="e">
        <f>_trangay</f>
        <v>#N/A</v>
      </c>
      <c r="S391" s="269" t="e">
        <f>_trangay</f>
        <v>#N/A</v>
      </c>
    </row>
    <row r="392" spans="1:19" hidden="1">
      <c r="A392" s="335" t="str">
        <f>Ma</f>
        <v>CC2GT42-CCK65</v>
      </c>
      <c r="B392" s="335" t="str">
        <f>MaHP</f>
        <v>CC2GT42</v>
      </c>
      <c r="C392" s="357">
        <v>479</v>
      </c>
      <c r="D392" s="357" t="s">
        <v>5131</v>
      </c>
      <c r="E392" s="357" t="s">
        <v>5132</v>
      </c>
      <c r="F392" s="357" t="s">
        <v>219</v>
      </c>
      <c r="G392" s="357">
        <v>2</v>
      </c>
      <c r="H392" s="357" t="s">
        <v>219</v>
      </c>
      <c r="I392" s="357" t="s">
        <v>2154</v>
      </c>
      <c r="J392" s="357">
        <v>69</v>
      </c>
      <c r="K392" s="358">
        <v>67</v>
      </c>
      <c r="L392" s="358">
        <v>0</v>
      </c>
      <c r="M392" s="358">
        <v>0</v>
      </c>
      <c r="N392" s="358" t="s">
        <v>5021</v>
      </c>
      <c r="O392" s="358" t="s">
        <v>3454</v>
      </c>
      <c r="P392" s="335" t="str">
        <f t="shared" si="6"/>
        <v>65CCCD21</v>
      </c>
      <c r="Q392" s="268">
        <f>_trangay</f>
        <v>90</v>
      </c>
      <c r="R392" s="268">
        <f>_trangay</f>
        <v>42340</v>
      </c>
      <c r="S392" s="269" t="str">
        <f>_trangay</f>
        <v>Viết</v>
      </c>
    </row>
    <row r="393" spans="1:19" hidden="1">
      <c r="A393" s="335" t="str">
        <f>Ma</f>
        <v>DC2GT42-DCK64</v>
      </c>
      <c r="B393" s="335" t="str">
        <f>MaHP</f>
        <v>DC2GT42</v>
      </c>
      <c r="C393" s="357">
        <v>480</v>
      </c>
      <c r="D393" s="357" t="s">
        <v>3987</v>
      </c>
      <c r="E393" s="357" t="s">
        <v>3988</v>
      </c>
      <c r="F393" s="357" t="s">
        <v>219</v>
      </c>
      <c r="G393" s="357">
        <v>2</v>
      </c>
      <c r="H393" s="357" t="s">
        <v>219</v>
      </c>
      <c r="I393" s="357" t="s">
        <v>2154</v>
      </c>
      <c r="J393" s="357">
        <v>70</v>
      </c>
      <c r="K393" s="358">
        <v>61</v>
      </c>
      <c r="L393" s="358">
        <v>0</v>
      </c>
      <c r="M393" s="358">
        <v>0</v>
      </c>
      <c r="N393" s="358" t="s">
        <v>3385</v>
      </c>
      <c r="O393" s="358" t="s">
        <v>2193</v>
      </c>
      <c r="P393" s="335" t="str">
        <f t="shared" si="6"/>
        <v>64DCCS01</v>
      </c>
      <c r="Q393" s="268" t="e">
        <f>_trangay</f>
        <v>#N/A</v>
      </c>
      <c r="R393" s="268" t="e">
        <f>_trangay</f>
        <v>#N/A</v>
      </c>
      <c r="S393" s="269" t="e">
        <f>_trangay</f>
        <v>#N/A</v>
      </c>
    </row>
    <row r="394" spans="1:19" hidden="1">
      <c r="A394" s="335" t="str">
        <f>Ma</f>
        <v>DC2DD42-DCK64</v>
      </c>
      <c r="B394" s="335" t="str">
        <f>MaHP</f>
        <v>DC2DD42</v>
      </c>
      <c r="C394" s="357">
        <v>481</v>
      </c>
      <c r="D394" s="357" t="s">
        <v>3989</v>
      </c>
      <c r="E394" s="357" t="s">
        <v>3990</v>
      </c>
      <c r="F394" s="357" t="s">
        <v>219</v>
      </c>
      <c r="G394" s="357">
        <v>2</v>
      </c>
      <c r="H394" s="357" t="s">
        <v>219</v>
      </c>
      <c r="I394" s="357" t="s">
        <v>2154</v>
      </c>
      <c r="J394" s="357">
        <v>70</v>
      </c>
      <c r="K394" s="358">
        <v>50</v>
      </c>
      <c r="L394" s="358">
        <v>0</v>
      </c>
      <c r="M394" s="358">
        <v>0</v>
      </c>
      <c r="N394" s="358" t="s">
        <v>3385</v>
      </c>
      <c r="O394" s="358" t="s">
        <v>2174</v>
      </c>
      <c r="P394" s="335" t="str">
        <f t="shared" si="6"/>
        <v>64DCDD03</v>
      </c>
      <c r="Q394" s="268" t="e">
        <f>_trangay</f>
        <v>#N/A</v>
      </c>
      <c r="R394" s="268" t="e">
        <f>_trangay</f>
        <v>#N/A</v>
      </c>
      <c r="S394" s="269" t="e">
        <f>_trangay</f>
        <v>#N/A</v>
      </c>
    </row>
    <row r="395" spans="1:19" hidden="1">
      <c r="A395" s="335" t="str">
        <f>Ma</f>
        <v>CC2GT42-CCK65</v>
      </c>
      <c r="B395" s="335" t="str">
        <f>MaHP</f>
        <v>CC2GT42</v>
      </c>
      <c r="C395" s="357">
        <v>482</v>
      </c>
      <c r="D395" s="357" t="s">
        <v>5133</v>
      </c>
      <c r="E395" s="357" t="s">
        <v>5134</v>
      </c>
      <c r="F395" s="357" t="s">
        <v>219</v>
      </c>
      <c r="G395" s="357">
        <v>2</v>
      </c>
      <c r="H395" s="357" t="s">
        <v>219</v>
      </c>
      <c r="I395" s="357" t="s">
        <v>2154</v>
      </c>
      <c r="J395" s="357">
        <v>64</v>
      </c>
      <c r="K395" s="358">
        <v>62</v>
      </c>
      <c r="L395" s="358">
        <v>0</v>
      </c>
      <c r="M395" s="358">
        <v>0</v>
      </c>
      <c r="N395" s="358" t="s">
        <v>5021</v>
      </c>
      <c r="O395" s="358" t="s">
        <v>2174</v>
      </c>
      <c r="P395" s="335" t="str">
        <f t="shared" si="6"/>
        <v>65CCCD22</v>
      </c>
      <c r="Q395" s="268">
        <f>_trangay</f>
        <v>90</v>
      </c>
      <c r="R395" s="268">
        <f>_trangay</f>
        <v>42340</v>
      </c>
      <c r="S395" s="269" t="str">
        <f>_trangay</f>
        <v>Viết</v>
      </c>
    </row>
    <row r="396" spans="1:19" hidden="1">
      <c r="A396" s="335" t="str">
        <f>Ma</f>
        <v>DC2DD42-DCK64</v>
      </c>
      <c r="B396" s="335" t="str">
        <f>MaHP</f>
        <v>DC2DD42</v>
      </c>
      <c r="C396" s="357">
        <v>483</v>
      </c>
      <c r="D396" s="357" t="s">
        <v>3991</v>
      </c>
      <c r="E396" s="357" t="s">
        <v>3992</v>
      </c>
      <c r="F396" s="357" t="s">
        <v>219</v>
      </c>
      <c r="G396" s="357">
        <v>2</v>
      </c>
      <c r="H396" s="357" t="s">
        <v>219</v>
      </c>
      <c r="I396" s="357" t="s">
        <v>2154</v>
      </c>
      <c r="J396" s="357">
        <v>70</v>
      </c>
      <c r="K396" s="358">
        <v>54</v>
      </c>
      <c r="L396" s="358">
        <v>0</v>
      </c>
      <c r="M396" s="358">
        <v>0</v>
      </c>
      <c r="N396" s="358" t="s">
        <v>3385</v>
      </c>
      <c r="O396" s="358" t="s">
        <v>2201</v>
      </c>
      <c r="P396" s="335" t="str">
        <f t="shared" si="6"/>
        <v>64DCDD04</v>
      </c>
      <c r="Q396" s="268" t="e">
        <f>_trangay</f>
        <v>#N/A</v>
      </c>
      <c r="R396" s="268" t="e">
        <f>_trangay</f>
        <v>#N/A</v>
      </c>
      <c r="S396" s="269" t="e">
        <f>_trangay</f>
        <v>#N/A</v>
      </c>
    </row>
    <row r="397" spans="1:19" hidden="1">
      <c r="A397" s="335" t="str">
        <f>Ma</f>
        <v>CC2GT42-CCK65</v>
      </c>
      <c r="B397" s="335" t="str">
        <f>MaHP</f>
        <v>CC2GT42</v>
      </c>
      <c r="C397" s="357">
        <v>484</v>
      </c>
      <c r="D397" s="357" t="s">
        <v>5135</v>
      </c>
      <c r="E397" s="357" t="s">
        <v>5136</v>
      </c>
      <c r="F397" s="357" t="s">
        <v>219</v>
      </c>
      <c r="G397" s="357">
        <v>2</v>
      </c>
      <c r="H397" s="357" t="s">
        <v>219</v>
      </c>
      <c r="I397" s="357" t="s">
        <v>2154</v>
      </c>
      <c r="J397" s="357">
        <v>33</v>
      </c>
      <c r="K397" s="358">
        <v>32</v>
      </c>
      <c r="L397" s="358">
        <v>0</v>
      </c>
      <c r="M397" s="358">
        <v>0</v>
      </c>
      <c r="N397" s="358" t="s">
        <v>5021</v>
      </c>
      <c r="O397" s="358" t="s">
        <v>2193</v>
      </c>
      <c r="P397" s="335" t="str">
        <f t="shared" si="6"/>
        <v>65CCDD21</v>
      </c>
      <c r="Q397" s="268">
        <f>_trangay</f>
        <v>90</v>
      </c>
      <c r="R397" s="268">
        <f>_trangay</f>
        <v>42340</v>
      </c>
      <c r="S397" s="269" t="str">
        <f>_trangay</f>
        <v>Viết</v>
      </c>
    </row>
    <row r="398" spans="1:19" hidden="1">
      <c r="A398" s="335" t="str">
        <f>Ma</f>
        <v>DC2GT42-DCK65</v>
      </c>
      <c r="B398" s="335" t="str">
        <f>MaHP</f>
        <v>DC2GT42</v>
      </c>
      <c r="C398" s="357">
        <v>485</v>
      </c>
      <c r="D398" s="357" t="s">
        <v>2939</v>
      </c>
      <c r="E398" s="357" t="s">
        <v>2940</v>
      </c>
      <c r="F398" s="357" t="s">
        <v>219</v>
      </c>
      <c r="G398" s="357">
        <v>2</v>
      </c>
      <c r="H398" s="357" t="s">
        <v>219</v>
      </c>
      <c r="I398" s="357" t="s">
        <v>2154</v>
      </c>
      <c r="J398" s="357">
        <v>57</v>
      </c>
      <c r="K398" s="358">
        <v>57</v>
      </c>
      <c r="L398" s="358">
        <v>0</v>
      </c>
      <c r="M398" s="358">
        <v>0</v>
      </c>
      <c r="N398" s="358" t="s">
        <v>2237</v>
      </c>
      <c r="O398" s="358" t="s">
        <v>2941</v>
      </c>
      <c r="P398" s="335" t="str">
        <f t="shared" si="6"/>
        <v>65DCKX21</v>
      </c>
      <c r="Q398" s="268">
        <f>_trangay</f>
        <v>90</v>
      </c>
      <c r="R398" s="268">
        <f>_trangay</f>
        <v>42341</v>
      </c>
      <c r="S398" s="269" t="str">
        <f>_trangay</f>
        <v>Viết</v>
      </c>
    </row>
    <row r="399" spans="1:19" hidden="1">
      <c r="A399" s="335" t="str">
        <f>Ma</f>
        <v>DC2GT42-DCK65</v>
      </c>
      <c r="B399" s="335" t="str">
        <f>MaHP</f>
        <v>DC2GT42</v>
      </c>
      <c r="C399" s="357">
        <v>486</v>
      </c>
      <c r="D399" s="357" t="s">
        <v>2942</v>
      </c>
      <c r="E399" s="357" t="s">
        <v>2943</v>
      </c>
      <c r="F399" s="357" t="s">
        <v>219</v>
      </c>
      <c r="G399" s="357">
        <v>2</v>
      </c>
      <c r="H399" s="357" t="s">
        <v>219</v>
      </c>
      <c r="I399" s="357" t="s">
        <v>2154</v>
      </c>
      <c r="J399" s="357">
        <v>56</v>
      </c>
      <c r="K399" s="358">
        <v>54</v>
      </c>
      <c r="L399" s="358">
        <v>0</v>
      </c>
      <c r="M399" s="358">
        <v>0</v>
      </c>
      <c r="N399" s="358" t="s">
        <v>2237</v>
      </c>
      <c r="O399" s="358" t="s">
        <v>2180</v>
      </c>
      <c r="P399" s="335" t="str">
        <f t="shared" si="6"/>
        <v>65DCKX22</v>
      </c>
      <c r="Q399" s="268">
        <f>_trangay</f>
        <v>90</v>
      </c>
      <c r="R399" s="268">
        <f>_trangay</f>
        <v>42341</v>
      </c>
      <c r="S399" s="269" t="str">
        <f>_trangay</f>
        <v>Viết</v>
      </c>
    </row>
    <row r="400" spans="1:19" hidden="1">
      <c r="A400" s="335" t="str">
        <f>Ma</f>
        <v>DC2GT42-DCK65</v>
      </c>
      <c r="B400" s="335" t="str">
        <f>MaHP</f>
        <v>DC2GT42</v>
      </c>
      <c r="C400" s="357">
        <v>487</v>
      </c>
      <c r="D400" s="357" t="s">
        <v>2944</v>
      </c>
      <c r="E400" s="357" t="s">
        <v>2945</v>
      </c>
      <c r="F400" s="357" t="s">
        <v>219</v>
      </c>
      <c r="G400" s="357">
        <v>2</v>
      </c>
      <c r="H400" s="357" t="s">
        <v>219</v>
      </c>
      <c r="I400" s="357" t="s">
        <v>2154</v>
      </c>
      <c r="J400" s="357">
        <v>57</v>
      </c>
      <c r="K400" s="358">
        <v>53</v>
      </c>
      <c r="L400" s="358">
        <v>0</v>
      </c>
      <c r="M400" s="358">
        <v>0</v>
      </c>
      <c r="N400" s="358" t="s">
        <v>2237</v>
      </c>
      <c r="O400" s="358" t="s">
        <v>2201</v>
      </c>
      <c r="P400" s="335" t="str">
        <f t="shared" si="6"/>
        <v>65DCKX23</v>
      </c>
      <c r="Q400" s="268">
        <f>_trangay</f>
        <v>90</v>
      </c>
      <c r="R400" s="268">
        <f>_trangay</f>
        <v>42341</v>
      </c>
      <c r="S400" s="269" t="str">
        <f>_trangay</f>
        <v>Viết</v>
      </c>
    </row>
    <row r="401" spans="1:19" hidden="1">
      <c r="A401" s="335" t="str">
        <f>Ma</f>
        <v>DC1CB90-DCK66</v>
      </c>
      <c r="B401" s="335" t="str">
        <f>MaHP</f>
        <v>DC1CB90</v>
      </c>
      <c r="C401" s="357">
        <v>488</v>
      </c>
      <c r="D401" s="357" t="s">
        <v>3993</v>
      </c>
      <c r="E401" s="357" t="s">
        <v>3994</v>
      </c>
      <c r="F401" s="357" t="s">
        <v>3995</v>
      </c>
      <c r="G401" s="357">
        <v>2</v>
      </c>
      <c r="H401" s="357" t="s">
        <v>2236</v>
      </c>
      <c r="I401" s="357" t="s">
        <v>2166</v>
      </c>
      <c r="J401" s="357">
        <v>70</v>
      </c>
      <c r="K401" s="358">
        <v>87</v>
      </c>
      <c r="L401" s="358">
        <v>0</v>
      </c>
      <c r="M401" s="358">
        <v>0</v>
      </c>
      <c r="N401" s="358" t="s">
        <v>3488</v>
      </c>
      <c r="O401" s="358" t="s">
        <v>3076</v>
      </c>
      <c r="P401" s="335" t="str">
        <f t="shared" si="6"/>
        <v>66DCVS21</v>
      </c>
      <c r="Q401" s="268" t="e">
        <f>_trangay</f>
        <v>#N/A</v>
      </c>
      <c r="R401" s="268" t="e">
        <f>_trangay</f>
        <v>#N/A</v>
      </c>
      <c r="S401" s="269" t="e">
        <f>_trangay</f>
        <v>#N/A</v>
      </c>
    </row>
    <row r="402" spans="1:19" hidden="1">
      <c r="A402" s="335" t="str">
        <f>Ma</f>
        <v>DC1CB90-DCK66</v>
      </c>
      <c r="B402" s="335" t="str">
        <f>MaHP</f>
        <v>DC1CB90</v>
      </c>
      <c r="C402" s="357">
        <v>489</v>
      </c>
      <c r="D402" s="357" t="s">
        <v>3996</v>
      </c>
      <c r="E402" s="357" t="s">
        <v>3997</v>
      </c>
      <c r="F402" s="357" t="s">
        <v>3995</v>
      </c>
      <c r="G402" s="357">
        <v>2</v>
      </c>
      <c r="H402" s="357" t="s">
        <v>2236</v>
      </c>
      <c r="I402" s="357" t="s">
        <v>2166</v>
      </c>
      <c r="J402" s="357">
        <v>60</v>
      </c>
      <c r="K402" s="358">
        <v>55</v>
      </c>
      <c r="L402" s="358">
        <v>0</v>
      </c>
      <c r="M402" s="358">
        <v>0</v>
      </c>
      <c r="N402" s="358" t="s">
        <v>3488</v>
      </c>
      <c r="O402" s="358" t="s">
        <v>2244</v>
      </c>
      <c r="P402" s="335" t="str">
        <f t="shared" si="6"/>
        <v>66DCVL21</v>
      </c>
      <c r="Q402" s="268" t="e">
        <f>_trangay</f>
        <v>#N/A</v>
      </c>
      <c r="R402" s="268" t="e">
        <f>_trangay</f>
        <v>#N/A</v>
      </c>
      <c r="S402" s="269" t="e">
        <f>_trangay</f>
        <v>#N/A</v>
      </c>
    </row>
    <row r="403" spans="1:19" hidden="1">
      <c r="A403" s="335" t="str">
        <f>Ma</f>
        <v>DC1CB90-DCK66</v>
      </c>
      <c r="B403" s="335" t="str">
        <f>MaHP</f>
        <v>DC1CB90</v>
      </c>
      <c r="C403" s="357">
        <v>490</v>
      </c>
      <c r="D403" s="357" t="s">
        <v>3998</v>
      </c>
      <c r="E403" s="357" t="s">
        <v>3999</v>
      </c>
      <c r="F403" s="357" t="s">
        <v>3995</v>
      </c>
      <c r="G403" s="357">
        <v>2</v>
      </c>
      <c r="H403" s="357" t="s">
        <v>2236</v>
      </c>
      <c r="I403" s="357" t="s">
        <v>2166</v>
      </c>
      <c r="J403" s="357">
        <v>60</v>
      </c>
      <c r="K403" s="358">
        <v>55</v>
      </c>
      <c r="L403" s="358">
        <v>0</v>
      </c>
      <c r="M403" s="358">
        <v>0</v>
      </c>
      <c r="N403" s="358" t="s">
        <v>3488</v>
      </c>
      <c r="O403" s="358" t="s">
        <v>2244</v>
      </c>
      <c r="P403" s="335" t="str">
        <f t="shared" si="6"/>
        <v>66DCVL22</v>
      </c>
      <c r="Q403" s="268" t="e">
        <f>_trangay</f>
        <v>#N/A</v>
      </c>
      <c r="R403" s="268" t="e">
        <f>_trangay</f>
        <v>#N/A</v>
      </c>
      <c r="S403" s="269" t="e">
        <f>_trangay</f>
        <v>#N/A</v>
      </c>
    </row>
    <row r="404" spans="1:19" hidden="1">
      <c r="A404" s="335" t="str">
        <f>Ma</f>
        <v>CC1CB92-CCK64</v>
      </c>
      <c r="B404" s="335" t="str">
        <f>MaHP</f>
        <v>CC1CB92</v>
      </c>
      <c r="C404" s="357">
        <v>491</v>
      </c>
      <c r="D404" s="357" t="s">
        <v>5137</v>
      </c>
      <c r="E404" s="357" t="s">
        <v>5138</v>
      </c>
      <c r="F404" s="357" t="s">
        <v>106</v>
      </c>
      <c r="G404" s="357">
        <v>2</v>
      </c>
      <c r="H404" s="357" t="s">
        <v>2157</v>
      </c>
      <c r="I404" s="357" t="s">
        <v>2155</v>
      </c>
      <c r="J404" s="357">
        <v>74</v>
      </c>
      <c r="K404" s="358">
        <v>73</v>
      </c>
      <c r="L404" s="358">
        <v>0</v>
      </c>
      <c r="M404" s="358">
        <v>0</v>
      </c>
      <c r="N404" s="358" t="s">
        <v>5001</v>
      </c>
      <c r="O404" s="358" t="s">
        <v>5139</v>
      </c>
      <c r="P404" s="335" t="str">
        <f t="shared" si="6"/>
        <v>64CCCD05</v>
      </c>
      <c r="Q404" s="268" t="e">
        <f>_trangay</f>
        <v>#N/A</v>
      </c>
      <c r="R404" s="268" t="e">
        <f>_trangay</f>
        <v>#N/A</v>
      </c>
      <c r="S404" s="269" t="e">
        <f>_trangay</f>
        <v>#N/A</v>
      </c>
    </row>
    <row r="405" spans="1:19" hidden="1">
      <c r="A405" s="335" t="str">
        <f>Ma</f>
        <v>DC1CB92-DCK65</v>
      </c>
      <c r="B405" s="335" t="str">
        <f>MaHP</f>
        <v>DC1CB92</v>
      </c>
      <c r="C405" s="357">
        <v>492</v>
      </c>
      <c r="D405" s="357" t="s">
        <v>2946</v>
      </c>
      <c r="E405" s="357" t="s">
        <v>2947</v>
      </c>
      <c r="F405" s="357" t="s">
        <v>106</v>
      </c>
      <c r="G405" s="357">
        <v>2</v>
      </c>
      <c r="H405" s="357" t="s">
        <v>2157</v>
      </c>
      <c r="I405" s="357" t="s">
        <v>2155</v>
      </c>
      <c r="J405" s="357">
        <v>70</v>
      </c>
      <c r="K405" s="358">
        <v>62</v>
      </c>
      <c r="L405" s="358">
        <v>0</v>
      </c>
      <c r="M405" s="358">
        <v>0</v>
      </c>
      <c r="N405" s="358" t="s">
        <v>2237</v>
      </c>
      <c r="O405" s="358" t="s">
        <v>2765</v>
      </c>
      <c r="P405" s="335" t="str">
        <f t="shared" si="6"/>
        <v>65DCCA21</v>
      </c>
      <c r="Q405" s="268" t="e">
        <f>_trangay</f>
        <v>#N/A</v>
      </c>
      <c r="R405" s="268" t="e">
        <f>_trangay</f>
        <v>#N/A</v>
      </c>
      <c r="S405" s="269" t="e">
        <f>_trangay</f>
        <v>#N/A</v>
      </c>
    </row>
    <row r="406" spans="1:19" hidden="1">
      <c r="A406" s="335" t="str">
        <f>Ma</f>
        <v>CC1CB92-CCK64</v>
      </c>
      <c r="B406" s="335" t="str">
        <f>MaHP</f>
        <v>CC1CB92</v>
      </c>
      <c r="C406" s="357">
        <v>493</v>
      </c>
      <c r="D406" s="357" t="s">
        <v>5140</v>
      </c>
      <c r="E406" s="357" t="s">
        <v>5141</v>
      </c>
      <c r="F406" s="357" t="s">
        <v>106</v>
      </c>
      <c r="G406" s="357">
        <v>2</v>
      </c>
      <c r="H406" s="357" t="s">
        <v>2157</v>
      </c>
      <c r="I406" s="357" t="s">
        <v>2155</v>
      </c>
      <c r="J406" s="357">
        <v>75</v>
      </c>
      <c r="K406" s="358">
        <v>76</v>
      </c>
      <c r="L406" s="358">
        <v>0</v>
      </c>
      <c r="M406" s="358">
        <v>0</v>
      </c>
      <c r="N406" s="358" t="s">
        <v>5001</v>
      </c>
      <c r="O406" s="358" t="s">
        <v>5139</v>
      </c>
      <c r="P406" s="335" t="str">
        <f t="shared" si="6"/>
        <v>64CCCD06</v>
      </c>
      <c r="Q406" s="268" t="e">
        <f>_trangay</f>
        <v>#N/A</v>
      </c>
      <c r="R406" s="268" t="e">
        <f>_trangay</f>
        <v>#N/A</v>
      </c>
      <c r="S406" s="269" t="e">
        <f>_trangay</f>
        <v>#N/A</v>
      </c>
    </row>
    <row r="407" spans="1:19" hidden="1">
      <c r="A407" s="335" t="str">
        <f>Ma</f>
        <v>DC1CB92-DCK65</v>
      </c>
      <c r="B407" s="335" t="str">
        <f>MaHP</f>
        <v>DC1CB92</v>
      </c>
      <c r="C407" s="357">
        <v>494</v>
      </c>
      <c r="D407" s="357" t="s">
        <v>2948</v>
      </c>
      <c r="E407" s="357" t="s">
        <v>2949</v>
      </c>
      <c r="F407" s="357" t="s">
        <v>106</v>
      </c>
      <c r="G407" s="357">
        <v>2</v>
      </c>
      <c r="H407" s="357" t="s">
        <v>2157</v>
      </c>
      <c r="I407" s="357" t="s">
        <v>2155</v>
      </c>
      <c r="J407" s="357">
        <v>70</v>
      </c>
      <c r="K407" s="358">
        <v>46</v>
      </c>
      <c r="L407" s="358">
        <v>0</v>
      </c>
      <c r="M407" s="358">
        <v>0</v>
      </c>
      <c r="N407" s="358" t="s">
        <v>2237</v>
      </c>
      <c r="O407" s="358" t="s">
        <v>2950</v>
      </c>
      <c r="P407" s="335" t="str">
        <f t="shared" si="6"/>
        <v>65DCDB21</v>
      </c>
      <c r="Q407" s="268" t="e">
        <f>_trangay</f>
        <v>#N/A</v>
      </c>
      <c r="R407" s="268" t="e">
        <f>_trangay</f>
        <v>#N/A</v>
      </c>
      <c r="S407" s="269" t="e">
        <f>_trangay</f>
        <v>#N/A</v>
      </c>
    </row>
    <row r="408" spans="1:19" hidden="1">
      <c r="A408" s="335" t="str">
        <f>Ma</f>
        <v>CC1CB92-CCK64</v>
      </c>
      <c r="B408" s="335" t="str">
        <f>MaHP</f>
        <v>CC1CB92</v>
      </c>
      <c r="C408" s="357">
        <v>495</v>
      </c>
      <c r="D408" s="357" t="s">
        <v>5142</v>
      </c>
      <c r="E408" s="357" t="s">
        <v>5143</v>
      </c>
      <c r="F408" s="357" t="s">
        <v>106</v>
      </c>
      <c r="G408" s="357">
        <v>2</v>
      </c>
      <c r="H408" s="357" t="s">
        <v>2157</v>
      </c>
      <c r="I408" s="357" t="s">
        <v>2155</v>
      </c>
      <c r="J408" s="357">
        <v>37</v>
      </c>
      <c r="K408" s="358">
        <v>36</v>
      </c>
      <c r="L408" s="358">
        <v>0</v>
      </c>
      <c r="M408" s="358">
        <v>0</v>
      </c>
      <c r="N408" s="358" t="s">
        <v>5001</v>
      </c>
      <c r="O408" s="358" t="s">
        <v>5139</v>
      </c>
      <c r="P408" s="335" t="str">
        <f t="shared" si="6"/>
        <v>64CCKD01</v>
      </c>
      <c r="Q408" s="268" t="e">
        <f>_trangay</f>
        <v>#N/A</v>
      </c>
      <c r="R408" s="268" t="e">
        <f>_trangay</f>
        <v>#N/A</v>
      </c>
      <c r="S408" s="269" t="e">
        <f>_trangay</f>
        <v>#N/A</v>
      </c>
    </row>
    <row r="409" spans="1:19" hidden="1">
      <c r="A409" s="335" t="str">
        <f>Ma</f>
        <v>DC1CB92-DCK65</v>
      </c>
      <c r="B409" s="335" t="str">
        <f>MaHP</f>
        <v>DC1CB92</v>
      </c>
      <c r="C409" s="357">
        <v>496</v>
      </c>
      <c r="D409" s="357" t="s">
        <v>2951</v>
      </c>
      <c r="E409" s="357" t="s">
        <v>2952</v>
      </c>
      <c r="F409" s="357" t="s">
        <v>106</v>
      </c>
      <c r="G409" s="357">
        <v>2</v>
      </c>
      <c r="H409" s="357" t="s">
        <v>2157</v>
      </c>
      <c r="I409" s="357" t="s">
        <v>2155</v>
      </c>
      <c r="J409" s="357">
        <v>70</v>
      </c>
      <c r="K409" s="358">
        <v>42</v>
      </c>
      <c r="L409" s="358">
        <v>0</v>
      </c>
      <c r="M409" s="358">
        <v>0</v>
      </c>
      <c r="N409" s="358" t="s">
        <v>2237</v>
      </c>
      <c r="O409" s="358" t="s">
        <v>2950</v>
      </c>
      <c r="P409" s="335" t="str">
        <f t="shared" si="6"/>
        <v>65DCDB22</v>
      </c>
      <c r="Q409" s="268" t="e">
        <f>_trangay</f>
        <v>#N/A</v>
      </c>
      <c r="R409" s="268" t="e">
        <f>_trangay</f>
        <v>#N/A</v>
      </c>
      <c r="S409" s="269" t="e">
        <f>_trangay</f>
        <v>#N/A</v>
      </c>
    </row>
    <row r="410" spans="1:19" hidden="1">
      <c r="A410" s="335" t="str">
        <f>Ma</f>
        <v>CC1CB92-CCK64</v>
      </c>
      <c r="B410" s="335" t="str">
        <f>MaHP</f>
        <v>CC1CB92</v>
      </c>
      <c r="C410" s="357">
        <v>497</v>
      </c>
      <c r="D410" s="357" t="s">
        <v>5144</v>
      </c>
      <c r="E410" s="357" t="s">
        <v>5145</v>
      </c>
      <c r="F410" s="357" t="s">
        <v>106</v>
      </c>
      <c r="G410" s="357">
        <v>2</v>
      </c>
      <c r="H410" s="357" t="s">
        <v>2157</v>
      </c>
      <c r="I410" s="357" t="s">
        <v>2155</v>
      </c>
      <c r="J410" s="357">
        <v>46</v>
      </c>
      <c r="K410" s="358">
        <v>46</v>
      </c>
      <c r="L410" s="358">
        <v>0</v>
      </c>
      <c r="M410" s="358">
        <v>0</v>
      </c>
      <c r="N410" s="358" t="s">
        <v>5001</v>
      </c>
      <c r="O410" s="358" t="s">
        <v>2950</v>
      </c>
      <c r="P410" s="335" t="str">
        <f t="shared" si="6"/>
        <v>64CCDD02</v>
      </c>
      <c r="Q410" s="268" t="e">
        <f>_trangay</f>
        <v>#N/A</v>
      </c>
      <c r="R410" s="268" t="e">
        <f>_trangay</f>
        <v>#N/A</v>
      </c>
      <c r="S410" s="269" t="e">
        <f>_trangay</f>
        <v>#N/A</v>
      </c>
    </row>
    <row r="411" spans="1:19" hidden="1">
      <c r="A411" s="335" t="str">
        <f>Ma</f>
        <v>DC1CB92-DCK65</v>
      </c>
      <c r="B411" s="335" t="str">
        <f>MaHP</f>
        <v>DC1CB92</v>
      </c>
      <c r="C411" s="357">
        <v>498</v>
      </c>
      <c r="D411" s="357" t="s">
        <v>2953</v>
      </c>
      <c r="E411" s="357" t="s">
        <v>2954</v>
      </c>
      <c r="F411" s="357" t="s">
        <v>106</v>
      </c>
      <c r="G411" s="357">
        <v>2</v>
      </c>
      <c r="H411" s="357" t="s">
        <v>2157</v>
      </c>
      <c r="I411" s="357" t="s">
        <v>2155</v>
      </c>
      <c r="J411" s="357">
        <v>70</v>
      </c>
      <c r="K411" s="358">
        <v>42</v>
      </c>
      <c r="L411" s="358">
        <v>0</v>
      </c>
      <c r="M411" s="358">
        <v>0</v>
      </c>
      <c r="N411" s="358" t="s">
        <v>2237</v>
      </c>
      <c r="O411" s="358" t="s">
        <v>2950</v>
      </c>
      <c r="P411" s="335" t="str">
        <f t="shared" si="6"/>
        <v>65DCDB23</v>
      </c>
      <c r="Q411" s="268" t="e">
        <f>_trangay</f>
        <v>#N/A</v>
      </c>
      <c r="R411" s="268" t="e">
        <f>_trangay</f>
        <v>#N/A</v>
      </c>
      <c r="S411" s="269" t="e">
        <f>_trangay</f>
        <v>#N/A</v>
      </c>
    </row>
    <row r="412" spans="1:19" hidden="1">
      <c r="A412" s="335" t="str">
        <f>Ma</f>
        <v>CC1CB92-CCK65</v>
      </c>
      <c r="B412" s="335" t="str">
        <f>MaHP</f>
        <v>CC1CB92</v>
      </c>
      <c r="C412" s="357">
        <v>499</v>
      </c>
      <c r="D412" s="357" t="s">
        <v>5146</v>
      </c>
      <c r="E412" s="357" t="s">
        <v>5147</v>
      </c>
      <c r="F412" s="357" t="s">
        <v>106</v>
      </c>
      <c r="G412" s="357">
        <v>2</v>
      </c>
      <c r="H412" s="357" t="s">
        <v>2157</v>
      </c>
      <c r="I412" s="357" t="s">
        <v>2155</v>
      </c>
      <c r="J412" s="357">
        <v>33</v>
      </c>
      <c r="K412" s="358">
        <v>32</v>
      </c>
      <c r="L412" s="358">
        <v>0</v>
      </c>
      <c r="M412" s="358">
        <v>0</v>
      </c>
      <c r="N412" s="358" t="s">
        <v>5021</v>
      </c>
      <c r="O412" s="358" t="s">
        <v>2950</v>
      </c>
      <c r="P412" s="335" t="str">
        <f t="shared" si="6"/>
        <v>65CCDD21</v>
      </c>
      <c r="Q412" s="268" t="e">
        <f>_trangay</f>
        <v>#N/A</v>
      </c>
      <c r="R412" s="268" t="e">
        <f>_trangay</f>
        <v>#N/A</v>
      </c>
      <c r="S412" s="269" t="e">
        <f>_trangay</f>
        <v>#N/A</v>
      </c>
    </row>
    <row r="413" spans="1:19" hidden="1">
      <c r="A413" s="335" t="str">
        <f>Ma</f>
        <v>DC2GT33-DCK64</v>
      </c>
      <c r="B413" s="335" t="str">
        <f>MaHP</f>
        <v>DC2GT33</v>
      </c>
      <c r="C413" s="357">
        <v>500</v>
      </c>
      <c r="D413" s="357" t="s">
        <v>4000</v>
      </c>
      <c r="E413" s="357" t="s">
        <v>4001</v>
      </c>
      <c r="F413" s="357" t="s">
        <v>1492</v>
      </c>
      <c r="G413" s="357">
        <v>3</v>
      </c>
      <c r="H413" s="357" t="s">
        <v>2159</v>
      </c>
      <c r="I413" s="357" t="s">
        <v>2155</v>
      </c>
      <c r="J413" s="357">
        <v>70</v>
      </c>
      <c r="K413" s="358">
        <v>59</v>
      </c>
      <c r="L413" s="358">
        <v>0</v>
      </c>
      <c r="M413" s="358">
        <v>0</v>
      </c>
      <c r="N413" s="358" t="s">
        <v>3385</v>
      </c>
      <c r="O413" s="358" t="s">
        <v>2196</v>
      </c>
      <c r="P413" s="335" t="str">
        <f t="shared" si="6"/>
        <v>64DCCD08</v>
      </c>
      <c r="Q413" s="268">
        <f>_trangay</f>
        <v>0</v>
      </c>
      <c r="R413" s="268">
        <f>_trangay</f>
        <v>42348</v>
      </c>
      <c r="S413" s="269">
        <f>_trangay</f>
        <v>0</v>
      </c>
    </row>
    <row r="414" spans="1:19" hidden="1">
      <c r="A414" s="335" t="str">
        <f>Ma</f>
        <v>DC2GT33-DCK64</v>
      </c>
      <c r="B414" s="335" t="str">
        <f>MaHP</f>
        <v>DC2GT33</v>
      </c>
      <c r="C414" s="357">
        <v>501</v>
      </c>
      <c r="D414" s="357" t="s">
        <v>4002</v>
      </c>
      <c r="E414" s="357" t="s">
        <v>4003</v>
      </c>
      <c r="F414" s="357" t="s">
        <v>1492</v>
      </c>
      <c r="G414" s="357">
        <v>3</v>
      </c>
      <c r="H414" s="357" t="s">
        <v>2159</v>
      </c>
      <c r="I414" s="357" t="s">
        <v>2155</v>
      </c>
      <c r="J414" s="357">
        <v>70</v>
      </c>
      <c r="K414" s="358">
        <v>56</v>
      </c>
      <c r="L414" s="358">
        <v>0</v>
      </c>
      <c r="M414" s="358">
        <v>0</v>
      </c>
      <c r="N414" s="358" t="s">
        <v>3385</v>
      </c>
      <c r="O414" s="358" t="s">
        <v>2194</v>
      </c>
      <c r="P414" s="335" t="str">
        <f t="shared" si="6"/>
        <v>64DCCD09</v>
      </c>
      <c r="Q414" s="268">
        <f>_trangay</f>
        <v>0</v>
      </c>
      <c r="R414" s="268">
        <f>_trangay</f>
        <v>42348</v>
      </c>
      <c r="S414" s="269">
        <f>_trangay</f>
        <v>0</v>
      </c>
    </row>
    <row r="415" spans="1:19" hidden="1">
      <c r="A415" s="335" t="str">
        <f>Ma</f>
        <v>DC2GT33-DCK64</v>
      </c>
      <c r="B415" s="335" t="str">
        <f>MaHP</f>
        <v>DC2GT33</v>
      </c>
      <c r="C415" s="357">
        <v>502</v>
      </c>
      <c r="D415" s="357" t="s">
        <v>4004</v>
      </c>
      <c r="E415" s="357" t="s">
        <v>4005</v>
      </c>
      <c r="F415" s="357" t="s">
        <v>1492</v>
      </c>
      <c r="G415" s="357">
        <v>3</v>
      </c>
      <c r="H415" s="357" t="s">
        <v>2159</v>
      </c>
      <c r="I415" s="357" t="s">
        <v>2155</v>
      </c>
      <c r="J415" s="357">
        <v>70</v>
      </c>
      <c r="K415" s="358">
        <v>45</v>
      </c>
      <c r="L415" s="358">
        <v>0</v>
      </c>
      <c r="M415" s="358">
        <v>0</v>
      </c>
      <c r="N415" s="358" t="s">
        <v>3385</v>
      </c>
      <c r="O415" s="358" t="s">
        <v>3482</v>
      </c>
      <c r="P415" s="335" t="str">
        <f t="shared" si="6"/>
        <v>64DCCD10</v>
      </c>
      <c r="Q415" s="268">
        <f>_trangay</f>
        <v>0</v>
      </c>
      <c r="R415" s="268">
        <f>_trangay</f>
        <v>42348</v>
      </c>
      <c r="S415" s="269">
        <f>_trangay</f>
        <v>0</v>
      </c>
    </row>
    <row r="416" spans="1:19" hidden="1">
      <c r="A416" s="335" t="str">
        <f>Ma</f>
        <v>DC2GT33-DCK64</v>
      </c>
      <c r="B416" s="335" t="str">
        <f>MaHP</f>
        <v>DC2GT33</v>
      </c>
      <c r="C416" s="357">
        <v>503</v>
      </c>
      <c r="D416" s="357" t="s">
        <v>4006</v>
      </c>
      <c r="E416" s="357" t="s">
        <v>4007</v>
      </c>
      <c r="F416" s="357" t="s">
        <v>1492</v>
      </c>
      <c r="G416" s="357">
        <v>3</v>
      </c>
      <c r="H416" s="357" t="s">
        <v>2159</v>
      </c>
      <c r="I416" s="357" t="s">
        <v>2155</v>
      </c>
      <c r="J416" s="357">
        <v>70</v>
      </c>
      <c r="K416" s="358">
        <v>43</v>
      </c>
      <c r="L416" s="358">
        <v>0</v>
      </c>
      <c r="M416" s="358">
        <v>0</v>
      </c>
      <c r="N416" s="358" t="s">
        <v>3385</v>
      </c>
      <c r="O416" s="358" t="s">
        <v>3617</v>
      </c>
      <c r="P416" s="335" t="str">
        <f t="shared" si="6"/>
        <v>64DCCD11</v>
      </c>
      <c r="Q416" s="268">
        <f>_trangay</f>
        <v>0</v>
      </c>
      <c r="R416" s="268">
        <f>_trangay</f>
        <v>42348</v>
      </c>
      <c r="S416" s="269">
        <f>_trangay</f>
        <v>0</v>
      </c>
    </row>
    <row r="417" spans="1:20" hidden="1">
      <c r="A417" s="335" t="str">
        <f>Ma</f>
        <v>DC2GT33-DCK64</v>
      </c>
      <c r="B417" s="335" t="str">
        <f>MaHP</f>
        <v>DC2GT33</v>
      </c>
      <c r="C417" s="357">
        <v>504</v>
      </c>
      <c r="D417" s="357" t="s">
        <v>4008</v>
      </c>
      <c r="E417" s="357" t="s">
        <v>4009</v>
      </c>
      <c r="F417" s="357" t="s">
        <v>1492</v>
      </c>
      <c r="G417" s="357">
        <v>3</v>
      </c>
      <c r="H417" s="357" t="s">
        <v>2159</v>
      </c>
      <c r="I417" s="357" t="s">
        <v>2155</v>
      </c>
      <c r="J417" s="357">
        <v>70</v>
      </c>
      <c r="K417" s="358">
        <v>53</v>
      </c>
      <c r="L417" s="358">
        <v>0</v>
      </c>
      <c r="M417" s="358">
        <v>0</v>
      </c>
      <c r="N417" s="358" t="s">
        <v>3385</v>
      </c>
      <c r="O417" s="358" t="s">
        <v>2195</v>
      </c>
      <c r="P417" s="335" t="str">
        <f t="shared" si="6"/>
        <v>64DCCD12</v>
      </c>
      <c r="Q417" s="268">
        <f>_trangay</f>
        <v>0</v>
      </c>
      <c r="R417" s="268">
        <f>_trangay</f>
        <v>42348</v>
      </c>
      <c r="S417" s="269">
        <f>_trangay</f>
        <v>0</v>
      </c>
    </row>
    <row r="418" spans="1:20" hidden="1">
      <c r="A418" s="335" t="str">
        <f>Ma</f>
        <v>DC2GT33-DCK64</v>
      </c>
      <c r="B418" s="335" t="str">
        <f>MaHP</f>
        <v>DC2GT33</v>
      </c>
      <c r="C418" s="357">
        <v>505</v>
      </c>
      <c r="D418" s="357" t="s">
        <v>4010</v>
      </c>
      <c r="E418" s="357" t="s">
        <v>4011</v>
      </c>
      <c r="F418" s="357" t="s">
        <v>1492</v>
      </c>
      <c r="G418" s="357">
        <v>3</v>
      </c>
      <c r="H418" s="357" t="s">
        <v>2159</v>
      </c>
      <c r="I418" s="357" t="s">
        <v>2155</v>
      </c>
      <c r="J418" s="357">
        <v>70</v>
      </c>
      <c r="K418" s="358">
        <v>62</v>
      </c>
      <c r="L418" s="358">
        <v>0</v>
      </c>
      <c r="M418" s="358">
        <v>0</v>
      </c>
      <c r="N418" s="358" t="s">
        <v>3385</v>
      </c>
      <c r="O418" s="358" t="s">
        <v>2196</v>
      </c>
      <c r="P418" s="335" t="str">
        <f t="shared" si="6"/>
        <v>64DCCS01</v>
      </c>
      <c r="Q418" s="268">
        <f>_trangay</f>
        <v>0</v>
      </c>
      <c r="R418" s="268">
        <f>_trangay</f>
        <v>42348</v>
      </c>
      <c r="S418" s="269">
        <f>_trangay</f>
        <v>0</v>
      </c>
    </row>
    <row r="419" spans="1:20" hidden="1">
      <c r="A419" s="335" t="str">
        <f>Ma</f>
        <v>DC2TT23-DCK65</v>
      </c>
      <c r="B419" s="335" t="str">
        <f>MaHP</f>
        <v>DC2TT23</v>
      </c>
      <c r="C419" s="357">
        <v>506</v>
      </c>
      <c r="D419" s="357" t="s">
        <v>2955</v>
      </c>
      <c r="E419" s="357" t="s">
        <v>2956</v>
      </c>
      <c r="F419" s="357" t="s">
        <v>392</v>
      </c>
      <c r="G419" s="357">
        <v>3</v>
      </c>
      <c r="H419" s="357" t="s">
        <v>2202</v>
      </c>
      <c r="I419" s="357" t="s">
        <v>2199</v>
      </c>
      <c r="J419" s="357">
        <v>65</v>
      </c>
      <c r="K419" s="358">
        <v>60</v>
      </c>
      <c r="L419" s="358">
        <v>0</v>
      </c>
      <c r="M419" s="358">
        <v>0</v>
      </c>
      <c r="N419" s="358" t="s">
        <v>2237</v>
      </c>
      <c r="O419" s="358" t="s">
        <v>2203</v>
      </c>
      <c r="P419" s="335" t="str">
        <f t="shared" si="6"/>
        <v>65DCHT21</v>
      </c>
      <c r="Q419" s="268" t="e">
        <f>_trangay</f>
        <v>#N/A</v>
      </c>
      <c r="R419" s="268" t="e">
        <f>_trangay</f>
        <v>#N/A</v>
      </c>
      <c r="S419" s="269" t="e">
        <f>_trangay</f>
        <v>#N/A</v>
      </c>
    </row>
    <row r="420" spans="1:20" hidden="1">
      <c r="A420" s="335" t="str">
        <f>Ma</f>
        <v>DC2TT23-DCK65</v>
      </c>
      <c r="B420" s="335" t="str">
        <f>MaHP</f>
        <v>DC2TT23</v>
      </c>
      <c r="C420" s="357">
        <v>507</v>
      </c>
      <c r="D420" s="357" t="s">
        <v>2957</v>
      </c>
      <c r="E420" s="357" t="s">
        <v>2958</v>
      </c>
      <c r="F420" s="357" t="s">
        <v>392</v>
      </c>
      <c r="G420" s="357">
        <v>3</v>
      </c>
      <c r="H420" s="357" t="s">
        <v>2202</v>
      </c>
      <c r="I420" s="357" t="s">
        <v>2199</v>
      </c>
      <c r="J420" s="357">
        <v>70</v>
      </c>
      <c r="K420" s="358">
        <v>63</v>
      </c>
      <c r="L420" s="358">
        <v>0</v>
      </c>
      <c r="M420" s="358">
        <v>0</v>
      </c>
      <c r="N420" s="358" t="s">
        <v>2237</v>
      </c>
      <c r="O420" s="358" t="s">
        <v>2203</v>
      </c>
      <c r="P420" s="335" t="str">
        <f t="shared" si="6"/>
        <v>65DCHT22</v>
      </c>
      <c r="Q420" s="268" t="e">
        <f>_trangay</f>
        <v>#N/A</v>
      </c>
      <c r="R420" s="268" t="e">
        <f>_trangay</f>
        <v>#N/A</v>
      </c>
      <c r="S420" s="269" t="e">
        <f>_trangay</f>
        <v>#N/A</v>
      </c>
    </row>
    <row r="421" spans="1:20" hidden="1">
      <c r="A421" s="335" t="str">
        <f>Ma</f>
        <v>DC2TT23-DCK65</v>
      </c>
      <c r="B421" s="335" t="str">
        <f>MaHP</f>
        <v>DC2TT23</v>
      </c>
      <c r="C421" s="357">
        <v>508</v>
      </c>
      <c r="D421" s="357" t="s">
        <v>2959</v>
      </c>
      <c r="E421" s="357" t="s">
        <v>2960</v>
      </c>
      <c r="F421" s="357" t="s">
        <v>392</v>
      </c>
      <c r="G421" s="357">
        <v>3</v>
      </c>
      <c r="H421" s="357" t="s">
        <v>2202</v>
      </c>
      <c r="I421" s="357" t="s">
        <v>2199</v>
      </c>
      <c r="J421" s="357">
        <v>61</v>
      </c>
      <c r="K421" s="358">
        <v>32</v>
      </c>
      <c r="L421" s="358">
        <v>0</v>
      </c>
      <c r="M421" s="358">
        <v>0</v>
      </c>
      <c r="N421" s="358" t="s">
        <v>2237</v>
      </c>
      <c r="O421" s="358" t="s">
        <v>2203</v>
      </c>
      <c r="P421" s="335" t="str">
        <f t="shared" si="6"/>
        <v>65DCHT23</v>
      </c>
      <c r="Q421" s="268" t="e">
        <f>_trangay</f>
        <v>#N/A</v>
      </c>
      <c r="R421" s="268" t="e">
        <f>_trangay</f>
        <v>#N/A</v>
      </c>
      <c r="S421" s="269" t="e">
        <f>_trangay</f>
        <v>#N/A</v>
      </c>
    </row>
    <row r="422" spans="1:20" hidden="1">
      <c r="A422" s="335" t="str">
        <f>Ma</f>
        <v>DC3HT15-DCK64</v>
      </c>
      <c r="B422" s="335" t="str">
        <f>MaHP</f>
        <v>DC3HT15</v>
      </c>
      <c r="C422" s="357">
        <v>509</v>
      </c>
      <c r="D422" s="357" t="s">
        <v>4012</v>
      </c>
      <c r="E422" s="357" t="s">
        <v>4013</v>
      </c>
      <c r="F422" s="357" t="s">
        <v>1054</v>
      </c>
      <c r="G422" s="357">
        <v>3</v>
      </c>
      <c r="H422" s="357" t="s">
        <v>2202</v>
      </c>
      <c r="I422" s="357" t="s">
        <v>2199</v>
      </c>
      <c r="J422" s="357">
        <v>70</v>
      </c>
      <c r="K422" s="358">
        <v>54</v>
      </c>
      <c r="L422" s="358">
        <v>0</v>
      </c>
      <c r="M422" s="358">
        <v>0</v>
      </c>
      <c r="N422" s="358" t="s">
        <v>3385</v>
      </c>
      <c r="O422" s="358" t="s">
        <v>3884</v>
      </c>
      <c r="P422" s="335" t="str">
        <f t="shared" si="6"/>
        <v>64DCTH01</v>
      </c>
      <c r="Q422" s="268" t="e">
        <f>_trangay</f>
        <v>#N/A</v>
      </c>
      <c r="R422" s="268" t="e">
        <f>_trangay</f>
        <v>#N/A</v>
      </c>
      <c r="S422" s="269" t="e">
        <f>_trangay</f>
        <v>#N/A</v>
      </c>
    </row>
    <row r="423" spans="1:20" hidden="1">
      <c r="A423" s="335" t="str">
        <f>Ma</f>
        <v>DC3HT15-DCK64</v>
      </c>
      <c r="B423" s="335" t="str">
        <f>MaHP</f>
        <v>DC3HT15</v>
      </c>
      <c r="C423" s="357">
        <v>510</v>
      </c>
      <c r="D423" s="357" t="s">
        <v>4014</v>
      </c>
      <c r="E423" s="357" t="s">
        <v>4015</v>
      </c>
      <c r="F423" s="357" t="s">
        <v>1054</v>
      </c>
      <c r="G423" s="357">
        <v>3</v>
      </c>
      <c r="H423" s="357" t="s">
        <v>2202</v>
      </c>
      <c r="I423" s="357" t="s">
        <v>2199</v>
      </c>
      <c r="J423" s="357">
        <v>70</v>
      </c>
      <c r="K423" s="358">
        <v>52</v>
      </c>
      <c r="L423" s="358">
        <v>0</v>
      </c>
      <c r="M423" s="358">
        <v>0</v>
      </c>
      <c r="N423" s="358" t="s">
        <v>3385</v>
      </c>
      <c r="O423" s="358" t="s">
        <v>3879</v>
      </c>
      <c r="P423" s="335" t="str">
        <f t="shared" si="6"/>
        <v>64DCTH02</v>
      </c>
      <c r="Q423" s="268" t="e">
        <f>_trangay</f>
        <v>#N/A</v>
      </c>
      <c r="R423" s="268" t="e">
        <f>_trangay</f>
        <v>#N/A</v>
      </c>
      <c r="S423" s="269" t="e">
        <f>_trangay</f>
        <v>#N/A</v>
      </c>
    </row>
    <row r="424" spans="1:20" hidden="1">
      <c r="A424" s="335" t="str">
        <f>Ma</f>
        <v>DC3HT15-DCK64</v>
      </c>
      <c r="B424" s="335" t="str">
        <f>MaHP</f>
        <v>DC3HT15</v>
      </c>
      <c r="C424" s="357">
        <v>511</v>
      </c>
      <c r="D424" s="357" t="s">
        <v>4016</v>
      </c>
      <c r="E424" s="357" t="s">
        <v>4017</v>
      </c>
      <c r="F424" s="357" t="s">
        <v>1054</v>
      </c>
      <c r="G424" s="357">
        <v>3</v>
      </c>
      <c r="H424" s="357" t="s">
        <v>2202</v>
      </c>
      <c r="I424" s="357" t="s">
        <v>2199</v>
      </c>
      <c r="J424" s="357">
        <v>70</v>
      </c>
      <c r="K424" s="358">
        <v>51</v>
      </c>
      <c r="L424" s="358">
        <v>0</v>
      </c>
      <c r="M424" s="358">
        <v>0</v>
      </c>
      <c r="N424" s="358" t="s">
        <v>3385</v>
      </c>
      <c r="O424" s="358" t="s">
        <v>3884</v>
      </c>
      <c r="P424" s="335" t="str">
        <f t="shared" si="6"/>
        <v>64DCTH03</v>
      </c>
      <c r="Q424" s="268" t="e">
        <f>_trangay</f>
        <v>#N/A</v>
      </c>
      <c r="R424" s="268" t="e">
        <f>_trangay</f>
        <v>#N/A</v>
      </c>
      <c r="S424" s="269" t="e">
        <f>_trangay</f>
        <v>#N/A</v>
      </c>
    </row>
    <row r="425" spans="1:20" hidden="1">
      <c r="A425" s="335" t="str">
        <f>Ma</f>
        <v>CC2CK55-CCK65</v>
      </c>
      <c r="B425" s="335" t="str">
        <f>MaHP</f>
        <v>CC2CK55</v>
      </c>
      <c r="C425" s="357">
        <v>512</v>
      </c>
      <c r="D425" s="357" t="s">
        <v>5148</v>
      </c>
      <c r="E425" s="357" t="s">
        <v>5149</v>
      </c>
      <c r="F425" s="357" t="s">
        <v>1627</v>
      </c>
      <c r="G425" s="357">
        <v>3</v>
      </c>
      <c r="H425" s="357" t="s">
        <v>2153</v>
      </c>
      <c r="I425" s="357" t="s">
        <v>2154</v>
      </c>
      <c r="J425" s="357">
        <v>60</v>
      </c>
      <c r="K425" s="358">
        <v>59</v>
      </c>
      <c r="L425" s="358">
        <v>0</v>
      </c>
      <c r="M425" s="358">
        <v>0</v>
      </c>
      <c r="N425" s="358" t="s">
        <v>5021</v>
      </c>
      <c r="O425" s="358" t="s">
        <v>3443</v>
      </c>
      <c r="P425" s="335" t="str">
        <f t="shared" si="6"/>
        <v>65CCOT21</v>
      </c>
      <c r="Q425" s="268" t="e">
        <f>_trangay</f>
        <v>#N/A</v>
      </c>
      <c r="R425" s="268" t="e">
        <f>_trangay</f>
        <v>#N/A</v>
      </c>
      <c r="S425" s="269" t="e">
        <f>_trangay</f>
        <v>#N/A</v>
      </c>
    </row>
    <row r="426" spans="1:20" hidden="1">
      <c r="A426" s="335" t="str">
        <f>Ma</f>
        <v>DC2KV68-DCK65</v>
      </c>
      <c r="B426" s="335" t="str">
        <f>MaHP</f>
        <v>DC2KV68</v>
      </c>
      <c r="C426" s="357">
        <v>513</v>
      </c>
      <c r="D426" s="357" t="s">
        <v>2961</v>
      </c>
      <c r="E426" s="357" t="s">
        <v>2962</v>
      </c>
      <c r="F426" s="357" t="s">
        <v>283</v>
      </c>
      <c r="G426" s="357">
        <v>3</v>
      </c>
      <c r="H426" s="357" t="s">
        <v>2171</v>
      </c>
      <c r="I426" s="357" t="s">
        <v>2166</v>
      </c>
      <c r="J426" s="357">
        <v>34</v>
      </c>
      <c r="K426" s="358">
        <v>34</v>
      </c>
      <c r="L426" s="358">
        <v>0</v>
      </c>
      <c r="M426" s="358">
        <v>0</v>
      </c>
      <c r="N426" s="358" t="s">
        <v>2237</v>
      </c>
      <c r="O426" s="358" t="s">
        <v>2963</v>
      </c>
      <c r="P426" s="335" t="str">
        <f t="shared" si="6"/>
        <v>65DCVL21</v>
      </c>
      <c r="Q426" s="268">
        <f>_trangay</f>
        <v>90</v>
      </c>
      <c r="R426" s="268">
        <f>_trangay</f>
        <v>42349</v>
      </c>
      <c r="S426" s="269" t="str">
        <f>_trangay</f>
        <v>Viết</v>
      </c>
    </row>
    <row r="427" spans="1:20" hidden="1">
      <c r="A427" s="335" t="str">
        <f>Ma</f>
        <v>CC2KV68-CCK66</v>
      </c>
      <c r="B427" s="335" t="str">
        <f>MaHP</f>
        <v>CC2KV68</v>
      </c>
      <c r="C427" s="357">
        <v>514</v>
      </c>
      <c r="D427" s="357" t="s">
        <v>4018</v>
      </c>
      <c r="E427" s="357" t="s">
        <v>4019</v>
      </c>
      <c r="F427" s="357" t="s">
        <v>283</v>
      </c>
      <c r="G427" s="357">
        <v>3</v>
      </c>
      <c r="H427" s="357" t="s">
        <v>2171</v>
      </c>
      <c r="I427" s="357" t="s">
        <v>2166</v>
      </c>
      <c r="J427" s="357">
        <v>35</v>
      </c>
      <c r="K427" s="358">
        <v>35</v>
      </c>
      <c r="L427" s="358">
        <v>0</v>
      </c>
      <c r="M427" s="358">
        <v>0</v>
      </c>
      <c r="N427" s="358" t="s">
        <v>3485</v>
      </c>
      <c r="O427" s="358" t="s">
        <v>4020</v>
      </c>
      <c r="P427" s="335" t="str">
        <f t="shared" si="6"/>
        <v>66CCKT21</v>
      </c>
      <c r="Q427" s="268" t="e">
        <f>_trangay</f>
        <v>#N/A</v>
      </c>
      <c r="R427" s="268" t="e">
        <f>_trangay</f>
        <v>#N/A</v>
      </c>
      <c r="S427" s="269" t="e">
        <f>_trangay</f>
        <v>#N/A</v>
      </c>
    </row>
    <row r="428" spans="1:20" hidden="1">
      <c r="A428" s="335" t="str">
        <f>Ma</f>
        <v>DC2KV68-DCK65</v>
      </c>
      <c r="B428" s="335" t="str">
        <f>MaHP</f>
        <v>DC2KV68</v>
      </c>
      <c r="C428" s="357">
        <v>515</v>
      </c>
      <c r="D428" s="357" t="s">
        <v>2964</v>
      </c>
      <c r="E428" s="357" t="s">
        <v>2965</v>
      </c>
      <c r="F428" s="357" t="s">
        <v>283</v>
      </c>
      <c r="G428" s="357">
        <v>3</v>
      </c>
      <c r="H428" s="357" t="s">
        <v>2171</v>
      </c>
      <c r="I428" s="357" t="s">
        <v>2166</v>
      </c>
      <c r="J428" s="357">
        <v>38</v>
      </c>
      <c r="K428" s="358">
        <v>35</v>
      </c>
      <c r="L428" s="358">
        <v>0</v>
      </c>
      <c r="M428" s="358">
        <v>0</v>
      </c>
      <c r="N428" s="358" t="s">
        <v>2237</v>
      </c>
      <c r="O428" s="358" t="s">
        <v>2966</v>
      </c>
      <c r="P428" s="335" t="str">
        <f t="shared" si="6"/>
        <v>65DCVB21</v>
      </c>
      <c r="Q428" s="268">
        <f>_trangay</f>
        <v>90</v>
      </c>
      <c r="R428" s="268">
        <f>_trangay</f>
        <v>42349</v>
      </c>
      <c r="S428" s="269" t="str">
        <f>_trangay</f>
        <v>Viết</v>
      </c>
    </row>
    <row r="429" spans="1:20" hidden="1">
      <c r="A429" s="335" t="str">
        <f>Ma</f>
        <v>DC2KV68-DCK65</v>
      </c>
      <c r="B429" s="335" t="str">
        <f>MaHP</f>
        <v>DC2KV68</v>
      </c>
      <c r="C429" s="357">
        <v>516</v>
      </c>
      <c r="D429" s="357" t="s">
        <v>2967</v>
      </c>
      <c r="E429" s="357" t="s">
        <v>2968</v>
      </c>
      <c r="F429" s="357" t="s">
        <v>283</v>
      </c>
      <c r="G429" s="357">
        <v>3</v>
      </c>
      <c r="H429" s="357" t="s">
        <v>2171</v>
      </c>
      <c r="I429" s="357" t="s">
        <v>2166</v>
      </c>
      <c r="J429" s="357">
        <v>57</v>
      </c>
      <c r="K429" s="358">
        <v>58</v>
      </c>
      <c r="L429" s="358">
        <v>0</v>
      </c>
      <c r="M429" s="358">
        <v>0</v>
      </c>
      <c r="N429" s="358" t="s">
        <v>2237</v>
      </c>
      <c r="O429" s="358" t="s">
        <v>2966</v>
      </c>
      <c r="P429" s="335" t="str">
        <f t="shared" si="6"/>
        <v>65DCKX21</v>
      </c>
      <c r="Q429" s="268">
        <f>_trangay</f>
        <v>90</v>
      </c>
      <c r="R429" s="268">
        <f>_trangay</f>
        <v>42349</v>
      </c>
      <c r="S429" s="269" t="str">
        <f>_trangay</f>
        <v>Viết</v>
      </c>
    </row>
    <row r="430" spans="1:20" hidden="1">
      <c r="A430" s="335" t="str">
        <f>Ma</f>
        <v>DC2KV68-DCK65</v>
      </c>
      <c r="B430" s="335" t="str">
        <f>MaHP</f>
        <v>DC2KV68</v>
      </c>
      <c r="C430" s="357">
        <v>517</v>
      </c>
      <c r="D430" s="357" t="s">
        <v>2969</v>
      </c>
      <c r="E430" s="357" t="s">
        <v>2970</v>
      </c>
      <c r="F430" s="357" t="s">
        <v>283</v>
      </c>
      <c r="G430" s="357">
        <v>3</v>
      </c>
      <c r="H430" s="357" t="s">
        <v>2171</v>
      </c>
      <c r="I430" s="357" t="s">
        <v>2166</v>
      </c>
      <c r="J430" s="357">
        <v>56</v>
      </c>
      <c r="K430" s="358">
        <v>54</v>
      </c>
      <c r="L430" s="358">
        <v>0</v>
      </c>
      <c r="M430" s="358">
        <v>0</v>
      </c>
      <c r="N430" s="358" t="s">
        <v>2237</v>
      </c>
      <c r="O430" s="358" t="s">
        <v>2963</v>
      </c>
      <c r="P430" s="335" t="str">
        <f t="shared" si="6"/>
        <v>65DCKX22</v>
      </c>
      <c r="Q430" s="268">
        <f>_trangay</f>
        <v>90</v>
      </c>
      <c r="R430" s="268">
        <f>_trangay</f>
        <v>42349</v>
      </c>
      <c r="S430" s="269" t="str">
        <f>_trangay</f>
        <v>Viết</v>
      </c>
    </row>
    <row r="431" spans="1:20" hidden="1">
      <c r="A431" s="335" t="str">
        <f>Ma</f>
        <v>DC2KV68-DCK65</v>
      </c>
      <c r="B431" s="335" t="str">
        <f>MaHP</f>
        <v>DC2KV68</v>
      </c>
      <c r="C431" s="357">
        <v>518</v>
      </c>
      <c r="D431" s="357" t="s">
        <v>2971</v>
      </c>
      <c r="E431" s="357" t="s">
        <v>2972</v>
      </c>
      <c r="F431" s="357" t="s">
        <v>283</v>
      </c>
      <c r="G431" s="357">
        <v>3</v>
      </c>
      <c r="H431" s="357" t="s">
        <v>2171</v>
      </c>
      <c r="I431" s="357" t="s">
        <v>2166</v>
      </c>
      <c r="J431" s="357">
        <v>57</v>
      </c>
      <c r="K431" s="358">
        <v>51</v>
      </c>
      <c r="L431" s="358">
        <v>0</v>
      </c>
      <c r="M431" s="358">
        <v>0</v>
      </c>
      <c r="N431" s="358" t="s">
        <v>2237</v>
      </c>
      <c r="O431" s="358" t="s">
        <v>2966</v>
      </c>
      <c r="P431" s="335" t="str">
        <f t="shared" si="6"/>
        <v>65DCKX23</v>
      </c>
      <c r="Q431" s="268">
        <f>_trangay</f>
        <v>90</v>
      </c>
      <c r="R431" s="268">
        <f>_trangay</f>
        <v>42349</v>
      </c>
      <c r="S431" s="269" t="str">
        <f>_trangay</f>
        <v>Viết</v>
      </c>
    </row>
    <row r="432" spans="1:20" hidden="1">
      <c r="A432" s="335" t="str">
        <f>LEFT(Ma,7)&amp;T432&amp;"-"&amp;RIGHT(Ma,5)</f>
        <v>DC2KV681-DCK66</v>
      </c>
      <c r="B432" s="335" t="str">
        <f>MaHP</f>
        <v>DC2KV68</v>
      </c>
      <c r="C432" s="357">
        <v>519</v>
      </c>
      <c r="D432" s="357" t="s">
        <v>4021</v>
      </c>
      <c r="E432" s="357" t="s">
        <v>4022</v>
      </c>
      <c r="F432" s="357" t="s">
        <v>283</v>
      </c>
      <c r="G432" s="357">
        <v>3</v>
      </c>
      <c r="H432" s="357" t="s">
        <v>2171</v>
      </c>
      <c r="I432" s="357" t="s">
        <v>2166</v>
      </c>
      <c r="J432" s="357">
        <v>80</v>
      </c>
      <c r="K432" s="358">
        <v>60</v>
      </c>
      <c r="L432" s="358">
        <v>0</v>
      </c>
      <c r="M432" s="358">
        <v>0</v>
      </c>
      <c r="N432" s="358" t="s">
        <v>3488</v>
      </c>
      <c r="O432" s="358" t="s">
        <v>2966</v>
      </c>
      <c r="P432" s="335" t="str">
        <f t="shared" si="6"/>
        <v>66DCKT21</v>
      </c>
      <c r="Q432" s="268" t="e">
        <f>_trangay</f>
        <v>#N/A</v>
      </c>
      <c r="R432" s="268" t="e">
        <f>_trangay</f>
        <v>#N/A</v>
      </c>
      <c r="S432" s="269" t="e">
        <f>_trangay</f>
        <v>#N/A</v>
      </c>
      <c r="T432" s="46">
        <v>1</v>
      </c>
    </row>
    <row r="433" spans="1:20" hidden="1">
      <c r="A433" s="335" t="str">
        <f>LEFT(Ma,7)&amp;T433&amp;"-"&amp;RIGHT(Ma,5)</f>
        <v>DC2KV681-DCK66</v>
      </c>
      <c r="B433" s="335" t="str">
        <f>MaHP</f>
        <v>DC2KV68</v>
      </c>
      <c r="C433" s="357">
        <v>520</v>
      </c>
      <c r="D433" s="357" t="s">
        <v>4023</v>
      </c>
      <c r="E433" s="357" t="s">
        <v>4024</v>
      </c>
      <c r="F433" s="357" t="s">
        <v>283</v>
      </c>
      <c r="G433" s="357">
        <v>3</v>
      </c>
      <c r="H433" s="357" t="s">
        <v>2171</v>
      </c>
      <c r="I433" s="357" t="s">
        <v>2166</v>
      </c>
      <c r="J433" s="357">
        <v>80</v>
      </c>
      <c r="K433" s="358">
        <v>59</v>
      </c>
      <c r="L433" s="358">
        <v>0</v>
      </c>
      <c r="M433" s="358">
        <v>0</v>
      </c>
      <c r="N433" s="358" t="s">
        <v>3488</v>
      </c>
      <c r="O433" s="358" t="s">
        <v>2966</v>
      </c>
      <c r="P433" s="335" t="str">
        <f t="shared" si="6"/>
        <v>66DCKT22</v>
      </c>
      <c r="Q433" s="268" t="e">
        <f>_trangay</f>
        <v>#N/A</v>
      </c>
      <c r="R433" s="268" t="e">
        <f>_trangay</f>
        <v>#N/A</v>
      </c>
      <c r="S433" s="269" t="e">
        <f>_trangay</f>
        <v>#N/A</v>
      </c>
      <c r="T433" s="46">
        <v>1</v>
      </c>
    </row>
    <row r="434" spans="1:20" hidden="1">
      <c r="A434" s="335" t="str">
        <f>LEFT(Ma,7)&amp;T434&amp;"-"&amp;RIGHT(Ma,5)</f>
        <v>DC2KV681-DCK66</v>
      </c>
      <c r="B434" s="335" t="str">
        <f>MaHP</f>
        <v>DC2KV68</v>
      </c>
      <c r="C434" s="357">
        <v>521</v>
      </c>
      <c r="D434" s="357" t="s">
        <v>4025</v>
      </c>
      <c r="E434" s="357" t="s">
        <v>4026</v>
      </c>
      <c r="F434" s="357" t="s">
        <v>283</v>
      </c>
      <c r="G434" s="357">
        <v>3</v>
      </c>
      <c r="H434" s="357" t="s">
        <v>2171</v>
      </c>
      <c r="I434" s="357" t="s">
        <v>2166</v>
      </c>
      <c r="J434" s="357">
        <v>60</v>
      </c>
      <c r="K434" s="358">
        <v>64</v>
      </c>
      <c r="L434" s="358">
        <v>0</v>
      </c>
      <c r="M434" s="358">
        <v>0</v>
      </c>
      <c r="N434" s="358" t="s">
        <v>3488</v>
      </c>
      <c r="O434" s="358" t="s">
        <v>2963</v>
      </c>
      <c r="P434" s="335" t="str">
        <f t="shared" si="6"/>
        <v>66DCTN21</v>
      </c>
      <c r="Q434" s="268" t="e">
        <f>_trangay</f>
        <v>#N/A</v>
      </c>
      <c r="R434" s="268" t="e">
        <f>_trangay</f>
        <v>#N/A</v>
      </c>
      <c r="S434" s="269" t="e">
        <f>_trangay</f>
        <v>#N/A</v>
      </c>
      <c r="T434" s="46">
        <v>1</v>
      </c>
    </row>
    <row r="435" spans="1:20" hidden="1">
      <c r="A435" s="335" t="str">
        <f>LEFT(Ma,7)&amp;T435&amp;"-"&amp;RIGHT(Ma,5)</f>
        <v>DC2KV681-DCK66</v>
      </c>
      <c r="B435" s="335" t="str">
        <f>MaHP</f>
        <v>DC2KV68</v>
      </c>
      <c r="C435" s="357">
        <v>522</v>
      </c>
      <c r="D435" s="357" t="s">
        <v>4027</v>
      </c>
      <c r="E435" s="357" t="s">
        <v>4028</v>
      </c>
      <c r="F435" s="357" t="s">
        <v>283</v>
      </c>
      <c r="G435" s="357">
        <v>3</v>
      </c>
      <c r="H435" s="357" t="s">
        <v>2171</v>
      </c>
      <c r="I435" s="357" t="s">
        <v>2166</v>
      </c>
      <c r="J435" s="357">
        <v>80</v>
      </c>
      <c r="K435" s="358">
        <v>60</v>
      </c>
      <c r="L435" s="358">
        <v>0</v>
      </c>
      <c r="M435" s="358">
        <v>0</v>
      </c>
      <c r="N435" s="358" t="s">
        <v>3488</v>
      </c>
      <c r="O435" s="358" t="s">
        <v>2963</v>
      </c>
      <c r="P435" s="335" t="str">
        <f t="shared" si="6"/>
        <v>66DCKT24</v>
      </c>
      <c r="Q435" s="268" t="e">
        <f>_trangay</f>
        <v>#N/A</v>
      </c>
      <c r="R435" s="268" t="e">
        <f>_trangay</f>
        <v>#N/A</v>
      </c>
      <c r="S435" s="269" t="e">
        <f>_trangay</f>
        <v>#N/A</v>
      </c>
      <c r="T435" s="46">
        <v>1</v>
      </c>
    </row>
    <row r="436" spans="1:20" hidden="1">
      <c r="A436" s="335" t="str">
        <f>LEFT(Ma,7)&amp;T436&amp;"-"&amp;RIGHT(Ma,5)</f>
        <v>DC2KV681-DCK66</v>
      </c>
      <c r="B436" s="335" t="str">
        <f>MaHP</f>
        <v>DC2KV68</v>
      </c>
      <c r="C436" s="357">
        <v>523</v>
      </c>
      <c r="D436" s="357" t="s">
        <v>4029</v>
      </c>
      <c r="E436" s="357" t="s">
        <v>4030</v>
      </c>
      <c r="F436" s="357" t="s">
        <v>283</v>
      </c>
      <c r="G436" s="357">
        <v>3</v>
      </c>
      <c r="H436" s="357" t="s">
        <v>2171</v>
      </c>
      <c r="I436" s="357" t="s">
        <v>2166</v>
      </c>
      <c r="J436" s="357">
        <v>60</v>
      </c>
      <c r="K436" s="358">
        <v>65</v>
      </c>
      <c r="L436" s="358">
        <v>0</v>
      </c>
      <c r="M436" s="358">
        <v>0</v>
      </c>
      <c r="N436" s="358" t="s">
        <v>3488</v>
      </c>
      <c r="O436" s="358" t="s">
        <v>2963</v>
      </c>
      <c r="P436" s="335" t="str">
        <f t="shared" si="6"/>
        <v>66DCTN22</v>
      </c>
      <c r="Q436" s="268" t="e">
        <f>_trangay</f>
        <v>#N/A</v>
      </c>
      <c r="R436" s="268" t="e">
        <f>_trangay</f>
        <v>#N/A</v>
      </c>
      <c r="S436" s="269" t="e">
        <f>_trangay</f>
        <v>#N/A</v>
      </c>
      <c r="T436" s="46">
        <v>1</v>
      </c>
    </row>
    <row r="437" spans="1:20" hidden="1">
      <c r="A437" s="335" t="str">
        <f>LEFT(Ma,7)&amp;T437&amp;"-"&amp;RIGHT(Ma,5)</f>
        <v>DC2KV681-DCK66</v>
      </c>
      <c r="B437" s="335" t="str">
        <f>MaHP</f>
        <v>DC2KV68</v>
      </c>
      <c r="C437" s="357">
        <v>524</v>
      </c>
      <c r="D437" s="357" t="s">
        <v>4031</v>
      </c>
      <c r="E437" s="357" t="s">
        <v>4032</v>
      </c>
      <c r="F437" s="357" t="s">
        <v>283</v>
      </c>
      <c r="G437" s="357">
        <v>3</v>
      </c>
      <c r="H437" s="357" t="s">
        <v>2171</v>
      </c>
      <c r="I437" s="357" t="s">
        <v>2166</v>
      </c>
      <c r="J437" s="357">
        <v>60</v>
      </c>
      <c r="K437" s="358">
        <v>59</v>
      </c>
      <c r="L437" s="358">
        <v>0</v>
      </c>
      <c r="M437" s="358">
        <v>0</v>
      </c>
      <c r="N437" s="358" t="s">
        <v>3488</v>
      </c>
      <c r="O437" s="358" t="s">
        <v>2966</v>
      </c>
      <c r="P437" s="335" t="str">
        <f t="shared" si="6"/>
        <v>66DCKT23</v>
      </c>
      <c r="Q437" s="268" t="e">
        <f>_trangay</f>
        <v>#N/A</v>
      </c>
      <c r="R437" s="268" t="e">
        <f>_trangay</f>
        <v>#N/A</v>
      </c>
      <c r="S437" s="269" t="e">
        <f>_trangay</f>
        <v>#N/A</v>
      </c>
      <c r="T437" s="46">
        <v>1</v>
      </c>
    </row>
    <row r="438" spans="1:20" hidden="1">
      <c r="A438" s="335" t="str">
        <f>LEFT(Ma,7)&amp;T438&amp;"-"&amp;RIGHT(Ma,5)</f>
        <v>DC2KV681-DCK66</v>
      </c>
      <c r="B438" s="335" t="str">
        <f>MaHP</f>
        <v>DC2KV68</v>
      </c>
      <c r="C438" s="357">
        <v>525</v>
      </c>
      <c r="D438" s="357" t="s">
        <v>4033</v>
      </c>
      <c r="E438" s="357" t="s">
        <v>4034</v>
      </c>
      <c r="F438" s="357" t="s">
        <v>283</v>
      </c>
      <c r="G438" s="357">
        <v>3</v>
      </c>
      <c r="H438" s="357" t="s">
        <v>2171</v>
      </c>
      <c r="I438" s="357" t="s">
        <v>2166</v>
      </c>
      <c r="J438" s="357">
        <v>60</v>
      </c>
      <c r="K438" s="358">
        <v>60</v>
      </c>
      <c r="L438" s="358">
        <v>0</v>
      </c>
      <c r="M438" s="358">
        <v>0</v>
      </c>
      <c r="N438" s="358" t="s">
        <v>3488</v>
      </c>
      <c r="O438" s="358" t="s">
        <v>2963</v>
      </c>
      <c r="P438" s="335" t="str">
        <f t="shared" si="6"/>
        <v>66DCKT25</v>
      </c>
      <c r="Q438" s="268" t="e">
        <f>_trangay</f>
        <v>#N/A</v>
      </c>
      <c r="R438" s="268" t="e">
        <f>_trangay</f>
        <v>#N/A</v>
      </c>
      <c r="S438" s="269" t="e">
        <f>_trangay</f>
        <v>#N/A</v>
      </c>
      <c r="T438" s="46">
        <v>1</v>
      </c>
    </row>
    <row r="439" spans="1:20" hidden="1">
      <c r="A439" s="335" t="str">
        <f>LEFT(Ma,7)&amp;T439&amp;"-"&amp;RIGHT(Ma,5)</f>
        <v>DC2KV681-DCK66</v>
      </c>
      <c r="B439" s="335" t="str">
        <f>MaHP</f>
        <v>DC2KV68</v>
      </c>
      <c r="C439" s="357">
        <v>526</v>
      </c>
      <c r="D439" s="357" t="s">
        <v>4035</v>
      </c>
      <c r="E439" s="357" t="s">
        <v>4036</v>
      </c>
      <c r="F439" s="357" t="s">
        <v>283</v>
      </c>
      <c r="G439" s="357">
        <v>3</v>
      </c>
      <c r="H439" s="357" t="s">
        <v>2171</v>
      </c>
      <c r="I439" s="357" t="s">
        <v>2166</v>
      </c>
      <c r="J439" s="357">
        <v>60</v>
      </c>
      <c r="K439" s="358">
        <v>59</v>
      </c>
      <c r="L439" s="358">
        <v>0</v>
      </c>
      <c r="M439" s="358">
        <v>0</v>
      </c>
      <c r="N439" s="358" t="s">
        <v>3488</v>
      </c>
      <c r="O439" s="358" t="s">
        <v>2172</v>
      </c>
      <c r="P439" s="335" t="str">
        <f t="shared" si="6"/>
        <v>66DCKT26</v>
      </c>
      <c r="Q439" s="268" t="e">
        <f>_trangay</f>
        <v>#N/A</v>
      </c>
      <c r="R439" s="268" t="e">
        <f>_trangay</f>
        <v>#N/A</v>
      </c>
      <c r="S439" s="269" t="e">
        <f>_trangay</f>
        <v>#N/A</v>
      </c>
      <c r="T439" s="46">
        <v>1</v>
      </c>
    </row>
    <row r="440" spans="1:20" hidden="1">
      <c r="A440" s="335" t="str">
        <f>LEFT(Ma,7)&amp;T440&amp;"-"&amp;RIGHT(Ma,5)</f>
        <v>DC2KV681-DCK66</v>
      </c>
      <c r="B440" s="335" t="str">
        <f>MaHP</f>
        <v>DC2KV68</v>
      </c>
      <c r="C440" s="357">
        <v>527</v>
      </c>
      <c r="D440" s="357" t="s">
        <v>4037</v>
      </c>
      <c r="E440" s="357" t="s">
        <v>4038</v>
      </c>
      <c r="F440" s="357" t="s">
        <v>283</v>
      </c>
      <c r="G440" s="357">
        <v>3</v>
      </c>
      <c r="H440" s="357" t="s">
        <v>2171</v>
      </c>
      <c r="I440" s="357" t="s">
        <v>2166</v>
      </c>
      <c r="J440" s="357">
        <v>60</v>
      </c>
      <c r="K440" s="358">
        <v>46</v>
      </c>
      <c r="L440" s="358">
        <v>0</v>
      </c>
      <c r="M440" s="358">
        <v>0</v>
      </c>
      <c r="N440" s="358" t="s">
        <v>3488</v>
      </c>
      <c r="O440" s="358" t="s">
        <v>2963</v>
      </c>
      <c r="P440" s="335" t="str">
        <f t="shared" si="6"/>
        <v>66DCKT27</v>
      </c>
      <c r="Q440" s="268" t="e">
        <f>_trangay</f>
        <v>#N/A</v>
      </c>
      <c r="R440" s="268" t="e">
        <f>_trangay</f>
        <v>#N/A</v>
      </c>
      <c r="S440" s="269" t="e">
        <f>_trangay</f>
        <v>#N/A</v>
      </c>
      <c r="T440" s="46">
        <v>1</v>
      </c>
    </row>
    <row r="441" spans="1:20" hidden="1">
      <c r="A441" s="335" t="str">
        <f>Ma</f>
        <v>DC2CK55-DCK65</v>
      </c>
      <c r="B441" s="335" t="str">
        <f>MaHP</f>
        <v>DC2CK55</v>
      </c>
      <c r="C441" s="357">
        <v>528</v>
      </c>
      <c r="D441" s="357" t="s">
        <v>2973</v>
      </c>
      <c r="E441" s="357" t="s">
        <v>2974</v>
      </c>
      <c r="F441" s="357" t="s">
        <v>236</v>
      </c>
      <c r="G441" s="357">
        <v>2</v>
      </c>
      <c r="H441" s="357" t="s">
        <v>2153</v>
      </c>
      <c r="I441" s="357" t="s">
        <v>2154</v>
      </c>
      <c r="J441" s="357">
        <v>25</v>
      </c>
      <c r="K441" s="358">
        <v>37</v>
      </c>
      <c r="L441" s="358">
        <v>0</v>
      </c>
      <c r="M441" s="358">
        <v>0</v>
      </c>
      <c r="N441" s="358" t="s">
        <v>2237</v>
      </c>
      <c r="O441" s="358" t="s">
        <v>2192</v>
      </c>
      <c r="P441" s="335" t="str">
        <f t="shared" si="6"/>
        <v>65DCDM21</v>
      </c>
      <c r="Q441" s="268" t="e">
        <f>_trangay</f>
        <v>#N/A</v>
      </c>
      <c r="R441" s="268" t="e">
        <f>_trangay</f>
        <v>#N/A</v>
      </c>
      <c r="S441" s="269" t="e">
        <f>_trangay</f>
        <v>#N/A</v>
      </c>
    </row>
    <row r="442" spans="1:20" hidden="1">
      <c r="A442" s="335" t="str">
        <f>Ma</f>
        <v>CC2DD94-CCK64</v>
      </c>
      <c r="B442" s="335" t="str">
        <f>MaHP</f>
        <v>CC2DD94</v>
      </c>
      <c r="C442" s="357">
        <v>529</v>
      </c>
      <c r="D442" s="357" t="s">
        <v>5150</v>
      </c>
      <c r="E442" s="357" t="s">
        <v>5151</v>
      </c>
      <c r="F442" s="357" t="s">
        <v>459</v>
      </c>
      <c r="G442" s="357">
        <v>2</v>
      </c>
      <c r="H442" s="357" t="s">
        <v>3433</v>
      </c>
      <c r="I442" s="357" t="s">
        <v>2155</v>
      </c>
      <c r="J442" s="357">
        <v>46</v>
      </c>
      <c r="K442" s="358">
        <v>46</v>
      </c>
      <c r="L442" s="358">
        <v>0</v>
      </c>
      <c r="M442" s="358">
        <v>0</v>
      </c>
      <c r="N442" s="358" t="s">
        <v>5001</v>
      </c>
      <c r="O442" s="358" t="s">
        <v>3437</v>
      </c>
      <c r="P442" s="335" t="str">
        <f t="shared" si="6"/>
        <v>64CCDD02</v>
      </c>
      <c r="Q442" s="268" t="e">
        <f>_trangay</f>
        <v>#N/A</v>
      </c>
      <c r="R442" s="268" t="e">
        <f>_trangay</f>
        <v>#N/A</v>
      </c>
      <c r="S442" s="269" t="e">
        <f>_trangay</f>
        <v>#N/A</v>
      </c>
    </row>
    <row r="443" spans="1:20" hidden="1">
      <c r="A443" s="335" t="str">
        <f>Ma</f>
        <v>DC2DD94-DCK64</v>
      </c>
      <c r="B443" s="335" t="str">
        <f>MaHP</f>
        <v>DC2DD94</v>
      </c>
      <c r="C443" s="357">
        <v>530</v>
      </c>
      <c r="D443" s="357" t="s">
        <v>4039</v>
      </c>
      <c r="E443" s="357" t="s">
        <v>4040</v>
      </c>
      <c r="F443" s="357" t="s">
        <v>459</v>
      </c>
      <c r="G443" s="357">
        <v>2</v>
      </c>
      <c r="H443" s="357" t="s">
        <v>3433</v>
      </c>
      <c r="I443" s="357" t="s">
        <v>2155</v>
      </c>
      <c r="J443" s="357">
        <v>70</v>
      </c>
      <c r="K443" s="358">
        <v>54</v>
      </c>
      <c r="L443" s="358">
        <v>0</v>
      </c>
      <c r="M443" s="358">
        <v>0</v>
      </c>
      <c r="N443" s="358" t="s">
        <v>3385</v>
      </c>
      <c r="O443" s="358" t="s">
        <v>3437</v>
      </c>
      <c r="P443" s="335" t="str">
        <f t="shared" si="6"/>
        <v>64DCDD02</v>
      </c>
      <c r="Q443" s="268" t="e">
        <f>_trangay</f>
        <v>#N/A</v>
      </c>
      <c r="R443" s="268" t="e">
        <f>_trangay</f>
        <v>#N/A</v>
      </c>
      <c r="S443" s="269" t="e">
        <f>_trangay</f>
        <v>#N/A</v>
      </c>
    </row>
    <row r="444" spans="1:20" hidden="1">
      <c r="A444" s="335" t="str">
        <f>Ma</f>
        <v>DC2DD94-DCK64</v>
      </c>
      <c r="B444" s="335" t="str">
        <f>MaHP</f>
        <v>DC2DD94</v>
      </c>
      <c r="C444" s="357">
        <v>531</v>
      </c>
      <c r="D444" s="357" t="s">
        <v>4041</v>
      </c>
      <c r="E444" s="357" t="s">
        <v>4042</v>
      </c>
      <c r="F444" s="357" t="s">
        <v>459</v>
      </c>
      <c r="G444" s="357">
        <v>2</v>
      </c>
      <c r="H444" s="357" t="s">
        <v>3433</v>
      </c>
      <c r="I444" s="357" t="s">
        <v>2155</v>
      </c>
      <c r="J444" s="357">
        <v>70</v>
      </c>
      <c r="K444" s="358">
        <v>50</v>
      </c>
      <c r="L444" s="358">
        <v>0</v>
      </c>
      <c r="M444" s="358">
        <v>0</v>
      </c>
      <c r="N444" s="358" t="s">
        <v>3385</v>
      </c>
      <c r="O444" s="358" t="s">
        <v>3437</v>
      </c>
      <c r="P444" s="335" t="str">
        <f t="shared" si="6"/>
        <v>64DCDD03</v>
      </c>
      <c r="Q444" s="268" t="e">
        <f>_trangay</f>
        <v>#N/A</v>
      </c>
      <c r="R444" s="268" t="e">
        <f>_trangay</f>
        <v>#N/A</v>
      </c>
      <c r="S444" s="269" t="e">
        <f>_trangay</f>
        <v>#N/A</v>
      </c>
    </row>
    <row r="445" spans="1:20" hidden="1">
      <c r="A445" s="335" t="str">
        <f>Ma</f>
        <v>DC2DD94-DCK64</v>
      </c>
      <c r="B445" s="335" t="str">
        <f>MaHP</f>
        <v>DC2DD94</v>
      </c>
      <c r="C445" s="357">
        <v>532</v>
      </c>
      <c r="D445" s="357" t="s">
        <v>4043</v>
      </c>
      <c r="E445" s="357" t="s">
        <v>4044</v>
      </c>
      <c r="F445" s="357" t="s">
        <v>459</v>
      </c>
      <c r="G445" s="357">
        <v>2</v>
      </c>
      <c r="H445" s="357" t="s">
        <v>3433</v>
      </c>
      <c r="I445" s="357" t="s">
        <v>2155</v>
      </c>
      <c r="J445" s="357">
        <v>70</v>
      </c>
      <c r="K445" s="358">
        <v>54</v>
      </c>
      <c r="L445" s="358">
        <v>0</v>
      </c>
      <c r="M445" s="358">
        <v>0</v>
      </c>
      <c r="N445" s="358" t="s">
        <v>3385</v>
      </c>
      <c r="O445" s="358" t="s">
        <v>3437</v>
      </c>
      <c r="P445" s="335" t="str">
        <f t="shared" si="6"/>
        <v>64DCDD04</v>
      </c>
      <c r="Q445" s="268" t="e">
        <f>_trangay</f>
        <v>#N/A</v>
      </c>
      <c r="R445" s="268" t="e">
        <f>_trangay</f>
        <v>#N/A</v>
      </c>
      <c r="S445" s="269" t="e">
        <f>_trangay</f>
        <v>#N/A</v>
      </c>
    </row>
    <row r="446" spans="1:20" hidden="1">
      <c r="A446" s="335" t="str">
        <f>Ma</f>
        <v>DC2KV71-DCK66</v>
      </c>
      <c r="B446" s="335" t="str">
        <f>MaHP</f>
        <v>DC2KV71</v>
      </c>
      <c r="C446" s="357">
        <v>533</v>
      </c>
      <c r="D446" s="357" t="s">
        <v>4045</v>
      </c>
      <c r="E446" s="357" t="s">
        <v>4046</v>
      </c>
      <c r="F446" s="357" t="s">
        <v>274</v>
      </c>
      <c r="G446" s="357">
        <v>3</v>
      </c>
      <c r="H446" s="357" t="s">
        <v>2208</v>
      </c>
      <c r="I446" s="357" t="s">
        <v>2166</v>
      </c>
      <c r="J446" s="357">
        <v>60</v>
      </c>
      <c r="K446" s="358">
        <v>60</v>
      </c>
      <c r="L446" s="358">
        <v>0</v>
      </c>
      <c r="M446" s="358">
        <v>0</v>
      </c>
      <c r="N446" s="358" t="s">
        <v>3488</v>
      </c>
      <c r="O446" s="358" t="s">
        <v>2221</v>
      </c>
      <c r="P446" s="335" t="str">
        <f t="shared" si="6"/>
        <v>66DCQT23</v>
      </c>
      <c r="Q446" s="268" t="e">
        <f>_trangay</f>
        <v>#N/A</v>
      </c>
      <c r="R446" s="268" t="e">
        <f>_trangay</f>
        <v>#N/A</v>
      </c>
      <c r="S446" s="269" t="e">
        <f>_trangay</f>
        <v>#N/A</v>
      </c>
    </row>
    <row r="447" spans="1:20" hidden="1">
      <c r="A447" s="335" t="str">
        <f>Ma</f>
        <v>DC2KV71-DCK66</v>
      </c>
      <c r="B447" s="335" t="str">
        <f>MaHP</f>
        <v>DC2KV71</v>
      </c>
      <c r="C447" s="357">
        <v>534</v>
      </c>
      <c r="D447" s="357" t="s">
        <v>4047</v>
      </c>
      <c r="E447" s="357" t="s">
        <v>4048</v>
      </c>
      <c r="F447" s="357" t="s">
        <v>274</v>
      </c>
      <c r="G447" s="357">
        <v>3</v>
      </c>
      <c r="H447" s="357" t="s">
        <v>2208</v>
      </c>
      <c r="I447" s="357" t="s">
        <v>2166</v>
      </c>
      <c r="J447" s="357">
        <v>60</v>
      </c>
      <c r="K447" s="358">
        <v>51</v>
      </c>
      <c r="L447" s="358">
        <v>0</v>
      </c>
      <c r="M447" s="358">
        <v>0</v>
      </c>
      <c r="N447" s="358" t="s">
        <v>3488</v>
      </c>
      <c r="O447" s="358" t="s">
        <v>2221</v>
      </c>
      <c r="P447" s="335" t="str">
        <f t="shared" si="6"/>
        <v>66DCQT24</v>
      </c>
      <c r="Q447" s="268" t="e">
        <f>_trangay</f>
        <v>#N/A</v>
      </c>
      <c r="R447" s="268" t="e">
        <f>_trangay</f>
        <v>#N/A</v>
      </c>
      <c r="S447" s="269" t="e">
        <f>_trangay</f>
        <v>#N/A</v>
      </c>
    </row>
    <row r="448" spans="1:20" hidden="1">
      <c r="A448" s="335" t="str">
        <f>Ma</f>
        <v>DC2KV71-DCK66</v>
      </c>
      <c r="B448" s="335" t="str">
        <f>MaHP</f>
        <v>DC2KV71</v>
      </c>
      <c r="C448" s="357">
        <v>535</v>
      </c>
      <c r="D448" s="357" t="s">
        <v>4049</v>
      </c>
      <c r="E448" s="357" t="s">
        <v>4050</v>
      </c>
      <c r="F448" s="357" t="s">
        <v>274</v>
      </c>
      <c r="G448" s="357">
        <v>3</v>
      </c>
      <c r="H448" s="357" t="s">
        <v>2208</v>
      </c>
      <c r="I448" s="357" t="s">
        <v>2166</v>
      </c>
      <c r="J448" s="357">
        <v>80</v>
      </c>
      <c r="K448" s="358">
        <v>60</v>
      </c>
      <c r="L448" s="358">
        <v>0</v>
      </c>
      <c r="M448" s="358">
        <v>0</v>
      </c>
      <c r="N448" s="358" t="s">
        <v>3488</v>
      </c>
      <c r="O448" s="358" t="s">
        <v>2221</v>
      </c>
      <c r="P448" s="335" t="str">
        <f t="shared" si="6"/>
        <v>66DCQT21</v>
      </c>
      <c r="Q448" s="268" t="e">
        <f>_trangay</f>
        <v>#N/A</v>
      </c>
      <c r="R448" s="268" t="e">
        <f>_trangay</f>
        <v>#N/A</v>
      </c>
      <c r="S448" s="269" t="e">
        <f>_trangay</f>
        <v>#N/A</v>
      </c>
    </row>
    <row r="449" spans="1:19" hidden="1">
      <c r="A449" s="335" t="str">
        <f>Ma</f>
        <v>DC2KV71-DCK66</v>
      </c>
      <c r="B449" s="335" t="str">
        <f>MaHP</f>
        <v>DC2KV71</v>
      </c>
      <c r="C449" s="357">
        <v>536</v>
      </c>
      <c r="D449" s="357" t="s">
        <v>4051</v>
      </c>
      <c r="E449" s="357" t="s">
        <v>4052</v>
      </c>
      <c r="F449" s="357" t="s">
        <v>274</v>
      </c>
      <c r="G449" s="357">
        <v>3</v>
      </c>
      <c r="H449" s="357" t="s">
        <v>2208</v>
      </c>
      <c r="I449" s="357" t="s">
        <v>2166</v>
      </c>
      <c r="J449" s="357">
        <v>80</v>
      </c>
      <c r="K449" s="358">
        <v>60</v>
      </c>
      <c r="L449" s="358">
        <v>0</v>
      </c>
      <c r="M449" s="358">
        <v>0</v>
      </c>
      <c r="N449" s="358" t="s">
        <v>3488</v>
      </c>
      <c r="O449" s="358" t="s">
        <v>2221</v>
      </c>
      <c r="P449" s="335" t="str">
        <f t="shared" si="6"/>
        <v>66DCQT22</v>
      </c>
      <c r="Q449" s="268" t="e">
        <f>_trangay</f>
        <v>#N/A</v>
      </c>
      <c r="R449" s="268" t="e">
        <f>_trangay</f>
        <v>#N/A</v>
      </c>
      <c r="S449" s="269" t="e">
        <f>_trangay</f>
        <v>#N/A</v>
      </c>
    </row>
    <row r="450" spans="1:19" hidden="1">
      <c r="A450" s="335" t="str">
        <f>Ma</f>
        <v>DC2TH34-DCK64</v>
      </c>
      <c r="B450" s="335" t="str">
        <f>MaHP</f>
        <v>DC2TH34</v>
      </c>
      <c r="C450" s="357">
        <v>537</v>
      </c>
      <c r="D450" s="357" t="s">
        <v>4053</v>
      </c>
      <c r="E450" s="357" t="s">
        <v>4054</v>
      </c>
      <c r="F450" s="357" t="s">
        <v>522</v>
      </c>
      <c r="G450" s="357">
        <v>2</v>
      </c>
      <c r="H450" s="357" t="s">
        <v>2202</v>
      </c>
      <c r="I450" s="357" t="s">
        <v>2199</v>
      </c>
      <c r="J450" s="357">
        <v>70</v>
      </c>
      <c r="K450" s="358">
        <v>54</v>
      </c>
      <c r="L450" s="358">
        <v>0</v>
      </c>
      <c r="M450" s="358">
        <v>0</v>
      </c>
      <c r="N450" s="358" t="s">
        <v>3385</v>
      </c>
      <c r="O450" s="358" t="s">
        <v>3426</v>
      </c>
      <c r="P450" s="335" t="str">
        <f t="shared" ref="P450:P513" si="7">Loclop</f>
        <v>64DCTH01</v>
      </c>
      <c r="Q450" s="268" t="e">
        <f>_trangay</f>
        <v>#N/A</v>
      </c>
      <c r="R450" s="268" t="e">
        <f>_trangay</f>
        <v>#N/A</v>
      </c>
      <c r="S450" s="269" t="e">
        <f>_trangay</f>
        <v>#N/A</v>
      </c>
    </row>
    <row r="451" spans="1:19" hidden="1">
      <c r="A451" s="335" t="str">
        <f>Ma</f>
        <v>DC2TH34-DCK64</v>
      </c>
      <c r="B451" s="335" t="str">
        <f>MaHP</f>
        <v>DC2TH34</v>
      </c>
      <c r="C451" s="357">
        <v>538</v>
      </c>
      <c r="D451" s="357" t="s">
        <v>4055</v>
      </c>
      <c r="E451" s="357" t="s">
        <v>4056</v>
      </c>
      <c r="F451" s="357" t="s">
        <v>522</v>
      </c>
      <c r="G451" s="357">
        <v>2</v>
      </c>
      <c r="H451" s="357" t="s">
        <v>2202</v>
      </c>
      <c r="I451" s="357" t="s">
        <v>2199</v>
      </c>
      <c r="J451" s="357">
        <v>70</v>
      </c>
      <c r="K451" s="358">
        <v>52</v>
      </c>
      <c r="L451" s="358">
        <v>0</v>
      </c>
      <c r="M451" s="358">
        <v>0</v>
      </c>
      <c r="N451" s="358" t="s">
        <v>3385</v>
      </c>
      <c r="O451" s="358" t="s">
        <v>3884</v>
      </c>
      <c r="P451" s="335" t="str">
        <f t="shared" si="7"/>
        <v>64DCTH02</v>
      </c>
      <c r="Q451" s="268" t="e">
        <f>_trangay</f>
        <v>#N/A</v>
      </c>
      <c r="R451" s="268" t="e">
        <f>_trangay</f>
        <v>#N/A</v>
      </c>
      <c r="S451" s="269" t="e">
        <f>_trangay</f>
        <v>#N/A</v>
      </c>
    </row>
    <row r="452" spans="1:19" hidden="1">
      <c r="A452" s="335" t="str">
        <f>Ma</f>
        <v>DC2TH34-DCK64</v>
      </c>
      <c r="B452" s="335" t="str">
        <f>MaHP</f>
        <v>DC2TH34</v>
      </c>
      <c r="C452" s="357">
        <v>539</v>
      </c>
      <c r="D452" s="357" t="s">
        <v>4057</v>
      </c>
      <c r="E452" s="357" t="s">
        <v>4058</v>
      </c>
      <c r="F452" s="357" t="s">
        <v>522</v>
      </c>
      <c r="G452" s="357">
        <v>2</v>
      </c>
      <c r="H452" s="357" t="s">
        <v>2202</v>
      </c>
      <c r="I452" s="357" t="s">
        <v>2199</v>
      </c>
      <c r="J452" s="357">
        <v>70</v>
      </c>
      <c r="K452" s="358">
        <v>51</v>
      </c>
      <c r="L452" s="358">
        <v>0</v>
      </c>
      <c r="M452" s="358">
        <v>0</v>
      </c>
      <c r="N452" s="358" t="s">
        <v>3385</v>
      </c>
      <c r="O452" s="358" t="s">
        <v>3884</v>
      </c>
      <c r="P452" s="335" t="str">
        <f t="shared" si="7"/>
        <v>64DCTH03</v>
      </c>
      <c r="Q452" s="268" t="e">
        <f>_trangay</f>
        <v>#N/A</v>
      </c>
      <c r="R452" s="268" t="e">
        <f>_trangay</f>
        <v>#N/A</v>
      </c>
      <c r="S452" s="269" t="e">
        <f>_trangay</f>
        <v>#N/A</v>
      </c>
    </row>
    <row r="453" spans="1:19" hidden="1">
      <c r="A453" s="335" t="str">
        <f>Ma</f>
        <v>DC2TT22-DCK65</v>
      </c>
      <c r="B453" s="335" t="str">
        <f>MaHP</f>
        <v>DC2TT22</v>
      </c>
      <c r="C453" s="357">
        <v>540</v>
      </c>
      <c r="D453" s="357" t="s">
        <v>2975</v>
      </c>
      <c r="E453" s="357" t="s">
        <v>2976</v>
      </c>
      <c r="F453" s="357" t="s">
        <v>388</v>
      </c>
      <c r="G453" s="357">
        <v>3</v>
      </c>
      <c r="H453" s="357" t="s">
        <v>2222</v>
      </c>
      <c r="I453" s="357" t="s">
        <v>2199</v>
      </c>
      <c r="J453" s="357">
        <v>65</v>
      </c>
      <c r="K453" s="358">
        <v>59</v>
      </c>
      <c r="L453" s="358">
        <v>0</v>
      </c>
      <c r="M453" s="358">
        <v>0</v>
      </c>
      <c r="N453" s="358" t="s">
        <v>2237</v>
      </c>
      <c r="O453" s="358" t="s">
        <v>2213</v>
      </c>
      <c r="P453" s="335" t="str">
        <f t="shared" si="7"/>
        <v>65DCHT21</v>
      </c>
      <c r="Q453" s="268">
        <f>_trangay</f>
        <v>0</v>
      </c>
      <c r="R453" s="268">
        <f>_trangay</f>
        <v>42346</v>
      </c>
      <c r="S453" s="269">
        <f>_trangay</f>
        <v>0</v>
      </c>
    </row>
    <row r="454" spans="1:19" hidden="1">
      <c r="A454" s="335" t="str">
        <f>Ma</f>
        <v>DC2TT22-DCK65</v>
      </c>
      <c r="B454" s="335" t="str">
        <f>MaHP</f>
        <v>DC2TT22</v>
      </c>
      <c r="C454" s="357">
        <v>541</v>
      </c>
      <c r="D454" s="357" t="s">
        <v>2977</v>
      </c>
      <c r="E454" s="357" t="s">
        <v>2978</v>
      </c>
      <c r="F454" s="357" t="s">
        <v>388</v>
      </c>
      <c r="G454" s="357">
        <v>3</v>
      </c>
      <c r="H454" s="357" t="s">
        <v>2222</v>
      </c>
      <c r="I454" s="357" t="s">
        <v>2199</v>
      </c>
      <c r="J454" s="357">
        <v>70</v>
      </c>
      <c r="K454" s="358">
        <v>62</v>
      </c>
      <c r="L454" s="358">
        <v>0</v>
      </c>
      <c r="M454" s="358">
        <v>0</v>
      </c>
      <c r="N454" s="358" t="s">
        <v>2237</v>
      </c>
      <c r="O454" s="358" t="s">
        <v>2214</v>
      </c>
      <c r="P454" s="335" t="str">
        <f t="shared" si="7"/>
        <v>65DCHT22</v>
      </c>
      <c r="Q454" s="268">
        <f>_trangay</f>
        <v>0</v>
      </c>
      <c r="R454" s="268">
        <f>_trangay</f>
        <v>42346</v>
      </c>
      <c r="S454" s="269">
        <f>_trangay</f>
        <v>0</v>
      </c>
    </row>
    <row r="455" spans="1:19" hidden="1">
      <c r="A455" s="335" t="str">
        <f>Ma</f>
        <v>DC2TT22-DCK65</v>
      </c>
      <c r="B455" s="335" t="str">
        <f>MaHP</f>
        <v>DC2TT22</v>
      </c>
      <c r="C455" s="357">
        <v>542</v>
      </c>
      <c r="D455" s="357" t="s">
        <v>2979</v>
      </c>
      <c r="E455" s="357" t="s">
        <v>2980</v>
      </c>
      <c r="F455" s="357" t="s">
        <v>388</v>
      </c>
      <c r="G455" s="357">
        <v>3</v>
      </c>
      <c r="H455" s="357" t="s">
        <v>2222</v>
      </c>
      <c r="I455" s="357" t="s">
        <v>2199</v>
      </c>
      <c r="J455" s="357">
        <v>61</v>
      </c>
      <c r="K455" s="358">
        <v>30</v>
      </c>
      <c r="L455" s="358">
        <v>0</v>
      </c>
      <c r="M455" s="358">
        <v>0</v>
      </c>
      <c r="N455" s="358" t="s">
        <v>2237</v>
      </c>
      <c r="O455" s="358" t="s">
        <v>2214</v>
      </c>
      <c r="P455" s="335" t="str">
        <f t="shared" si="7"/>
        <v>65DCHT23</v>
      </c>
      <c r="Q455" s="268">
        <f>_trangay</f>
        <v>0</v>
      </c>
      <c r="R455" s="268">
        <f>_trangay</f>
        <v>42346</v>
      </c>
      <c r="S455" s="269">
        <f>_trangay</f>
        <v>0</v>
      </c>
    </row>
    <row r="456" spans="1:19" hidden="1">
      <c r="A456" s="335" t="str">
        <f>Ma</f>
        <v>DC2HT13-DCK65</v>
      </c>
      <c r="B456" s="335" t="str">
        <f>MaHP</f>
        <v>DC2HT13</v>
      </c>
      <c r="C456" s="357">
        <v>543</v>
      </c>
      <c r="D456" s="357" t="s">
        <v>2981</v>
      </c>
      <c r="E456" s="357" t="s">
        <v>2982</v>
      </c>
      <c r="F456" s="357" t="s">
        <v>394</v>
      </c>
      <c r="G456" s="357">
        <v>3</v>
      </c>
      <c r="H456" s="357" t="s">
        <v>2202</v>
      </c>
      <c r="I456" s="357" t="s">
        <v>2199</v>
      </c>
      <c r="J456" s="357">
        <v>65</v>
      </c>
      <c r="K456" s="358">
        <v>60</v>
      </c>
      <c r="L456" s="358">
        <v>0</v>
      </c>
      <c r="M456" s="358">
        <v>0</v>
      </c>
      <c r="N456" s="358" t="s">
        <v>2237</v>
      </c>
      <c r="O456" s="358" t="s">
        <v>2223</v>
      </c>
      <c r="P456" s="335" t="str">
        <f t="shared" si="7"/>
        <v>65DCHT21</v>
      </c>
      <c r="Q456" s="268">
        <f>_trangay</f>
        <v>0</v>
      </c>
      <c r="R456" s="268">
        <f>_trangay</f>
        <v>42342</v>
      </c>
      <c r="S456" s="269">
        <f>_trangay</f>
        <v>0</v>
      </c>
    </row>
    <row r="457" spans="1:19" hidden="1">
      <c r="A457" s="335" t="str">
        <f>Ma</f>
        <v>DC2HT13-DCK65</v>
      </c>
      <c r="B457" s="335" t="str">
        <f>MaHP</f>
        <v>DC2HT13</v>
      </c>
      <c r="C457" s="357">
        <v>544</v>
      </c>
      <c r="D457" s="357" t="s">
        <v>2983</v>
      </c>
      <c r="E457" s="357" t="s">
        <v>2984</v>
      </c>
      <c r="F457" s="357" t="s">
        <v>394</v>
      </c>
      <c r="G457" s="357">
        <v>3</v>
      </c>
      <c r="H457" s="357" t="s">
        <v>2202</v>
      </c>
      <c r="I457" s="357" t="s">
        <v>2199</v>
      </c>
      <c r="J457" s="357">
        <v>70</v>
      </c>
      <c r="K457" s="358">
        <v>63</v>
      </c>
      <c r="L457" s="358">
        <v>0</v>
      </c>
      <c r="M457" s="358">
        <v>0</v>
      </c>
      <c r="N457" s="358" t="s">
        <v>2237</v>
      </c>
      <c r="O457" s="358" t="s">
        <v>2223</v>
      </c>
      <c r="P457" s="335" t="str">
        <f t="shared" si="7"/>
        <v>65DCHT22</v>
      </c>
      <c r="Q457" s="268">
        <f>_trangay</f>
        <v>0</v>
      </c>
      <c r="R457" s="268">
        <f>_trangay</f>
        <v>42342</v>
      </c>
      <c r="S457" s="269">
        <f>_trangay</f>
        <v>0</v>
      </c>
    </row>
    <row r="458" spans="1:19" hidden="1">
      <c r="A458" s="335" t="str">
        <f>Ma</f>
        <v>DC2HT13-DCK65</v>
      </c>
      <c r="B458" s="335" t="str">
        <f>MaHP</f>
        <v>DC2HT13</v>
      </c>
      <c r="C458" s="357">
        <v>545</v>
      </c>
      <c r="D458" s="357" t="s">
        <v>2985</v>
      </c>
      <c r="E458" s="357" t="s">
        <v>2986</v>
      </c>
      <c r="F458" s="357" t="s">
        <v>394</v>
      </c>
      <c r="G458" s="357">
        <v>3</v>
      </c>
      <c r="H458" s="357" t="s">
        <v>2202</v>
      </c>
      <c r="I458" s="357" t="s">
        <v>2199</v>
      </c>
      <c r="J458" s="357">
        <v>61</v>
      </c>
      <c r="K458" s="358">
        <v>31</v>
      </c>
      <c r="L458" s="358">
        <v>0</v>
      </c>
      <c r="M458" s="358">
        <v>0</v>
      </c>
      <c r="N458" s="358" t="s">
        <v>2237</v>
      </c>
      <c r="O458" s="358" t="s">
        <v>2223</v>
      </c>
      <c r="P458" s="335" t="str">
        <f t="shared" si="7"/>
        <v>65DCHT23</v>
      </c>
      <c r="Q458" s="268">
        <f>_trangay</f>
        <v>0</v>
      </c>
      <c r="R458" s="268">
        <f>_trangay</f>
        <v>42342</v>
      </c>
      <c r="S458" s="269">
        <f>_trangay</f>
        <v>0</v>
      </c>
    </row>
    <row r="459" spans="1:19" hidden="1">
      <c r="A459" s="335" t="str">
        <f>Ma</f>
        <v>CC3CK21-CCK64</v>
      </c>
      <c r="B459" s="335" t="str">
        <f>MaHP</f>
        <v>CC3CK21</v>
      </c>
      <c r="C459" s="357">
        <v>546</v>
      </c>
      <c r="D459" s="357" t="s">
        <v>5152</v>
      </c>
      <c r="E459" s="357" t="s">
        <v>5153</v>
      </c>
      <c r="F459" s="357" t="s">
        <v>5154</v>
      </c>
      <c r="G459" s="357">
        <v>2</v>
      </c>
      <c r="H459" s="357" t="s">
        <v>2154</v>
      </c>
      <c r="I459" s="357"/>
      <c r="J459" s="357">
        <v>37</v>
      </c>
      <c r="K459" s="358">
        <v>37</v>
      </c>
      <c r="L459" s="358">
        <v>0</v>
      </c>
      <c r="M459" s="358">
        <v>0</v>
      </c>
      <c r="N459" s="358" t="s">
        <v>5001</v>
      </c>
      <c r="O459" s="358" t="s">
        <v>5011</v>
      </c>
      <c r="P459" s="335" t="str">
        <f t="shared" si="7"/>
        <v>64CCOT02</v>
      </c>
      <c r="Q459" s="268">
        <f>_trangay</f>
        <v>90</v>
      </c>
      <c r="R459" s="268">
        <f>_trangay</f>
        <v>42332</v>
      </c>
      <c r="S459" s="269" t="str">
        <f>_trangay</f>
        <v>Viết</v>
      </c>
    </row>
    <row r="460" spans="1:19" hidden="1">
      <c r="A460" s="335" t="str">
        <f>Ma</f>
        <v>CC3CK21-CCK64</v>
      </c>
      <c r="B460" s="335" t="str">
        <f>MaHP</f>
        <v>CC3CK21</v>
      </c>
      <c r="C460" s="357">
        <v>547</v>
      </c>
      <c r="D460" s="357" t="s">
        <v>5155</v>
      </c>
      <c r="E460" s="357" t="s">
        <v>5156</v>
      </c>
      <c r="F460" s="357" t="s">
        <v>5154</v>
      </c>
      <c r="G460" s="357">
        <v>2</v>
      </c>
      <c r="H460" s="357" t="s">
        <v>2154</v>
      </c>
      <c r="I460" s="357"/>
      <c r="J460" s="357">
        <v>30</v>
      </c>
      <c r="K460" s="358">
        <v>30</v>
      </c>
      <c r="L460" s="358">
        <v>0</v>
      </c>
      <c r="M460" s="358">
        <v>0</v>
      </c>
      <c r="N460" s="358" t="s">
        <v>5001</v>
      </c>
      <c r="O460" s="358" t="s">
        <v>5024</v>
      </c>
      <c r="P460" s="335" t="str">
        <f t="shared" si="7"/>
        <v>64CCOT03</v>
      </c>
      <c r="Q460" s="268">
        <f>_trangay</f>
        <v>90</v>
      </c>
      <c r="R460" s="268">
        <f>_trangay</f>
        <v>42332</v>
      </c>
      <c r="S460" s="269" t="str">
        <f>_trangay</f>
        <v>Viết</v>
      </c>
    </row>
    <row r="461" spans="1:19" hidden="1">
      <c r="A461" s="335" t="str">
        <f>Ma</f>
        <v>CC3CK21-CCK64</v>
      </c>
      <c r="B461" s="335" t="str">
        <f>MaHP</f>
        <v>CC3CK21</v>
      </c>
      <c r="C461" s="357">
        <v>548</v>
      </c>
      <c r="D461" s="357" t="s">
        <v>5157</v>
      </c>
      <c r="E461" s="357" t="s">
        <v>5158</v>
      </c>
      <c r="F461" s="357" t="s">
        <v>5154</v>
      </c>
      <c r="G461" s="357">
        <v>2</v>
      </c>
      <c r="H461" s="357" t="s">
        <v>2154</v>
      </c>
      <c r="I461" s="357"/>
      <c r="J461" s="357">
        <v>23</v>
      </c>
      <c r="K461" s="358">
        <v>23</v>
      </c>
      <c r="L461" s="358">
        <v>0</v>
      </c>
      <c r="M461" s="358">
        <v>0</v>
      </c>
      <c r="N461" s="358" t="s">
        <v>5001</v>
      </c>
      <c r="O461" s="358" t="s">
        <v>3595</v>
      </c>
      <c r="P461" s="335" t="str">
        <f t="shared" si="7"/>
        <v>64CCMX01</v>
      </c>
      <c r="Q461" s="268">
        <f>_trangay</f>
        <v>90</v>
      </c>
      <c r="R461" s="268">
        <f>_trangay</f>
        <v>42332</v>
      </c>
      <c r="S461" s="269" t="str">
        <f>_trangay</f>
        <v>Viết</v>
      </c>
    </row>
    <row r="462" spans="1:19" hidden="1">
      <c r="A462" s="335" t="str">
        <f>Ma</f>
        <v>DC2CK48-DCK64</v>
      </c>
      <c r="B462" s="335" t="str">
        <f>MaHP</f>
        <v>DC2CK48</v>
      </c>
      <c r="C462" s="357">
        <v>549</v>
      </c>
      <c r="D462" s="357" t="s">
        <v>4059</v>
      </c>
      <c r="E462" s="357" t="s">
        <v>4060</v>
      </c>
      <c r="F462" s="357" t="s">
        <v>228</v>
      </c>
      <c r="G462" s="357">
        <v>3</v>
      </c>
      <c r="H462" s="357" t="s">
        <v>2153</v>
      </c>
      <c r="I462" s="357" t="s">
        <v>2154</v>
      </c>
      <c r="J462" s="357">
        <v>70</v>
      </c>
      <c r="K462" s="358">
        <v>39</v>
      </c>
      <c r="L462" s="358">
        <v>0</v>
      </c>
      <c r="M462" s="358">
        <v>0</v>
      </c>
      <c r="N462" s="358" t="s">
        <v>3385</v>
      </c>
      <c r="O462" s="358" t="s">
        <v>2235</v>
      </c>
      <c r="P462" s="335" t="str">
        <f t="shared" si="7"/>
        <v>64DCMX03</v>
      </c>
      <c r="Q462" s="268">
        <f>_trangay</f>
        <v>90</v>
      </c>
      <c r="R462" s="268">
        <f>_trangay</f>
        <v>42339</v>
      </c>
      <c r="S462" s="269" t="str">
        <f>_trangay</f>
        <v>Viết</v>
      </c>
    </row>
    <row r="463" spans="1:19" hidden="1">
      <c r="A463" s="335" t="str">
        <f>Ma</f>
        <v>DC2CK48-DCK64</v>
      </c>
      <c r="B463" s="335" t="str">
        <f>MaHP</f>
        <v>DC2CK48</v>
      </c>
      <c r="C463" s="357">
        <v>550</v>
      </c>
      <c r="D463" s="357" t="s">
        <v>4061</v>
      </c>
      <c r="E463" s="357" t="s">
        <v>4062</v>
      </c>
      <c r="F463" s="357" t="s">
        <v>228</v>
      </c>
      <c r="G463" s="357">
        <v>3</v>
      </c>
      <c r="H463" s="357" t="s">
        <v>2153</v>
      </c>
      <c r="I463" s="357" t="s">
        <v>2154</v>
      </c>
      <c r="J463" s="357">
        <v>70</v>
      </c>
      <c r="K463" s="358">
        <v>42</v>
      </c>
      <c r="L463" s="358">
        <v>0</v>
      </c>
      <c r="M463" s="358">
        <v>0</v>
      </c>
      <c r="N463" s="358" t="s">
        <v>3385</v>
      </c>
      <c r="O463" s="358" t="s">
        <v>2334</v>
      </c>
      <c r="P463" s="335" t="str">
        <f t="shared" si="7"/>
        <v>64DCMX02</v>
      </c>
      <c r="Q463" s="268">
        <f>_trangay</f>
        <v>90</v>
      </c>
      <c r="R463" s="268">
        <f>_trangay</f>
        <v>42339</v>
      </c>
      <c r="S463" s="269" t="str">
        <f>_trangay</f>
        <v>Viết</v>
      </c>
    </row>
    <row r="464" spans="1:19" hidden="1">
      <c r="A464" s="335" t="str">
        <f>Ma</f>
        <v>DC2CK48-DCK64</v>
      </c>
      <c r="B464" s="335" t="str">
        <f>MaHP</f>
        <v>DC2CK48</v>
      </c>
      <c r="C464" s="357">
        <v>551</v>
      </c>
      <c r="D464" s="357" t="s">
        <v>4063</v>
      </c>
      <c r="E464" s="357" t="s">
        <v>4064</v>
      </c>
      <c r="F464" s="357" t="s">
        <v>228</v>
      </c>
      <c r="G464" s="357">
        <v>3</v>
      </c>
      <c r="H464" s="357" t="s">
        <v>2153</v>
      </c>
      <c r="I464" s="357" t="s">
        <v>2154</v>
      </c>
      <c r="J464" s="357">
        <v>70</v>
      </c>
      <c r="K464" s="358">
        <v>19</v>
      </c>
      <c r="L464" s="358">
        <v>0</v>
      </c>
      <c r="M464" s="358">
        <v>0</v>
      </c>
      <c r="N464" s="358" t="s">
        <v>3385</v>
      </c>
      <c r="O464" s="358" t="s">
        <v>4065</v>
      </c>
      <c r="P464" s="335" t="str">
        <f t="shared" si="7"/>
        <v>64DCDM01</v>
      </c>
      <c r="Q464" s="268">
        <f>_trangay</f>
        <v>90</v>
      </c>
      <c r="R464" s="268">
        <f>_trangay</f>
        <v>42339</v>
      </c>
      <c r="S464" s="269" t="str">
        <f>_trangay</f>
        <v>Viết</v>
      </c>
    </row>
    <row r="465" spans="1:20" hidden="1">
      <c r="A465" s="335" t="str">
        <f>Ma</f>
        <v>CC1LL01-CCK66</v>
      </c>
      <c r="B465" s="335" t="str">
        <f>MaHP</f>
        <v>CC1LL01</v>
      </c>
      <c r="C465" s="357">
        <v>552</v>
      </c>
      <c r="D465" s="357" t="s">
        <v>4066</v>
      </c>
      <c r="E465" s="357" t="s">
        <v>4067</v>
      </c>
      <c r="F465" s="357" t="s">
        <v>4068</v>
      </c>
      <c r="G465" s="357">
        <v>2</v>
      </c>
      <c r="H465" s="357" t="s">
        <v>2257</v>
      </c>
      <c r="I465" s="357" t="s">
        <v>2169</v>
      </c>
      <c r="J465" s="357">
        <v>50</v>
      </c>
      <c r="K465" s="358">
        <v>50</v>
      </c>
      <c r="L465" s="358">
        <v>0</v>
      </c>
      <c r="M465" s="358">
        <v>0</v>
      </c>
      <c r="N465" s="358" t="s">
        <v>3485</v>
      </c>
      <c r="O465" s="358" t="s">
        <v>4069</v>
      </c>
      <c r="P465" s="335" t="str">
        <f t="shared" si="7"/>
        <v>66CCKT21</v>
      </c>
      <c r="Q465" s="268" t="e">
        <f>_trangay</f>
        <v>#N/A</v>
      </c>
      <c r="R465" s="268" t="e">
        <f>_trangay</f>
        <v>#N/A</v>
      </c>
      <c r="S465" s="269" t="e">
        <f>_trangay</f>
        <v>#N/A</v>
      </c>
    </row>
    <row r="466" spans="1:20" hidden="1">
      <c r="A466" s="335" t="str">
        <f>Ma</f>
        <v>DC1LL01-DCK66</v>
      </c>
      <c r="B466" s="335" t="str">
        <f>MaHP</f>
        <v>DC1LL01</v>
      </c>
      <c r="C466" s="357">
        <v>553</v>
      </c>
      <c r="D466" s="357" t="s">
        <v>4070</v>
      </c>
      <c r="E466" s="357" t="s">
        <v>4071</v>
      </c>
      <c r="F466" s="357" t="s">
        <v>4068</v>
      </c>
      <c r="G466" s="357">
        <v>2</v>
      </c>
      <c r="H466" s="357" t="s">
        <v>2257</v>
      </c>
      <c r="I466" s="357" t="s">
        <v>2169</v>
      </c>
      <c r="J466" s="357">
        <v>180</v>
      </c>
      <c r="K466" s="358">
        <v>0</v>
      </c>
      <c r="L466" s="358">
        <v>0</v>
      </c>
      <c r="M466" s="358">
        <v>0</v>
      </c>
      <c r="N466" s="358" t="s">
        <v>3488</v>
      </c>
      <c r="O466" s="358" t="s">
        <v>4072</v>
      </c>
      <c r="P466" s="335" t="str">
        <f t="shared" si="7"/>
        <v>66DCCD21</v>
      </c>
      <c r="Q466" s="268" t="e">
        <f>_trangay</f>
        <v>#N/A</v>
      </c>
      <c r="R466" s="268" t="e">
        <f>_trangay</f>
        <v>#N/A</v>
      </c>
      <c r="S466" s="269" t="e">
        <f>_trangay</f>
        <v>#N/A</v>
      </c>
    </row>
    <row r="467" spans="1:20" hidden="1">
      <c r="A467" s="335" t="str">
        <f>Ma</f>
        <v>CC1LL01-CCK66</v>
      </c>
      <c r="B467" s="335" t="str">
        <f>MaHP</f>
        <v>CC1LL01</v>
      </c>
      <c r="C467" s="357">
        <v>554</v>
      </c>
      <c r="D467" s="357" t="s">
        <v>5159</v>
      </c>
      <c r="E467" s="357" t="s">
        <v>5160</v>
      </c>
      <c r="F467" s="357" t="s">
        <v>4068</v>
      </c>
      <c r="G467" s="357">
        <v>2</v>
      </c>
      <c r="H467" s="357" t="s">
        <v>2257</v>
      </c>
      <c r="I467" s="357" t="s">
        <v>2169</v>
      </c>
      <c r="J467" s="357">
        <v>79</v>
      </c>
      <c r="K467" s="358">
        <v>76</v>
      </c>
      <c r="L467" s="358">
        <v>0</v>
      </c>
      <c r="M467" s="358">
        <v>0</v>
      </c>
      <c r="N467" s="358" t="s">
        <v>3485</v>
      </c>
      <c r="O467" s="358" t="s">
        <v>5161</v>
      </c>
      <c r="P467" s="335" t="str">
        <f t="shared" si="7"/>
        <v>66CCCD21</v>
      </c>
      <c r="Q467" s="268" t="e">
        <f>_trangay</f>
        <v>#N/A</v>
      </c>
      <c r="R467" s="268" t="e">
        <f>_trangay</f>
        <v>#N/A</v>
      </c>
      <c r="S467" s="269" t="e">
        <f>_trangay</f>
        <v>#N/A</v>
      </c>
    </row>
    <row r="468" spans="1:20" hidden="1">
      <c r="A468" s="335" t="str">
        <f>LEFT(Ma,7)&amp;T468&amp;"-"&amp;RIGHT(Ma,5)</f>
        <v>DC1LL011-DCK66</v>
      </c>
      <c r="B468" s="335" t="str">
        <f>MaHP</f>
        <v>DC1LL01</v>
      </c>
      <c r="C468" s="357">
        <v>555</v>
      </c>
      <c r="D468" s="357" t="s">
        <v>4073</v>
      </c>
      <c r="E468" s="357" t="s">
        <v>4074</v>
      </c>
      <c r="F468" s="357" t="s">
        <v>4068</v>
      </c>
      <c r="G468" s="357">
        <v>2</v>
      </c>
      <c r="H468" s="357" t="s">
        <v>2257</v>
      </c>
      <c r="I468" s="357" t="s">
        <v>2169</v>
      </c>
      <c r="J468" s="357">
        <v>180</v>
      </c>
      <c r="K468" s="358">
        <v>178</v>
      </c>
      <c r="L468" s="358">
        <v>0</v>
      </c>
      <c r="M468" s="358">
        <v>0</v>
      </c>
      <c r="N468" s="358" t="s">
        <v>3488</v>
      </c>
      <c r="O468" s="358" t="s">
        <v>4075</v>
      </c>
      <c r="P468" s="335" t="str">
        <f t="shared" si="7"/>
        <v>66DCKT21</v>
      </c>
      <c r="Q468" s="268" t="e">
        <f>_trangay</f>
        <v>#N/A</v>
      </c>
      <c r="R468" s="268" t="e">
        <f>_trangay</f>
        <v>#N/A</v>
      </c>
      <c r="S468" s="269" t="e">
        <f>_trangay</f>
        <v>#N/A</v>
      </c>
      <c r="T468" s="46">
        <v>1</v>
      </c>
    </row>
    <row r="469" spans="1:20" hidden="1">
      <c r="A469" s="335" t="str">
        <f>Ma</f>
        <v>CC1LL01-CCK66</v>
      </c>
      <c r="B469" s="335" t="str">
        <f>MaHP</f>
        <v>CC1LL01</v>
      </c>
      <c r="C469" s="357">
        <v>556</v>
      </c>
      <c r="D469" s="357" t="s">
        <v>4076</v>
      </c>
      <c r="E469" s="357" t="s">
        <v>4077</v>
      </c>
      <c r="F469" s="357" t="s">
        <v>4068</v>
      </c>
      <c r="G469" s="357">
        <v>2</v>
      </c>
      <c r="H469" s="357" t="s">
        <v>2257</v>
      </c>
      <c r="I469" s="357" t="s">
        <v>2169</v>
      </c>
      <c r="J469" s="357">
        <v>39</v>
      </c>
      <c r="K469" s="358">
        <v>42</v>
      </c>
      <c r="L469" s="358">
        <v>0</v>
      </c>
      <c r="M469" s="358">
        <v>0</v>
      </c>
      <c r="N469" s="358" t="s">
        <v>3485</v>
      </c>
      <c r="O469" s="358" t="s">
        <v>4069</v>
      </c>
      <c r="P469" s="335" t="str">
        <f t="shared" si="7"/>
        <v/>
      </c>
      <c r="Q469" s="268" t="e">
        <f>_trangay</f>
        <v>#N/A</v>
      </c>
      <c r="R469" s="268" t="e">
        <f>_trangay</f>
        <v>#N/A</v>
      </c>
      <c r="S469" s="269" t="e">
        <f>_trangay</f>
        <v>#N/A</v>
      </c>
    </row>
    <row r="470" spans="1:20" hidden="1">
      <c r="A470" s="335" t="str">
        <f>Ma</f>
        <v>DC1LL01-DCK66</v>
      </c>
      <c r="B470" s="335" t="str">
        <f>MaHP</f>
        <v>DC1LL01</v>
      </c>
      <c r="C470" s="357">
        <v>557</v>
      </c>
      <c r="D470" s="357" t="s">
        <v>4078</v>
      </c>
      <c r="E470" s="357" t="s">
        <v>4079</v>
      </c>
      <c r="F470" s="357" t="s">
        <v>4068</v>
      </c>
      <c r="G470" s="357">
        <v>2</v>
      </c>
      <c r="H470" s="357" t="s">
        <v>2257</v>
      </c>
      <c r="I470" s="357" t="s">
        <v>2169</v>
      </c>
      <c r="J470" s="357">
        <v>80</v>
      </c>
      <c r="K470" s="358">
        <v>0</v>
      </c>
      <c r="L470" s="358">
        <v>0</v>
      </c>
      <c r="M470" s="358">
        <v>0</v>
      </c>
      <c r="N470" s="358" t="s">
        <v>3488</v>
      </c>
      <c r="O470" s="358"/>
      <c r="P470" s="335" t="str">
        <f t="shared" si="7"/>
        <v>66DCCDA1</v>
      </c>
      <c r="Q470" s="268" t="e">
        <f>_trangay</f>
        <v>#N/A</v>
      </c>
      <c r="R470" s="268" t="e">
        <f>_trangay</f>
        <v>#N/A</v>
      </c>
      <c r="S470" s="269" t="e">
        <f>_trangay</f>
        <v>#N/A</v>
      </c>
    </row>
    <row r="471" spans="1:20" hidden="1">
      <c r="A471" s="335" t="str">
        <f>Ma</f>
        <v>CC1LL01-CCK66</v>
      </c>
      <c r="B471" s="335" t="str">
        <f>MaHP</f>
        <v>CC1LL01</v>
      </c>
      <c r="C471" s="357">
        <v>558</v>
      </c>
      <c r="D471" s="357" t="s">
        <v>5162</v>
      </c>
      <c r="E471" s="357" t="s">
        <v>5163</v>
      </c>
      <c r="F471" s="357" t="s">
        <v>4068</v>
      </c>
      <c r="G471" s="357">
        <v>2</v>
      </c>
      <c r="H471" s="357" t="s">
        <v>2257</v>
      </c>
      <c r="I471" s="357" t="s">
        <v>2169</v>
      </c>
      <c r="J471" s="357">
        <v>41</v>
      </c>
      <c r="K471" s="358">
        <v>41</v>
      </c>
      <c r="L471" s="358">
        <v>0</v>
      </c>
      <c r="M471" s="358">
        <v>0</v>
      </c>
      <c r="N471" s="358" t="s">
        <v>3485</v>
      </c>
      <c r="O471" s="358" t="s">
        <v>5161</v>
      </c>
      <c r="P471" s="335" t="str">
        <f t="shared" si="7"/>
        <v>66CCOT21</v>
      </c>
      <c r="Q471" s="268" t="e">
        <f>_trangay</f>
        <v>#N/A</v>
      </c>
      <c r="R471" s="268" t="e">
        <f>_trangay</f>
        <v>#N/A</v>
      </c>
      <c r="S471" s="269" t="e">
        <f>_trangay</f>
        <v>#N/A</v>
      </c>
    </row>
    <row r="472" spans="1:20" hidden="1">
      <c r="A472" s="335" t="str">
        <f>Ma</f>
        <v>DC1LL01-DCK66</v>
      </c>
      <c r="B472" s="335" t="str">
        <f>MaHP</f>
        <v>DC1LL01</v>
      </c>
      <c r="C472" s="357">
        <v>559</v>
      </c>
      <c r="D472" s="357" t="s">
        <v>4080</v>
      </c>
      <c r="E472" s="357" t="s">
        <v>4081</v>
      </c>
      <c r="F472" s="357" t="s">
        <v>4068</v>
      </c>
      <c r="G472" s="357">
        <v>2</v>
      </c>
      <c r="H472" s="357" t="s">
        <v>2257</v>
      </c>
      <c r="I472" s="357" t="s">
        <v>2169</v>
      </c>
      <c r="J472" s="357">
        <v>180</v>
      </c>
      <c r="K472" s="358">
        <v>0</v>
      </c>
      <c r="L472" s="358">
        <v>0</v>
      </c>
      <c r="M472" s="358">
        <v>0</v>
      </c>
      <c r="N472" s="358" t="s">
        <v>3488</v>
      </c>
      <c r="O472" s="358" t="s">
        <v>2231</v>
      </c>
      <c r="P472" s="335" t="str">
        <f t="shared" si="7"/>
        <v>66DCCA21</v>
      </c>
      <c r="Q472" s="268" t="e">
        <f>_trangay</f>
        <v>#N/A</v>
      </c>
      <c r="R472" s="268" t="e">
        <f>_trangay</f>
        <v>#N/A</v>
      </c>
      <c r="S472" s="269" t="e">
        <f>_trangay</f>
        <v>#N/A</v>
      </c>
    </row>
    <row r="473" spans="1:20" hidden="1">
      <c r="A473" s="335" t="str">
        <f>LEFT(Ma,7)&amp;T473&amp;"-"&amp;RIGHT(Ma,5)</f>
        <v>DC1LL011-DCK66</v>
      </c>
      <c r="B473" s="335" t="str">
        <f>MaHP</f>
        <v>DC1LL01</v>
      </c>
      <c r="C473" s="357">
        <v>560</v>
      </c>
      <c r="D473" s="357" t="s">
        <v>4082</v>
      </c>
      <c r="E473" s="357" t="s">
        <v>4083</v>
      </c>
      <c r="F473" s="357" t="s">
        <v>4068</v>
      </c>
      <c r="G473" s="357">
        <v>2</v>
      </c>
      <c r="H473" s="357" t="s">
        <v>2257</v>
      </c>
      <c r="I473" s="357" t="s">
        <v>2169</v>
      </c>
      <c r="J473" s="357">
        <v>180</v>
      </c>
      <c r="K473" s="358">
        <v>189</v>
      </c>
      <c r="L473" s="358">
        <v>0</v>
      </c>
      <c r="M473" s="358">
        <v>0</v>
      </c>
      <c r="N473" s="358" t="s">
        <v>3488</v>
      </c>
      <c r="O473" s="358" t="s">
        <v>2231</v>
      </c>
      <c r="P473" s="335" t="str">
        <f t="shared" si="7"/>
        <v>66DCKX21</v>
      </c>
      <c r="Q473" s="268" t="e">
        <f>_trangay</f>
        <v>#N/A</v>
      </c>
      <c r="R473" s="268" t="e">
        <f>_trangay</f>
        <v>#N/A</v>
      </c>
      <c r="S473" s="269" t="e">
        <f>_trangay</f>
        <v>#N/A</v>
      </c>
      <c r="T473" s="46">
        <v>1</v>
      </c>
    </row>
    <row r="474" spans="1:20" hidden="1">
      <c r="A474" s="335" t="str">
        <f>Ma</f>
        <v>DC1LL01-DCK66</v>
      </c>
      <c r="B474" s="335" t="str">
        <f>MaHP</f>
        <v>DC1LL01</v>
      </c>
      <c r="C474" s="357">
        <v>561</v>
      </c>
      <c r="D474" s="357" t="s">
        <v>4084</v>
      </c>
      <c r="E474" s="357" t="s">
        <v>4085</v>
      </c>
      <c r="F474" s="357" t="s">
        <v>4068</v>
      </c>
      <c r="G474" s="357">
        <v>2</v>
      </c>
      <c r="H474" s="357" t="s">
        <v>2257</v>
      </c>
      <c r="I474" s="357" t="s">
        <v>2169</v>
      </c>
      <c r="J474" s="357">
        <v>360</v>
      </c>
      <c r="K474" s="358">
        <v>181</v>
      </c>
      <c r="L474" s="358">
        <v>0</v>
      </c>
      <c r="M474" s="358">
        <v>0</v>
      </c>
      <c r="N474" s="358" t="s">
        <v>3488</v>
      </c>
      <c r="O474" s="358"/>
      <c r="P474" s="335" t="str">
        <f t="shared" si="7"/>
        <v>66DCMT21</v>
      </c>
      <c r="Q474" s="268" t="e">
        <f>_trangay</f>
        <v>#N/A</v>
      </c>
      <c r="R474" s="268" t="e">
        <f>_trangay</f>
        <v>#N/A</v>
      </c>
      <c r="S474" s="269" t="e">
        <f>_trangay</f>
        <v>#N/A</v>
      </c>
    </row>
    <row r="475" spans="1:20" hidden="1">
      <c r="A475" s="335" t="str">
        <f>Ma</f>
        <v>DC1LL01-DCK66</v>
      </c>
      <c r="B475" s="335" t="str">
        <f>MaHP</f>
        <v>DC1LL01</v>
      </c>
      <c r="C475" s="357">
        <v>562</v>
      </c>
      <c r="D475" s="357" t="s">
        <v>4086</v>
      </c>
      <c r="E475" s="357" t="s">
        <v>4087</v>
      </c>
      <c r="F475" s="357" t="s">
        <v>4068</v>
      </c>
      <c r="G475" s="357">
        <v>2</v>
      </c>
      <c r="H475" s="357" t="s">
        <v>2257</v>
      </c>
      <c r="I475" s="357" t="s">
        <v>2169</v>
      </c>
      <c r="J475" s="357">
        <v>180</v>
      </c>
      <c r="K475" s="358">
        <v>136</v>
      </c>
      <c r="L475" s="358">
        <v>0</v>
      </c>
      <c r="M475" s="358">
        <v>0</v>
      </c>
      <c r="N475" s="358" t="s">
        <v>3488</v>
      </c>
      <c r="O475" s="358" t="s">
        <v>4072</v>
      </c>
      <c r="P475" s="335" t="str">
        <f t="shared" si="7"/>
        <v>66DCQT24</v>
      </c>
      <c r="Q475" s="268" t="e">
        <f>_trangay</f>
        <v>#N/A</v>
      </c>
      <c r="R475" s="268" t="e">
        <f>_trangay</f>
        <v>#N/A</v>
      </c>
      <c r="S475" s="269" t="e">
        <f>_trangay</f>
        <v>#N/A</v>
      </c>
    </row>
    <row r="476" spans="1:20" hidden="1">
      <c r="A476" s="335" t="str">
        <f>Ma</f>
        <v>DC1LL01-DCK66</v>
      </c>
      <c r="B476" s="335" t="str">
        <f>MaHP</f>
        <v>DC1LL01</v>
      </c>
      <c r="C476" s="357">
        <v>563</v>
      </c>
      <c r="D476" s="357" t="s">
        <v>4088</v>
      </c>
      <c r="E476" s="357" t="s">
        <v>4089</v>
      </c>
      <c r="F476" s="357" t="s">
        <v>4068</v>
      </c>
      <c r="G476" s="357">
        <v>2</v>
      </c>
      <c r="H476" s="357" t="s">
        <v>2257</v>
      </c>
      <c r="I476" s="357" t="s">
        <v>2169</v>
      </c>
      <c r="J476" s="357">
        <v>180</v>
      </c>
      <c r="K476" s="358">
        <v>0</v>
      </c>
      <c r="L476" s="358">
        <v>0</v>
      </c>
      <c r="M476" s="358">
        <v>0</v>
      </c>
      <c r="N476" s="358" t="s">
        <v>3488</v>
      </c>
      <c r="O476" s="358" t="s">
        <v>4072</v>
      </c>
      <c r="P476" s="335" t="str">
        <f t="shared" si="7"/>
        <v>66DCDB21</v>
      </c>
      <c r="Q476" s="268" t="e">
        <f>_trangay</f>
        <v>#N/A</v>
      </c>
      <c r="R476" s="268" t="e">
        <f>_trangay</f>
        <v>#N/A</v>
      </c>
      <c r="S476" s="269" t="e">
        <f>_trangay</f>
        <v>#N/A</v>
      </c>
    </row>
    <row r="477" spans="1:20" hidden="1">
      <c r="A477" s="335" t="str">
        <f>Ma</f>
        <v>DC1LL01-DCK66</v>
      </c>
      <c r="B477" s="335" t="str">
        <f>MaHP</f>
        <v>DC1LL01</v>
      </c>
      <c r="C477" s="357">
        <v>564</v>
      </c>
      <c r="D477" s="357" t="s">
        <v>4090</v>
      </c>
      <c r="E477" s="357" t="s">
        <v>4091</v>
      </c>
      <c r="F477" s="357" t="s">
        <v>4068</v>
      </c>
      <c r="G477" s="357">
        <v>2</v>
      </c>
      <c r="H477" s="357" t="s">
        <v>2257</v>
      </c>
      <c r="I477" s="357" t="s">
        <v>2169</v>
      </c>
      <c r="J477" s="357">
        <v>180</v>
      </c>
      <c r="K477" s="358">
        <v>201</v>
      </c>
      <c r="L477" s="358">
        <v>0</v>
      </c>
      <c r="M477" s="358">
        <v>0</v>
      </c>
      <c r="N477" s="358" t="s">
        <v>3488</v>
      </c>
      <c r="O477" s="358" t="s">
        <v>4072</v>
      </c>
      <c r="P477" s="335" t="str">
        <f t="shared" si="7"/>
        <v>66DCMX22</v>
      </c>
      <c r="Q477" s="268" t="e">
        <f>_trangay</f>
        <v>#N/A</v>
      </c>
      <c r="R477" s="268" t="e">
        <f>_trangay</f>
        <v>#N/A</v>
      </c>
      <c r="S477" s="269" t="e">
        <f>_trangay</f>
        <v>#N/A</v>
      </c>
    </row>
    <row r="478" spans="1:20" hidden="1">
      <c r="A478" s="335" t="str">
        <f>LEFT(Ma,7)&amp;T478&amp;"-"&amp;RIGHT(Ma,5)</f>
        <v>DC1LL011-DCK66</v>
      </c>
      <c r="B478" s="335" t="str">
        <f>MaHP</f>
        <v>DC1LL01</v>
      </c>
      <c r="C478" s="357">
        <v>565</v>
      </c>
      <c r="D478" s="357" t="s">
        <v>4092</v>
      </c>
      <c r="E478" s="357" t="s">
        <v>4093</v>
      </c>
      <c r="F478" s="357" t="s">
        <v>4068</v>
      </c>
      <c r="G478" s="357">
        <v>2</v>
      </c>
      <c r="H478" s="357" t="s">
        <v>2257</v>
      </c>
      <c r="I478" s="357" t="s">
        <v>2169</v>
      </c>
      <c r="J478" s="357">
        <v>120</v>
      </c>
      <c r="K478" s="358">
        <v>129</v>
      </c>
      <c r="L478" s="358">
        <v>0</v>
      </c>
      <c r="M478" s="358">
        <v>0</v>
      </c>
      <c r="N478" s="358" t="s">
        <v>3488</v>
      </c>
      <c r="O478" s="358" t="s">
        <v>4075</v>
      </c>
      <c r="P478" s="335" t="str">
        <f t="shared" si="7"/>
        <v>66DCTN21</v>
      </c>
      <c r="Q478" s="268" t="e">
        <f>_trangay</f>
        <v>#N/A</v>
      </c>
      <c r="R478" s="268" t="e">
        <f>_trangay</f>
        <v>#N/A</v>
      </c>
      <c r="S478" s="269" t="e">
        <f>_trangay</f>
        <v>#N/A</v>
      </c>
      <c r="T478" s="46">
        <v>1</v>
      </c>
    </row>
    <row r="479" spans="1:20" hidden="1">
      <c r="A479" s="335" t="str">
        <f>Ma</f>
        <v>DC1LL01-DCK66</v>
      </c>
      <c r="B479" s="335" t="str">
        <f>MaHP</f>
        <v>DC1LL01</v>
      </c>
      <c r="C479" s="357">
        <v>566</v>
      </c>
      <c r="D479" s="357" t="s">
        <v>4094</v>
      </c>
      <c r="E479" s="357" t="s">
        <v>4095</v>
      </c>
      <c r="F479" s="357" t="s">
        <v>4068</v>
      </c>
      <c r="G479" s="357">
        <v>2</v>
      </c>
      <c r="H479" s="357" t="s">
        <v>2257</v>
      </c>
      <c r="I479" s="357" t="s">
        <v>2169</v>
      </c>
      <c r="J479" s="357">
        <v>180</v>
      </c>
      <c r="K479" s="358">
        <v>0</v>
      </c>
      <c r="L479" s="358">
        <v>0</v>
      </c>
      <c r="M479" s="358">
        <v>0</v>
      </c>
      <c r="N479" s="358" t="s">
        <v>3488</v>
      </c>
      <c r="O479" s="358" t="s">
        <v>4075</v>
      </c>
      <c r="P479" s="335" t="str">
        <f t="shared" si="7"/>
        <v>66DCDD21</v>
      </c>
      <c r="Q479" s="268" t="e">
        <f>_trangay</f>
        <v>#N/A</v>
      </c>
      <c r="R479" s="268" t="e">
        <f>_trangay</f>
        <v>#N/A</v>
      </c>
      <c r="S479" s="269" t="e">
        <f>_trangay</f>
        <v>#N/A</v>
      </c>
    </row>
    <row r="480" spans="1:20" hidden="1">
      <c r="A480" s="335" t="str">
        <f>Ma</f>
        <v>DC1LL01-DCK66</v>
      </c>
      <c r="B480" s="335" t="str">
        <f>MaHP</f>
        <v>DC1LL01</v>
      </c>
      <c r="C480" s="357">
        <v>567</v>
      </c>
      <c r="D480" s="357" t="s">
        <v>4096</v>
      </c>
      <c r="E480" s="357" t="s">
        <v>4097</v>
      </c>
      <c r="F480" s="357" t="s">
        <v>4068</v>
      </c>
      <c r="G480" s="357">
        <v>2</v>
      </c>
      <c r="H480" s="357" t="s">
        <v>2257</v>
      </c>
      <c r="I480" s="357" t="s">
        <v>2169</v>
      </c>
      <c r="J480" s="357">
        <v>241</v>
      </c>
      <c r="K480" s="358">
        <v>188</v>
      </c>
      <c r="L480" s="358">
        <v>0</v>
      </c>
      <c r="M480" s="358">
        <v>0</v>
      </c>
      <c r="N480" s="358" t="s">
        <v>3488</v>
      </c>
      <c r="O480" s="358" t="s">
        <v>4072</v>
      </c>
      <c r="P480" s="335" t="str">
        <f t="shared" si="7"/>
        <v>66DCDT21</v>
      </c>
      <c r="Q480" s="268" t="e">
        <f>_trangay</f>
        <v>#N/A</v>
      </c>
      <c r="R480" s="268" t="e">
        <f>_trangay</f>
        <v>#N/A</v>
      </c>
      <c r="S480" s="269" t="e">
        <f>_trangay</f>
        <v>#N/A</v>
      </c>
    </row>
    <row r="481" spans="1:20" hidden="1">
      <c r="A481" s="335" t="str">
        <f>Ma</f>
        <v>DC1LL01-DCK66</v>
      </c>
      <c r="B481" s="335" t="str">
        <f>MaHP</f>
        <v>DC1LL01</v>
      </c>
      <c r="C481" s="357">
        <v>568</v>
      </c>
      <c r="D481" s="357" t="s">
        <v>4098</v>
      </c>
      <c r="E481" s="357" t="s">
        <v>4099</v>
      </c>
      <c r="F481" s="357" t="s">
        <v>4068</v>
      </c>
      <c r="G481" s="357">
        <v>2</v>
      </c>
      <c r="H481" s="357" t="s">
        <v>2257</v>
      </c>
      <c r="I481" s="357" t="s">
        <v>2169</v>
      </c>
      <c r="J481" s="357">
        <v>120</v>
      </c>
      <c r="K481" s="358">
        <v>120</v>
      </c>
      <c r="L481" s="358">
        <v>0</v>
      </c>
      <c r="M481" s="358">
        <v>0</v>
      </c>
      <c r="N481" s="358" t="s">
        <v>3488</v>
      </c>
      <c r="O481" s="358" t="s">
        <v>4072</v>
      </c>
      <c r="P481" s="335" t="str">
        <f t="shared" si="7"/>
        <v>66DCOT21</v>
      </c>
      <c r="Q481" s="268" t="e">
        <f>_trangay</f>
        <v>#N/A</v>
      </c>
      <c r="R481" s="268" t="e">
        <f>_trangay</f>
        <v>#N/A</v>
      </c>
      <c r="S481" s="269" t="e">
        <f>_trangay</f>
        <v>#N/A</v>
      </c>
    </row>
    <row r="482" spans="1:20" hidden="1">
      <c r="A482" s="335" t="str">
        <f>Ma</f>
        <v>DC1LL01-DCK66</v>
      </c>
      <c r="B482" s="335" t="str">
        <f>MaHP</f>
        <v>DC1LL01</v>
      </c>
      <c r="C482" s="357">
        <v>569</v>
      </c>
      <c r="D482" s="357" t="s">
        <v>4100</v>
      </c>
      <c r="E482" s="357" t="s">
        <v>4101</v>
      </c>
      <c r="F482" s="357" t="s">
        <v>4068</v>
      </c>
      <c r="G482" s="357">
        <v>2</v>
      </c>
      <c r="H482" s="357" t="s">
        <v>2257</v>
      </c>
      <c r="I482" s="357" t="s">
        <v>2169</v>
      </c>
      <c r="J482" s="357">
        <v>240</v>
      </c>
      <c r="K482" s="358">
        <v>169</v>
      </c>
      <c r="L482" s="358">
        <v>0</v>
      </c>
      <c r="M482" s="358">
        <v>0</v>
      </c>
      <c r="N482" s="358" t="s">
        <v>3488</v>
      </c>
      <c r="O482" s="358" t="s">
        <v>4072</v>
      </c>
      <c r="P482" s="335" t="str">
        <f t="shared" si="7"/>
        <v>66DCHT21</v>
      </c>
      <c r="Q482" s="268" t="e">
        <f>_trangay</f>
        <v>#N/A</v>
      </c>
      <c r="R482" s="268" t="e">
        <f>_trangay</f>
        <v>#N/A</v>
      </c>
      <c r="S482" s="269" t="e">
        <f>_trangay</f>
        <v>#N/A</v>
      </c>
    </row>
    <row r="483" spans="1:20" hidden="1">
      <c r="A483" s="335" t="str">
        <f>LEFT(Ma,7)&amp;T483&amp;"-"&amp;RIGHT(Ma,5)</f>
        <v>DC1LL011-DCK66</v>
      </c>
      <c r="B483" s="335" t="str">
        <f>MaHP</f>
        <v>DC1LL01</v>
      </c>
      <c r="C483" s="357">
        <v>570</v>
      </c>
      <c r="D483" s="357" t="s">
        <v>4102</v>
      </c>
      <c r="E483" s="357" t="s">
        <v>4103</v>
      </c>
      <c r="F483" s="357" t="s">
        <v>4068</v>
      </c>
      <c r="G483" s="357">
        <v>2</v>
      </c>
      <c r="H483" s="357" t="s">
        <v>2257</v>
      </c>
      <c r="I483" s="357" t="s">
        <v>2169</v>
      </c>
      <c r="J483" s="357">
        <v>200</v>
      </c>
      <c r="K483" s="358">
        <v>171</v>
      </c>
      <c r="L483" s="358">
        <v>0</v>
      </c>
      <c r="M483" s="358">
        <v>0</v>
      </c>
      <c r="N483" s="358" t="s">
        <v>3488</v>
      </c>
      <c r="O483" s="358" t="s">
        <v>4072</v>
      </c>
      <c r="P483" s="335" t="str">
        <f t="shared" si="7"/>
        <v>66DCKX24</v>
      </c>
      <c r="Q483" s="268" t="e">
        <f>_trangay</f>
        <v>#N/A</v>
      </c>
      <c r="R483" s="268" t="e">
        <f>_trangay</f>
        <v>#N/A</v>
      </c>
      <c r="S483" s="269" t="e">
        <f>_trangay</f>
        <v>#N/A</v>
      </c>
      <c r="T483" s="46">
        <v>1</v>
      </c>
    </row>
    <row r="484" spans="1:20" hidden="1">
      <c r="A484" s="335" t="str">
        <f>Ma</f>
        <v>DC1LL01-DCK66</v>
      </c>
      <c r="B484" s="335" t="str">
        <f>MaHP</f>
        <v>DC1LL01</v>
      </c>
      <c r="C484" s="357">
        <v>571</v>
      </c>
      <c r="D484" s="357" t="s">
        <v>4104</v>
      </c>
      <c r="E484" s="357" t="s">
        <v>4105</v>
      </c>
      <c r="F484" s="357" t="s">
        <v>4068</v>
      </c>
      <c r="G484" s="357">
        <v>2</v>
      </c>
      <c r="H484" s="357" t="s">
        <v>2257</v>
      </c>
      <c r="I484" s="357" t="s">
        <v>2169</v>
      </c>
      <c r="J484" s="357">
        <v>180</v>
      </c>
      <c r="K484" s="358">
        <v>165</v>
      </c>
      <c r="L484" s="358">
        <v>0</v>
      </c>
      <c r="M484" s="358">
        <v>0</v>
      </c>
      <c r="N484" s="358" t="s">
        <v>3488</v>
      </c>
      <c r="O484" s="358" t="s">
        <v>4075</v>
      </c>
      <c r="P484" s="335" t="str">
        <f t="shared" si="7"/>
        <v>66DCCO23</v>
      </c>
      <c r="Q484" s="268" t="e">
        <f>_trangay</f>
        <v>#N/A</v>
      </c>
      <c r="R484" s="268" t="e">
        <f>_trangay</f>
        <v>#N/A</v>
      </c>
      <c r="S484" s="269" t="e">
        <f>_trangay</f>
        <v>#N/A</v>
      </c>
    </row>
    <row r="485" spans="1:20" hidden="1">
      <c r="A485" s="335" t="str">
        <f>LEFT(Ma,7)&amp;T485&amp;"-"&amp;RIGHT(Ma,5)</f>
        <v>DC1LL011-DCK66</v>
      </c>
      <c r="B485" s="335" t="str">
        <f>MaHP</f>
        <v>DC1LL01</v>
      </c>
      <c r="C485" s="357">
        <v>572</v>
      </c>
      <c r="D485" s="357" t="s">
        <v>4106</v>
      </c>
      <c r="E485" s="357" t="s">
        <v>4107</v>
      </c>
      <c r="F485" s="357" t="s">
        <v>4068</v>
      </c>
      <c r="G485" s="357">
        <v>2</v>
      </c>
      <c r="H485" s="357" t="s">
        <v>2257</v>
      </c>
      <c r="I485" s="357" t="s">
        <v>2169</v>
      </c>
      <c r="J485" s="357">
        <v>180</v>
      </c>
      <c r="K485" s="358">
        <v>179</v>
      </c>
      <c r="L485" s="358">
        <v>0</v>
      </c>
      <c r="M485" s="358">
        <v>0</v>
      </c>
      <c r="N485" s="358" t="s">
        <v>3488</v>
      </c>
      <c r="O485" s="358" t="s">
        <v>2231</v>
      </c>
      <c r="P485" s="335" t="str">
        <f t="shared" si="7"/>
        <v>66DCKT24</v>
      </c>
      <c r="Q485" s="268" t="e">
        <f>_trangay</f>
        <v>#N/A</v>
      </c>
      <c r="R485" s="268" t="e">
        <f>_trangay</f>
        <v>#N/A</v>
      </c>
      <c r="S485" s="269" t="e">
        <f>_trangay</f>
        <v>#N/A</v>
      </c>
      <c r="T485" s="46">
        <v>1</v>
      </c>
    </row>
    <row r="486" spans="1:20" hidden="1">
      <c r="A486" s="335" t="str">
        <f>Ma</f>
        <v>DC1LL01-DCK66</v>
      </c>
      <c r="B486" s="335" t="str">
        <f>MaHP</f>
        <v>DC1LL01</v>
      </c>
      <c r="C486" s="357">
        <v>573</v>
      </c>
      <c r="D486" s="357" t="s">
        <v>4108</v>
      </c>
      <c r="E486" s="357" t="s">
        <v>4109</v>
      </c>
      <c r="F486" s="357" t="s">
        <v>4068</v>
      </c>
      <c r="G486" s="357">
        <v>2</v>
      </c>
      <c r="H486" s="357" t="s">
        <v>2257</v>
      </c>
      <c r="I486" s="357" t="s">
        <v>2169</v>
      </c>
      <c r="J486" s="357">
        <v>240</v>
      </c>
      <c r="K486" s="358">
        <v>180</v>
      </c>
      <c r="L486" s="358">
        <v>0</v>
      </c>
      <c r="M486" s="358">
        <v>0</v>
      </c>
      <c r="N486" s="358" t="s">
        <v>3488</v>
      </c>
      <c r="O486" s="358" t="s">
        <v>4075</v>
      </c>
      <c r="P486" s="335" t="str">
        <f t="shared" si="7"/>
        <v>66DCQT21</v>
      </c>
      <c r="Q486" s="268" t="e">
        <f>_trangay</f>
        <v>#N/A</v>
      </c>
      <c r="R486" s="268" t="e">
        <f>_trangay</f>
        <v>#N/A</v>
      </c>
      <c r="S486" s="269" t="e">
        <f>_trangay</f>
        <v>#N/A</v>
      </c>
    </row>
    <row r="487" spans="1:20" hidden="1">
      <c r="A487" s="335" t="str">
        <f>Ma</f>
        <v>DC1LL01-DCK66</v>
      </c>
      <c r="B487" s="335" t="str">
        <f>MaHP</f>
        <v>DC1LL01</v>
      </c>
      <c r="C487" s="357">
        <v>574</v>
      </c>
      <c r="D487" s="357" t="s">
        <v>4110</v>
      </c>
      <c r="E487" s="357" t="s">
        <v>4111</v>
      </c>
      <c r="F487" s="357" t="s">
        <v>4068</v>
      </c>
      <c r="G487" s="357">
        <v>2</v>
      </c>
      <c r="H487" s="357" t="s">
        <v>2257</v>
      </c>
      <c r="I487" s="357" t="s">
        <v>2169</v>
      </c>
      <c r="J487" s="357">
        <v>120</v>
      </c>
      <c r="K487" s="358">
        <v>110</v>
      </c>
      <c r="L487" s="358">
        <v>0</v>
      </c>
      <c r="M487" s="358">
        <v>0</v>
      </c>
      <c r="N487" s="358" t="s">
        <v>3488</v>
      </c>
      <c r="O487" s="358" t="s">
        <v>4112</v>
      </c>
      <c r="P487" s="335" t="str">
        <f t="shared" si="7"/>
        <v>66DCVL21</v>
      </c>
      <c r="Q487" s="268" t="e">
        <f>_trangay</f>
        <v>#N/A</v>
      </c>
      <c r="R487" s="268" t="e">
        <f>_trangay</f>
        <v>#N/A</v>
      </c>
      <c r="S487" s="269" t="e">
        <f>_trangay</f>
        <v>#N/A</v>
      </c>
    </row>
    <row r="488" spans="1:20" hidden="1">
      <c r="A488" s="335" t="str">
        <f>Ma</f>
        <v>DC1LL01-DCK66</v>
      </c>
      <c r="B488" s="335" t="str">
        <f>MaHP</f>
        <v>DC1LL01</v>
      </c>
      <c r="C488" s="357">
        <v>575</v>
      </c>
      <c r="D488" s="357" t="s">
        <v>4113</v>
      </c>
      <c r="E488" s="357" t="s">
        <v>4114</v>
      </c>
      <c r="F488" s="357" t="s">
        <v>4068</v>
      </c>
      <c r="G488" s="357">
        <v>2</v>
      </c>
      <c r="H488" s="357" t="s">
        <v>2257</v>
      </c>
      <c r="I488" s="357" t="s">
        <v>2169</v>
      </c>
      <c r="J488" s="357">
        <v>180</v>
      </c>
      <c r="K488" s="358">
        <v>160</v>
      </c>
      <c r="L488" s="358">
        <v>0</v>
      </c>
      <c r="M488" s="358">
        <v>0</v>
      </c>
      <c r="N488" s="358" t="s">
        <v>3488</v>
      </c>
      <c r="O488" s="358" t="s">
        <v>4075</v>
      </c>
      <c r="P488" s="335" t="str">
        <f t="shared" si="7"/>
        <v>66DCTM21</v>
      </c>
      <c r="Q488" s="268" t="e">
        <f>_trangay</f>
        <v>#N/A</v>
      </c>
      <c r="R488" s="268" t="e">
        <f>_trangay</f>
        <v>#N/A</v>
      </c>
      <c r="S488" s="269" t="e">
        <f>_trangay</f>
        <v>#N/A</v>
      </c>
    </row>
    <row r="489" spans="1:20" hidden="1">
      <c r="A489" s="335" t="str">
        <f>Ma</f>
        <v>DC1LL01-DCK66</v>
      </c>
      <c r="B489" s="335" t="str">
        <f>MaHP</f>
        <v>DC1LL01</v>
      </c>
      <c r="C489" s="357">
        <v>576</v>
      </c>
      <c r="D489" s="357" t="s">
        <v>4115</v>
      </c>
      <c r="E489" s="357" t="s">
        <v>4116</v>
      </c>
      <c r="F489" s="357" t="s">
        <v>4068</v>
      </c>
      <c r="G489" s="357">
        <v>2</v>
      </c>
      <c r="H489" s="357" t="s">
        <v>2257</v>
      </c>
      <c r="I489" s="357" t="s">
        <v>2169</v>
      </c>
      <c r="J489" s="357">
        <v>180</v>
      </c>
      <c r="K489" s="358">
        <v>0</v>
      </c>
      <c r="L489" s="358">
        <v>0</v>
      </c>
      <c r="M489" s="358">
        <v>0</v>
      </c>
      <c r="N489" s="358" t="s">
        <v>3488</v>
      </c>
      <c r="O489" s="358" t="s">
        <v>4075</v>
      </c>
      <c r="P489" s="335" t="str">
        <f t="shared" si="7"/>
        <v>66DCCD24</v>
      </c>
      <c r="Q489" s="268" t="e">
        <f>_trangay</f>
        <v>#N/A</v>
      </c>
      <c r="R489" s="268" t="e">
        <f>_trangay</f>
        <v>#N/A</v>
      </c>
      <c r="S489" s="269" t="e">
        <f>_trangay</f>
        <v>#N/A</v>
      </c>
    </row>
    <row r="490" spans="1:20" hidden="1">
      <c r="A490" s="335" t="str">
        <f>Ma</f>
        <v>DC1LL02-DCK65</v>
      </c>
      <c r="B490" s="335" t="str">
        <f>MaHP</f>
        <v>DC1LL02</v>
      </c>
      <c r="C490" s="357">
        <v>577</v>
      </c>
      <c r="D490" s="357" t="s">
        <v>2987</v>
      </c>
      <c r="E490" s="357" t="s">
        <v>2988</v>
      </c>
      <c r="F490" s="357" t="s">
        <v>2256</v>
      </c>
      <c r="G490" s="357">
        <v>3</v>
      </c>
      <c r="H490" s="357" t="s">
        <v>2257</v>
      </c>
      <c r="I490" s="357" t="s">
        <v>2169</v>
      </c>
      <c r="J490" s="357">
        <v>57</v>
      </c>
      <c r="K490" s="358">
        <v>52</v>
      </c>
      <c r="L490" s="358">
        <v>0</v>
      </c>
      <c r="M490" s="358">
        <v>0</v>
      </c>
      <c r="N490" s="358" t="s">
        <v>2237</v>
      </c>
      <c r="O490" s="358" t="s">
        <v>2258</v>
      </c>
      <c r="P490" s="335" t="str">
        <f t="shared" si="7"/>
        <v>65DCKX21</v>
      </c>
      <c r="Q490" s="268">
        <f>_trangay</f>
        <v>90</v>
      </c>
      <c r="R490" s="268">
        <f>_trangay</f>
        <v>42352</v>
      </c>
      <c r="S490" s="269" t="str">
        <f>_trangay</f>
        <v>Viết</v>
      </c>
    </row>
    <row r="491" spans="1:20" hidden="1">
      <c r="A491" s="335" t="str">
        <f>Ma</f>
        <v>DC1LL02-DCK65</v>
      </c>
      <c r="B491" s="335" t="str">
        <f>MaHP</f>
        <v>DC1LL02</v>
      </c>
      <c r="C491" s="357">
        <v>578</v>
      </c>
      <c r="D491" s="357" t="s">
        <v>2989</v>
      </c>
      <c r="E491" s="357" t="s">
        <v>2990</v>
      </c>
      <c r="F491" s="357" t="s">
        <v>2256</v>
      </c>
      <c r="G491" s="357">
        <v>3</v>
      </c>
      <c r="H491" s="357" t="s">
        <v>2257</v>
      </c>
      <c r="I491" s="357" t="s">
        <v>2169</v>
      </c>
      <c r="J491" s="357">
        <v>57</v>
      </c>
      <c r="K491" s="358">
        <v>33</v>
      </c>
      <c r="L491" s="358">
        <v>0</v>
      </c>
      <c r="M491" s="358">
        <v>0</v>
      </c>
      <c r="N491" s="358" t="s">
        <v>2237</v>
      </c>
      <c r="O491" s="358" t="s">
        <v>2258</v>
      </c>
      <c r="P491" s="335" t="str">
        <f t="shared" si="7"/>
        <v>65DCKX23</v>
      </c>
      <c r="Q491" s="268">
        <f>_trangay</f>
        <v>90</v>
      </c>
      <c r="R491" s="268">
        <f>_trangay</f>
        <v>42352</v>
      </c>
      <c r="S491" s="269" t="str">
        <f>_trangay</f>
        <v>Viết</v>
      </c>
    </row>
    <row r="492" spans="1:20" hidden="1">
      <c r="A492" s="335" t="str">
        <f>Ma</f>
        <v>DC2KV77-DCK64</v>
      </c>
      <c r="B492" s="335" t="str">
        <f>MaHP</f>
        <v>DC2KV77</v>
      </c>
      <c r="C492" s="357">
        <v>579</v>
      </c>
      <c r="D492" s="357" t="s">
        <v>4117</v>
      </c>
      <c r="E492" s="357" t="s">
        <v>4118</v>
      </c>
      <c r="F492" s="357" t="s">
        <v>289</v>
      </c>
      <c r="G492" s="357">
        <v>3</v>
      </c>
      <c r="H492" s="357" t="s">
        <v>2208</v>
      </c>
      <c r="I492" s="357" t="s">
        <v>2166</v>
      </c>
      <c r="J492" s="357">
        <v>70</v>
      </c>
      <c r="K492" s="358">
        <v>41</v>
      </c>
      <c r="L492" s="358">
        <v>0</v>
      </c>
      <c r="M492" s="358">
        <v>0</v>
      </c>
      <c r="N492" s="358" t="s">
        <v>3385</v>
      </c>
      <c r="O492" s="358" t="s">
        <v>4119</v>
      </c>
      <c r="P492" s="335" t="str">
        <f t="shared" si="7"/>
        <v>64DCKT04</v>
      </c>
      <c r="Q492" s="268">
        <f>_trangay</f>
        <v>0</v>
      </c>
      <c r="R492" s="268">
        <f>_trangay</f>
        <v>42348</v>
      </c>
      <c r="S492" s="269">
        <f>_trangay</f>
        <v>0</v>
      </c>
    </row>
    <row r="493" spans="1:20" hidden="1">
      <c r="A493" s="335" t="str">
        <f>Ma</f>
        <v>DC2KV77-DCK64</v>
      </c>
      <c r="B493" s="335" t="str">
        <f>MaHP</f>
        <v>DC2KV77</v>
      </c>
      <c r="C493" s="357">
        <v>580</v>
      </c>
      <c r="D493" s="357" t="s">
        <v>4120</v>
      </c>
      <c r="E493" s="357" t="s">
        <v>4121</v>
      </c>
      <c r="F493" s="357" t="s">
        <v>289</v>
      </c>
      <c r="G493" s="357">
        <v>3</v>
      </c>
      <c r="H493" s="357" t="s">
        <v>2208</v>
      </c>
      <c r="I493" s="357" t="s">
        <v>2166</v>
      </c>
      <c r="J493" s="357">
        <v>70</v>
      </c>
      <c r="K493" s="358">
        <v>23</v>
      </c>
      <c r="L493" s="358">
        <v>0</v>
      </c>
      <c r="M493" s="358">
        <v>0</v>
      </c>
      <c r="N493" s="358" t="s">
        <v>3385</v>
      </c>
      <c r="O493" s="358" t="s">
        <v>4119</v>
      </c>
      <c r="P493" s="335" t="str">
        <f t="shared" si="7"/>
        <v>64DCKT05</v>
      </c>
      <c r="Q493" s="268">
        <f>_trangay</f>
        <v>0</v>
      </c>
      <c r="R493" s="268">
        <f>_trangay</f>
        <v>42348</v>
      </c>
      <c r="S493" s="269">
        <f>_trangay</f>
        <v>0</v>
      </c>
    </row>
    <row r="494" spans="1:20" hidden="1">
      <c r="A494" s="335" t="str">
        <f>Ma</f>
        <v>DC2KV93-DCK65</v>
      </c>
      <c r="B494" s="335" t="str">
        <f>MaHP</f>
        <v>DC2KV93</v>
      </c>
      <c r="C494" s="357">
        <v>581</v>
      </c>
      <c r="D494" s="357" t="s">
        <v>2991</v>
      </c>
      <c r="E494" s="357" t="s">
        <v>2992</v>
      </c>
      <c r="F494" s="357" t="s">
        <v>289</v>
      </c>
      <c r="G494" s="357">
        <v>2</v>
      </c>
      <c r="H494" s="357" t="s">
        <v>2208</v>
      </c>
      <c r="I494" s="357" t="s">
        <v>2166</v>
      </c>
      <c r="J494" s="357">
        <v>15</v>
      </c>
      <c r="K494" s="358">
        <v>48</v>
      </c>
      <c r="L494" s="358">
        <v>0</v>
      </c>
      <c r="M494" s="358">
        <v>0</v>
      </c>
      <c r="N494" s="358" t="s">
        <v>2237</v>
      </c>
      <c r="O494" s="358" t="s">
        <v>2259</v>
      </c>
      <c r="P494" s="335" t="str">
        <f t="shared" si="7"/>
        <v>65DCVS21</v>
      </c>
      <c r="Q494" s="268" t="e">
        <f>_trangay</f>
        <v>#N/A</v>
      </c>
      <c r="R494" s="268" t="e">
        <f>_trangay</f>
        <v>#N/A</v>
      </c>
      <c r="S494" s="269" t="e">
        <f>_trangay</f>
        <v>#N/A</v>
      </c>
    </row>
    <row r="495" spans="1:20" hidden="1">
      <c r="A495" s="335" t="str">
        <f>Ma</f>
        <v>DC2KV77-DCK64</v>
      </c>
      <c r="B495" s="335" t="str">
        <f>MaHP</f>
        <v>DC2KV77</v>
      </c>
      <c r="C495" s="357">
        <v>582</v>
      </c>
      <c r="D495" s="357" t="s">
        <v>4122</v>
      </c>
      <c r="E495" s="357" t="s">
        <v>4123</v>
      </c>
      <c r="F495" s="357" t="s">
        <v>289</v>
      </c>
      <c r="G495" s="357">
        <v>3</v>
      </c>
      <c r="H495" s="357" t="s">
        <v>2208</v>
      </c>
      <c r="I495" s="357" t="s">
        <v>2166</v>
      </c>
      <c r="J495" s="357">
        <v>70</v>
      </c>
      <c r="K495" s="358">
        <v>31</v>
      </c>
      <c r="L495" s="358">
        <v>0</v>
      </c>
      <c r="M495" s="358">
        <v>0</v>
      </c>
      <c r="N495" s="358" t="s">
        <v>3385</v>
      </c>
      <c r="O495" s="358" t="s">
        <v>4119</v>
      </c>
      <c r="P495" s="335" t="str">
        <f t="shared" si="7"/>
        <v>64DCKT06</v>
      </c>
      <c r="Q495" s="268">
        <f>_trangay</f>
        <v>0</v>
      </c>
      <c r="R495" s="268">
        <f>_trangay</f>
        <v>42348</v>
      </c>
      <c r="S495" s="269">
        <f>_trangay</f>
        <v>0</v>
      </c>
    </row>
    <row r="496" spans="1:20" hidden="1">
      <c r="A496" s="335" t="str">
        <f>Ma</f>
        <v>DC2KV77-DCK64</v>
      </c>
      <c r="B496" s="335" t="str">
        <f>MaHP</f>
        <v>DC2KV77</v>
      </c>
      <c r="C496" s="357">
        <v>583</v>
      </c>
      <c r="D496" s="357" t="s">
        <v>4124</v>
      </c>
      <c r="E496" s="357" t="s">
        <v>4125</v>
      </c>
      <c r="F496" s="357" t="s">
        <v>289</v>
      </c>
      <c r="G496" s="357">
        <v>3</v>
      </c>
      <c r="H496" s="357" t="s">
        <v>2208</v>
      </c>
      <c r="I496" s="357" t="s">
        <v>2166</v>
      </c>
      <c r="J496" s="357">
        <v>70</v>
      </c>
      <c r="K496" s="358">
        <v>45</v>
      </c>
      <c r="L496" s="358">
        <v>0</v>
      </c>
      <c r="M496" s="358">
        <v>0</v>
      </c>
      <c r="N496" s="358" t="s">
        <v>3385</v>
      </c>
      <c r="O496" s="358" t="s">
        <v>4119</v>
      </c>
      <c r="P496" s="335" t="str">
        <f t="shared" si="7"/>
        <v>64DCKT07</v>
      </c>
      <c r="Q496" s="268">
        <f>_trangay</f>
        <v>0</v>
      </c>
      <c r="R496" s="268">
        <f>_trangay</f>
        <v>42348</v>
      </c>
      <c r="S496" s="269">
        <f>_trangay</f>
        <v>0</v>
      </c>
    </row>
    <row r="497" spans="1:20" hidden="1">
      <c r="A497" s="335" t="str">
        <f>Ma</f>
        <v>DC2KV77-DCK64</v>
      </c>
      <c r="B497" s="335" t="str">
        <f>MaHP</f>
        <v>DC2KV77</v>
      </c>
      <c r="C497" s="357">
        <v>584</v>
      </c>
      <c r="D497" s="357" t="s">
        <v>4126</v>
      </c>
      <c r="E497" s="357" t="s">
        <v>4127</v>
      </c>
      <c r="F497" s="357" t="s">
        <v>289</v>
      </c>
      <c r="G497" s="357">
        <v>3</v>
      </c>
      <c r="H497" s="357" t="s">
        <v>2208</v>
      </c>
      <c r="I497" s="357" t="s">
        <v>2166</v>
      </c>
      <c r="J497" s="357">
        <v>70</v>
      </c>
      <c r="K497" s="358">
        <v>41</v>
      </c>
      <c r="L497" s="358">
        <v>0</v>
      </c>
      <c r="M497" s="358">
        <v>0</v>
      </c>
      <c r="N497" s="358" t="s">
        <v>3385</v>
      </c>
      <c r="O497" s="358" t="s">
        <v>4119</v>
      </c>
      <c r="P497" s="335" t="str">
        <f t="shared" si="7"/>
        <v>64DCKT08</v>
      </c>
      <c r="Q497" s="268">
        <f>_trangay</f>
        <v>0</v>
      </c>
      <c r="R497" s="268">
        <f>_trangay</f>
        <v>42348</v>
      </c>
      <c r="S497" s="269">
        <f>_trangay</f>
        <v>0</v>
      </c>
    </row>
    <row r="498" spans="1:20" hidden="1">
      <c r="A498" s="335" t="str">
        <f>Ma</f>
        <v>DC2KV77-DCK65</v>
      </c>
      <c r="B498" s="335" t="str">
        <f>MaHP</f>
        <v>DC2KV77</v>
      </c>
      <c r="C498" s="357">
        <v>585</v>
      </c>
      <c r="D498" s="357" t="s">
        <v>2993</v>
      </c>
      <c r="E498" s="357" t="s">
        <v>2994</v>
      </c>
      <c r="F498" s="357" t="s">
        <v>289</v>
      </c>
      <c r="G498" s="357">
        <v>3</v>
      </c>
      <c r="H498" s="357" t="s">
        <v>2208</v>
      </c>
      <c r="I498" s="357" t="s">
        <v>2166</v>
      </c>
      <c r="J498" s="357">
        <v>58</v>
      </c>
      <c r="K498" s="358">
        <v>53</v>
      </c>
      <c r="L498" s="358">
        <v>0</v>
      </c>
      <c r="M498" s="358">
        <v>0</v>
      </c>
      <c r="N498" s="358" t="s">
        <v>2237</v>
      </c>
      <c r="O498" s="358" t="s">
        <v>2217</v>
      </c>
      <c r="P498" s="335" t="str">
        <f t="shared" si="7"/>
        <v>65DCQT21</v>
      </c>
      <c r="Q498" s="268" t="e">
        <f>_trangay</f>
        <v>#N/A</v>
      </c>
      <c r="R498" s="268" t="e">
        <f>_trangay</f>
        <v>#N/A</v>
      </c>
      <c r="S498" s="269" t="e">
        <f>_trangay</f>
        <v>#N/A</v>
      </c>
    </row>
    <row r="499" spans="1:20" hidden="1">
      <c r="A499" s="335" t="str">
        <f>Ma</f>
        <v>DC2KV77-DCK65</v>
      </c>
      <c r="B499" s="335" t="str">
        <f>MaHP</f>
        <v>DC2KV77</v>
      </c>
      <c r="C499" s="357">
        <v>586</v>
      </c>
      <c r="D499" s="357" t="s">
        <v>2995</v>
      </c>
      <c r="E499" s="357" t="s">
        <v>2996</v>
      </c>
      <c r="F499" s="357" t="s">
        <v>289</v>
      </c>
      <c r="G499" s="357">
        <v>3</v>
      </c>
      <c r="H499" s="357" t="s">
        <v>2208</v>
      </c>
      <c r="I499" s="357" t="s">
        <v>2166</v>
      </c>
      <c r="J499" s="357">
        <v>51</v>
      </c>
      <c r="K499" s="358">
        <v>42</v>
      </c>
      <c r="L499" s="358">
        <v>0</v>
      </c>
      <c r="M499" s="358">
        <v>0</v>
      </c>
      <c r="N499" s="358" t="s">
        <v>2237</v>
      </c>
      <c r="O499" s="358" t="s">
        <v>2217</v>
      </c>
      <c r="P499" s="335" t="str">
        <f t="shared" si="7"/>
        <v>65DCQT22</v>
      </c>
      <c r="Q499" s="268" t="e">
        <f>_trangay</f>
        <v>#N/A</v>
      </c>
      <c r="R499" s="268" t="e">
        <f>_trangay</f>
        <v>#N/A</v>
      </c>
      <c r="S499" s="269" t="e">
        <f>_trangay</f>
        <v>#N/A</v>
      </c>
    </row>
    <row r="500" spans="1:20" hidden="1">
      <c r="A500" s="335" t="str">
        <f>Ma</f>
        <v>CC1LL05-CCK66</v>
      </c>
      <c r="B500" s="335" t="str">
        <f>MaHP</f>
        <v>CC1LL05</v>
      </c>
      <c r="C500" s="357">
        <v>587</v>
      </c>
      <c r="D500" s="357" t="s">
        <v>4128</v>
      </c>
      <c r="E500" s="357" t="s">
        <v>4129</v>
      </c>
      <c r="F500" s="357" t="s">
        <v>41</v>
      </c>
      <c r="G500" s="357">
        <v>2</v>
      </c>
      <c r="H500" s="357" t="s">
        <v>2218</v>
      </c>
      <c r="I500" s="357" t="s">
        <v>2169</v>
      </c>
      <c r="J500" s="357">
        <v>50</v>
      </c>
      <c r="K500" s="358">
        <v>50</v>
      </c>
      <c r="L500" s="358">
        <v>0</v>
      </c>
      <c r="M500" s="358">
        <v>0</v>
      </c>
      <c r="N500" s="358" t="s">
        <v>3485</v>
      </c>
      <c r="O500" s="358" t="s">
        <v>2231</v>
      </c>
      <c r="P500" s="335" t="str">
        <f t="shared" si="7"/>
        <v>66CCKT21</v>
      </c>
      <c r="Q500" s="268" t="e">
        <f>_trangay</f>
        <v>#N/A</v>
      </c>
      <c r="R500" s="268" t="e">
        <f>_trangay</f>
        <v>#N/A</v>
      </c>
      <c r="S500" s="269" t="e">
        <f>_trangay</f>
        <v>#N/A</v>
      </c>
    </row>
    <row r="501" spans="1:20" hidden="1">
      <c r="A501" s="335" t="str">
        <f>Ma</f>
        <v>DC1LL05-DCK65</v>
      </c>
      <c r="B501" s="335" t="str">
        <f>MaHP</f>
        <v>DC1LL05</v>
      </c>
      <c r="C501" s="357">
        <v>588</v>
      </c>
      <c r="D501" s="357" t="s">
        <v>2997</v>
      </c>
      <c r="E501" s="357" t="s">
        <v>2998</v>
      </c>
      <c r="F501" s="357" t="s">
        <v>41</v>
      </c>
      <c r="G501" s="357">
        <v>2</v>
      </c>
      <c r="H501" s="357" t="s">
        <v>2218</v>
      </c>
      <c r="I501" s="357" t="s">
        <v>2169</v>
      </c>
      <c r="J501" s="357">
        <v>60</v>
      </c>
      <c r="K501" s="358">
        <v>100</v>
      </c>
      <c r="L501" s="358">
        <v>0</v>
      </c>
      <c r="M501" s="358">
        <v>0</v>
      </c>
      <c r="N501" s="358" t="s">
        <v>2237</v>
      </c>
      <c r="O501" s="358" t="s">
        <v>2999</v>
      </c>
      <c r="P501" s="335" t="str">
        <f t="shared" si="7"/>
        <v>65DCDT21</v>
      </c>
      <c r="Q501" s="268">
        <f>_trangay</f>
        <v>75</v>
      </c>
      <c r="R501" s="268">
        <f>_trangay</f>
        <v>42339</v>
      </c>
      <c r="S501" s="269" t="str">
        <f>_trangay</f>
        <v>Viết</v>
      </c>
    </row>
    <row r="502" spans="1:20" hidden="1">
      <c r="A502" s="335" t="str">
        <f>Ma</f>
        <v>CC1LL05-CCK66</v>
      </c>
      <c r="B502" s="335" t="str">
        <f>MaHP</f>
        <v>CC1LL05</v>
      </c>
      <c r="C502" s="357">
        <v>589</v>
      </c>
      <c r="D502" s="357" t="s">
        <v>5164</v>
      </c>
      <c r="E502" s="357" t="s">
        <v>5165</v>
      </c>
      <c r="F502" s="357" t="s">
        <v>41</v>
      </c>
      <c r="G502" s="357">
        <v>2</v>
      </c>
      <c r="H502" s="357" t="s">
        <v>2218</v>
      </c>
      <c r="I502" s="357" t="s">
        <v>2169</v>
      </c>
      <c r="J502" s="357">
        <v>79</v>
      </c>
      <c r="K502" s="358">
        <v>76</v>
      </c>
      <c r="L502" s="358">
        <v>0</v>
      </c>
      <c r="M502" s="358">
        <v>0</v>
      </c>
      <c r="N502" s="358" t="s">
        <v>3485</v>
      </c>
      <c r="O502" s="358" t="s">
        <v>2219</v>
      </c>
      <c r="P502" s="335" t="str">
        <f t="shared" si="7"/>
        <v>66CCCD21</v>
      </c>
      <c r="Q502" s="268" t="e">
        <f>_trangay</f>
        <v>#N/A</v>
      </c>
      <c r="R502" s="268" t="e">
        <f>_trangay</f>
        <v>#N/A</v>
      </c>
      <c r="S502" s="269" t="e">
        <f>_trangay</f>
        <v>#N/A</v>
      </c>
    </row>
    <row r="503" spans="1:20" hidden="1">
      <c r="A503" s="335" t="str">
        <f>Ma</f>
        <v>CC1LL05-CCK66</v>
      </c>
      <c r="B503" s="335" t="str">
        <f>MaHP</f>
        <v>CC1LL05</v>
      </c>
      <c r="C503" s="357">
        <v>590</v>
      </c>
      <c r="D503" s="357" t="s">
        <v>4130</v>
      </c>
      <c r="E503" s="357" t="s">
        <v>4131</v>
      </c>
      <c r="F503" s="357" t="s">
        <v>41</v>
      </c>
      <c r="G503" s="357">
        <v>2</v>
      </c>
      <c r="H503" s="357" t="s">
        <v>2218</v>
      </c>
      <c r="I503" s="357" t="s">
        <v>2169</v>
      </c>
      <c r="J503" s="357">
        <v>39</v>
      </c>
      <c r="K503" s="358">
        <v>42</v>
      </c>
      <c r="L503" s="358">
        <v>0</v>
      </c>
      <c r="M503" s="358">
        <v>0</v>
      </c>
      <c r="N503" s="358" t="s">
        <v>3485</v>
      </c>
      <c r="O503" s="358" t="s">
        <v>2999</v>
      </c>
      <c r="P503" s="335" t="str">
        <f t="shared" si="7"/>
        <v/>
      </c>
      <c r="Q503" s="268" t="e">
        <f>_trangay</f>
        <v>#N/A</v>
      </c>
      <c r="R503" s="268" t="e">
        <f>_trangay</f>
        <v>#N/A</v>
      </c>
      <c r="S503" s="269" t="e">
        <f>_trangay</f>
        <v>#N/A</v>
      </c>
    </row>
    <row r="504" spans="1:20" hidden="1">
      <c r="A504" s="335" t="str">
        <f>Ma</f>
        <v>CC1LL05-CCK66</v>
      </c>
      <c r="B504" s="335" t="str">
        <f>MaHP</f>
        <v>CC1LL05</v>
      </c>
      <c r="C504" s="357">
        <v>591</v>
      </c>
      <c r="D504" s="357" t="s">
        <v>5166</v>
      </c>
      <c r="E504" s="357" t="s">
        <v>5167</v>
      </c>
      <c r="F504" s="357" t="s">
        <v>41</v>
      </c>
      <c r="G504" s="357">
        <v>2</v>
      </c>
      <c r="H504" s="357" t="s">
        <v>2218</v>
      </c>
      <c r="I504" s="357" t="s">
        <v>2169</v>
      </c>
      <c r="J504" s="357">
        <v>41</v>
      </c>
      <c r="K504" s="358">
        <v>41</v>
      </c>
      <c r="L504" s="358">
        <v>0</v>
      </c>
      <c r="M504" s="358">
        <v>0</v>
      </c>
      <c r="N504" s="358" t="s">
        <v>3485</v>
      </c>
      <c r="O504" s="358" t="s">
        <v>2219</v>
      </c>
      <c r="P504" s="335" t="str">
        <f t="shared" si="7"/>
        <v>66CCOT21</v>
      </c>
      <c r="Q504" s="268" t="e">
        <f>_trangay</f>
        <v>#N/A</v>
      </c>
      <c r="R504" s="268" t="e">
        <f>_trangay</f>
        <v>#N/A</v>
      </c>
      <c r="S504" s="269" t="e">
        <f>_trangay</f>
        <v>#N/A</v>
      </c>
    </row>
    <row r="505" spans="1:20" hidden="1">
      <c r="A505" s="335" t="str">
        <f>LEFT(Ma,7)&amp;T505&amp;"-"&amp;RIGHT(Ma,5)</f>
        <v>DC1LL051-DCK66</v>
      </c>
      <c r="B505" s="335" t="str">
        <f>MaHP</f>
        <v>DC1LL05</v>
      </c>
      <c r="C505" s="357">
        <v>592</v>
      </c>
      <c r="D505" s="357" t="s">
        <v>4132</v>
      </c>
      <c r="E505" s="357" t="s">
        <v>4133</v>
      </c>
      <c r="F505" s="357" t="s">
        <v>41</v>
      </c>
      <c r="G505" s="357">
        <v>2</v>
      </c>
      <c r="H505" s="357" t="s">
        <v>2218</v>
      </c>
      <c r="I505" s="357" t="s">
        <v>2169</v>
      </c>
      <c r="J505" s="357">
        <v>120</v>
      </c>
      <c r="K505" s="358">
        <v>129</v>
      </c>
      <c r="L505" s="358">
        <v>0</v>
      </c>
      <c r="M505" s="358">
        <v>0</v>
      </c>
      <c r="N505" s="358" t="s">
        <v>3488</v>
      </c>
      <c r="O505" s="358" t="s">
        <v>2219</v>
      </c>
      <c r="P505" s="335" t="str">
        <f t="shared" si="7"/>
        <v>66DCTN21</v>
      </c>
      <c r="Q505" s="268" t="e">
        <f>_trangay</f>
        <v>#N/A</v>
      </c>
      <c r="R505" s="268" t="e">
        <f>_trangay</f>
        <v>#N/A</v>
      </c>
      <c r="S505" s="269" t="e">
        <f>_trangay</f>
        <v>#N/A</v>
      </c>
      <c r="T505" s="46">
        <v>1</v>
      </c>
    </row>
    <row r="506" spans="1:20" hidden="1">
      <c r="A506" s="335" t="str">
        <f>Ma</f>
        <v>DC1LL05-DCK65</v>
      </c>
      <c r="B506" s="335" t="str">
        <f>MaHP</f>
        <v>DC1LL05</v>
      </c>
      <c r="C506" s="357">
        <v>593</v>
      </c>
      <c r="D506" s="357" t="s">
        <v>3000</v>
      </c>
      <c r="E506" s="357" t="s">
        <v>3001</v>
      </c>
      <c r="F506" s="357" t="s">
        <v>41</v>
      </c>
      <c r="G506" s="357">
        <v>2</v>
      </c>
      <c r="H506" s="357" t="s">
        <v>2218</v>
      </c>
      <c r="I506" s="357" t="s">
        <v>2169</v>
      </c>
      <c r="J506" s="357">
        <v>65</v>
      </c>
      <c r="K506" s="358">
        <v>118</v>
      </c>
      <c r="L506" s="358">
        <v>0</v>
      </c>
      <c r="M506" s="358">
        <v>0</v>
      </c>
      <c r="N506" s="358" t="s">
        <v>2237</v>
      </c>
      <c r="O506" s="358" t="s">
        <v>2999</v>
      </c>
      <c r="P506" s="335" t="str">
        <f t="shared" si="7"/>
        <v>65DCHT21</v>
      </c>
      <c r="Q506" s="268">
        <f>_trangay</f>
        <v>75</v>
      </c>
      <c r="R506" s="268">
        <f>_trangay</f>
        <v>42339</v>
      </c>
      <c r="S506" s="269" t="str">
        <f>_trangay</f>
        <v>Viết</v>
      </c>
    </row>
    <row r="507" spans="1:20" hidden="1">
      <c r="A507" s="335" t="str">
        <f>LEFT(Ma,7)&amp;T507&amp;"-"&amp;RIGHT(Ma,5)</f>
        <v>DC1LL051-DCK66</v>
      </c>
      <c r="B507" s="335" t="str">
        <f>MaHP</f>
        <v>DC1LL05</v>
      </c>
      <c r="C507" s="357">
        <v>594</v>
      </c>
      <c r="D507" s="357" t="s">
        <v>4134</v>
      </c>
      <c r="E507" s="357" t="s">
        <v>4135</v>
      </c>
      <c r="F507" s="357" t="s">
        <v>41</v>
      </c>
      <c r="G507" s="357">
        <v>2</v>
      </c>
      <c r="H507" s="357" t="s">
        <v>2218</v>
      </c>
      <c r="I507" s="357" t="s">
        <v>2169</v>
      </c>
      <c r="J507" s="357">
        <v>120</v>
      </c>
      <c r="K507" s="358">
        <v>60</v>
      </c>
      <c r="L507" s="358">
        <v>0</v>
      </c>
      <c r="M507" s="358">
        <v>0</v>
      </c>
      <c r="N507" s="358" t="s">
        <v>3488</v>
      </c>
      <c r="O507" s="358" t="s">
        <v>2231</v>
      </c>
      <c r="P507" s="335" t="str">
        <f t="shared" si="7"/>
        <v>66DCKT21</v>
      </c>
      <c r="Q507" s="268" t="e">
        <f>_trangay</f>
        <v>#N/A</v>
      </c>
      <c r="R507" s="268" t="e">
        <f>_trangay</f>
        <v>#N/A</v>
      </c>
      <c r="S507" s="269" t="e">
        <f>_trangay</f>
        <v>#N/A</v>
      </c>
      <c r="T507" s="46">
        <v>1</v>
      </c>
    </row>
    <row r="508" spans="1:20" hidden="1">
      <c r="A508" s="335" t="str">
        <f>Ma</f>
        <v>DC1LL05-DCK66</v>
      </c>
      <c r="B508" s="335" t="str">
        <f>MaHP</f>
        <v>DC1LL05</v>
      </c>
      <c r="C508" s="357">
        <v>595</v>
      </c>
      <c r="D508" s="357" t="s">
        <v>4136</v>
      </c>
      <c r="E508" s="357" t="s">
        <v>4137</v>
      </c>
      <c r="F508" s="357" t="s">
        <v>41</v>
      </c>
      <c r="G508" s="357">
        <v>2</v>
      </c>
      <c r="H508" s="357" t="s">
        <v>2218</v>
      </c>
      <c r="I508" s="357" t="s">
        <v>2169</v>
      </c>
      <c r="J508" s="357">
        <v>120</v>
      </c>
      <c r="K508" s="358">
        <v>133</v>
      </c>
      <c r="L508" s="358">
        <v>0</v>
      </c>
      <c r="M508" s="358">
        <v>0</v>
      </c>
      <c r="N508" s="358" t="s">
        <v>3488</v>
      </c>
      <c r="O508" s="358" t="s">
        <v>2999</v>
      </c>
      <c r="P508" s="335" t="str">
        <f t="shared" si="7"/>
        <v>66DCMX22</v>
      </c>
      <c r="Q508" s="268" t="e">
        <f>_trangay</f>
        <v>#N/A</v>
      </c>
      <c r="R508" s="268" t="e">
        <f>_trangay</f>
        <v>#N/A</v>
      </c>
      <c r="S508" s="269" t="e">
        <f>_trangay</f>
        <v>#N/A</v>
      </c>
    </row>
    <row r="509" spans="1:20" hidden="1">
      <c r="A509" s="335" t="str">
        <f>Ma</f>
        <v>DC1LL05-DCK65</v>
      </c>
      <c r="B509" s="335" t="str">
        <f>MaHP</f>
        <v>DC1LL05</v>
      </c>
      <c r="C509" s="357">
        <v>596</v>
      </c>
      <c r="D509" s="357" t="s">
        <v>3002</v>
      </c>
      <c r="E509" s="357" t="s">
        <v>3003</v>
      </c>
      <c r="F509" s="357" t="s">
        <v>41</v>
      </c>
      <c r="G509" s="357">
        <v>2</v>
      </c>
      <c r="H509" s="357" t="s">
        <v>2218</v>
      </c>
      <c r="I509" s="357" t="s">
        <v>2169</v>
      </c>
      <c r="J509" s="357">
        <v>61</v>
      </c>
      <c r="K509" s="358">
        <v>91</v>
      </c>
      <c r="L509" s="358">
        <v>0</v>
      </c>
      <c r="M509" s="358">
        <v>0</v>
      </c>
      <c r="N509" s="358" t="s">
        <v>2237</v>
      </c>
      <c r="O509" s="358" t="s">
        <v>2999</v>
      </c>
      <c r="P509" s="335" t="str">
        <f t="shared" si="7"/>
        <v>65DCHT23</v>
      </c>
      <c r="Q509" s="268">
        <f>_trangay</f>
        <v>75</v>
      </c>
      <c r="R509" s="268">
        <f>_trangay</f>
        <v>42339</v>
      </c>
      <c r="S509" s="269" t="str">
        <f>_trangay</f>
        <v>Viết</v>
      </c>
    </row>
    <row r="510" spans="1:20" hidden="1">
      <c r="A510" s="335" t="str">
        <f>Ma</f>
        <v>DC1LL05-DCK65</v>
      </c>
      <c r="B510" s="335" t="str">
        <f>MaHP</f>
        <v>DC1LL05</v>
      </c>
      <c r="C510" s="357">
        <v>597</v>
      </c>
      <c r="D510" s="357" t="s">
        <v>3004</v>
      </c>
      <c r="E510" s="357" t="s">
        <v>3005</v>
      </c>
      <c r="F510" s="357" t="s">
        <v>41</v>
      </c>
      <c r="G510" s="357">
        <v>2</v>
      </c>
      <c r="H510" s="357" t="s">
        <v>2218</v>
      </c>
      <c r="I510" s="357" t="s">
        <v>2169</v>
      </c>
      <c r="J510" s="357">
        <v>60</v>
      </c>
      <c r="K510" s="358">
        <v>75</v>
      </c>
      <c r="L510" s="358">
        <v>0</v>
      </c>
      <c r="M510" s="358">
        <v>0</v>
      </c>
      <c r="N510" s="358" t="s">
        <v>2237</v>
      </c>
      <c r="O510" s="358" t="s">
        <v>2999</v>
      </c>
      <c r="P510" s="335" t="str">
        <f t="shared" si="7"/>
        <v>65DCKT21</v>
      </c>
      <c r="Q510" s="268">
        <f>_trangay</f>
        <v>75</v>
      </c>
      <c r="R510" s="268">
        <f>_trangay</f>
        <v>42339</v>
      </c>
      <c r="S510" s="269" t="str">
        <f>_trangay</f>
        <v>Viết</v>
      </c>
    </row>
    <row r="511" spans="1:20" hidden="1">
      <c r="A511" s="335" t="str">
        <f>Ma</f>
        <v>DC1LL05-DCK65</v>
      </c>
      <c r="B511" s="335" t="str">
        <f>MaHP</f>
        <v>DC1LL05</v>
      </c>
      <c r="C511" s="357">
        <v>598</v>
      </c>
      <c r="D511" s="357" t="s">
        <v>3006</v>
      </c>
      <c r="E511" s="357" t="s">
        <v>3007</v>
      </c>
      <c r="F511" s="357" t="s">
        <v>41</v>
      </c>
      <c r="G511" s="357">
        <v>2</v>
      </c>
      <c r="H511" s="357" t="s">
        <v>2218</v>
      </c>
      <c r="I511" s="357" t="s">
        <v>2169</v>
      </c>
      <c r="J511" s="357">
        <v>56</v>
      </c>
      <c r="K511" s="358">
        <v>75</v>
      </c>
      <c r="L511" s="358">
        <v>0</v>
      </c>
      <c r="M511" s="358">
        <v>0</v>
      </c>
      <c r="N511" s="358" t="s">
        <v>2237</v>
      </c>
      <c r="O511" s="358" t="s">
        <v>2219</v>
      </c>
      <c r="P511" s="335" t="str">
        <f t="shared" si="7"/>
        <v>65DCKT23</v>
      </c>
      <c r="Q511" s="268">
        <f>_trangay</f>
        <v>75</v>
      </c>
      <c r="R511" s="268">
        <f>_trangay</f>
        <v>42339</v>
      </c>
      <c r="S511" s="269" t="str">
        <f>_trangay</f>
        <v>Viết</v>
      </c>
    </row>
    <row r="512" spans="1:20" hidden="1">
      <c r="A512" s="335" t="str">
        <f>Ma</f>
        <v>DC1LL05-DCK65</v>
      </c>
      <c r="B512" s="335" t="str">
        <f>MaHP</f>
        <v>DC1LL05</v>
      </c>
      <c r="C512" s="357">
        <v>599</v>
      </c>
      <c r="D512" s="357" t="s">
        <v>3008</v>
      </c>
      <c r="E512" s="357" t="s">
        <v>3009</v>
      </c>
      <c r="F512" s="357" t="s">
        <v>41</v>
      </c>
      <c r="G512" s="357">
        <v>2</v>
      </c>
      <c r="H512" s="357" t="s">
        <v>2218</v>
      </c>
      <c r="I512" s="357" t="s">
        <v>2169</v>
      </c>
      <c r="J512" s="357">
        <v>66</v>
      </c>
      <c r="K512" s="358">
        <v>119</v>
      </c>
      <c r="L512" s="358">
        <v>0</v>
      </c>
      <c r="M512" s="358">
        <v>0</v>
      </c>
      <c r="N512" s="358" t="s">
        <v>2237</v>
      </c>
      <c r="O512" s="358" t="s">
        <v>2219</v>
      </c>
      <c r="P512" s="335" t="str">
        <f t="shared" si="7"/>
        <v>65DCOT21</v>
      </c>
      <c r="Q512" s="268">
        <f>_trangay</f>
        <v>75</v>
      </c>
      <c r="R512" s="268">
        <f>_trangay</f>
        <v>42339</v>
      </c>
      <c r="S512" s="269" t="str">
        <f>_trangay</f>
        <v>Viết</v>
      </c>
    </row>
    <row r="513" spans="1:20" hidden="1">
      <c r="A513" s="335" t="str">
        <f>LEFT(Ma,7)&amp;T513&amp;"-"&amp;RIGHT(Ma,5)</f>
        <v>DC1LL051-DCK66</v>
      </c>
      <c r="B513" s="335" t="str">
        <f>MaHP</f>
        <v>DC1LL05</v>
      </c>
      <c r="C513" s="357">
        <v>600</v>
      </c>
      <c r="D513" s="357" t="s">
        <v>4138</v>
      </c>
      <c r="E513" s="357" t="s">
        <v>4139</v>
      </c>
      <c r="F513" s="357" t="s">
        <v>41</v>
      </c>
      <c r="G513" s="357">
        <v>2</v>
      </c>
      <c r="H513" s="357" t="s">
        <v>2218</v>
      </c>
      <c r="I513" s="357" t="s">
        <v>2169</v>
      </c>
      <c r="J513" s="357">
        <v>120</v>
      </c>
      <c r="K513" s="358">
        <v>119</v>
      </c>
      <c r="L513" s="358">
        <v>0</v>
      </c>
      <c r="M513" s="358">
        <v>0</v>
      </c>
      <c r="N513" s="358" t="s">
        <v>3488</v>
      </c>
      <c r="O513" s="358" t="s">
        <v>2219</v>
      </c>
      <c r="P513" s="335" t="str">
        <f t="shared" si="7"/>
        <v>66DCKT23</v>
      </c>
      <c r="Q513" s="268" t="e">
        <f>_trangay</f>
        <v>#N/A</v>
      </c>
      <c r="R513" s="268" t="e">
        <f>_trangay</f>
        <v>#N/A</v>
      </c>
      <c r="S513" s="269" t="e">
        <f>_trangay</f>
        <v>#N/A</v>
      </c>
      <c r="T513" s="46">
        <v>1</v>
      </c>
    </row>
    <row r="514" spans="1:20" hidden="1">
      <c r="A514" s="335" t="str">
        <f>Ma</f>
        <v>DC1LL05-DCK65</v>
      </c>
      <c r="B514" s="335" t="str">
        <f>MaHP</f>
        <v>DC1LL05</v>
      </c>
      <c r="C514" s="357">
        <v>601</v>
      </c>
      <c r="D514" s="357" t="s">
        <v>3010</v>
      </c>
      <c r="E514" s="357" t="s">
        <v>3011</v>
      </c>
      <c r="F514" s="357" t="s">
        <v>41</v>
      </c>
      <c r="G514" s="357">
        <v>2</v>
      </c>
      <c r="H514" s="357" t="s">
        <v>2218</v>
      </c>
      <c r="I514" s="357" t="s">
        <v>2169</v>
      </c>
      <c r="J514" s="357">
        <v>56</v>
      </c>
      <c r="K514" s="358">
        <v>90</v>
      </c>
      <c r="L514" s="358">
        <v>0</v>
      </c>
      <c r="M514" s="358">
        <v>0</v>
      </c>
      <c r="N514" s="358" t="s">
        <v>2237</v>
      </c>
      <c r="O514" s="358" t="s">
        <v>2219</v>
      </c>
      <c r="P514" s="335" t="str">
        <f t="shared" ref="P514:P577" si="8">Loclop</f>
        <v>65DCOT23</v>
      </c>
      <c r="Q514" s="268">
        <f>_trangay</f>
        <v>75</v>
      </c>
      <c r="R514" s="268">
        <f>_trangay</f>
        <v>42339</v>
      </c>
      <c r="S514" s="269" t="str">
        <f>_trangay</f>
        <v>Viết</v>
      </c>
    </row>
    <row r="515" spans="1:20" hidden="1">
      <c r="A515" s="335" t="str">
        <f>LEFT(Ma,7)&amp;T515&amp;"-"&amp;RIGHT(Ma,5)</f>
        <v>DC1LL051-DCK66</v>
      </c>
      <c r="B515" s="335" t="str">
        <f>MaHP</f>
        <v>DC1LL05</v>
      </c>
      <c r="C515" s="357">
        <v>602</v>
      </c>
      <c r="D515" s="357" t="s">
        <v>4140</v>
      </c>
      <c r="E515" s="357" t="s">
        <v>4141</v>
      </c>
      <c r="F515" s="357" t="s">
        <v>41</v>
      </c>
      <c r="G515" s="357">
        <v>2</v>
      </c>
      <c r="H515" s="357" t="s">
        <v>2218</v>
      </c>
      <c r="I515" s="357" t="s">
        <v>2169</v>
      </c>
      <c r="J515" s="357">
        <v>120</v>
      </c>
      <c r="K515" s="358">
        <v>119</v>
      </c>
      <c r="L515" s="358">
        <v>0</v>
      </c>
      <c r="M515" s="358">
        <v>0</v>
      </c>
      <c r="N515" s="358" t="s">
        <v>3488</v>
      </c>
      <c r="O515" s="358" t="s">
        <v>2999</v>
      </c>
      <c r="P515" s="335" t="str">
        <f t="shared" si="8"/>
        <v>66DCKT25</v>
      </c>
      <c r="Q515" s="268" t="e">
        <f>_trangay</f>
        <v>#N/A</v>
      </c>
      <c r="R515" s="268" t="e">
        <f>_trangay</f>
        <v>#N/A</v>
      </c>
      <c r="S515" s="269" t="e">
        <f>_trangay</f>
        <v>#N/A</v>
      </c>
      <c r="T515" s="46">
        <v>1</v>
      </c>
    </row>
    <row r="516" spans="1:20" hidden="1">
      <c r="A516" s="335" t="str">
        <f>LEFT(Ma,7)&amp;T516&amp;"-"&amp;RIGHT(Ma,5)</f>
        <v>DC1LL051-DCK66</v>
      </c>
      <c r="B516" s="335" t="str">
        <f>MaHP</f>
        <v>DC1LL05</v>
      </c>
      <c r="C516" s="357">
        <v>603</v>
      </c>
      <c r="D516" s="357" t="s">
        <v>4142</v>
      </c>
      <c r="E516" s="357" t="s">
        <v>4143</v>
      </c>
      <c r="F516" s="357" t="s">
        <v>41</v>
      </c>
      <c r="G516" s="357">
        <v>2</v>
      </c>
      <c r="H516" s="357" t="s">
        <v>2218</v>
      </c>
      <c r="I516" s="357" t="s">
        <v>2169</v>
      </c>
      <c r="J516" s="357">
        <v>60</v>
      </c>
      <c r="K516" s="358">
        <v>46</v>
      </c>
      <c r="L516" s="358">
        <v>0</v>
      </c>
      <c r="M516" s="358">
        <v>0</v>
      </c>
      <c r="N516" s="358" t="s">
        <v>3488</v>
      </c>
      <c r="O516" s="358" t="s">
        <v>2219</v>
      </c>
      <c r="P516" s="335" t="str">
        <f t="shared" si="8"/>
        <v>66DCKT27</v>
      </c>
      <c r="Q516" s="268" t="e">
        <f>_trangay</f>
        <v>#N/A</v>
      </c>
      <c r="R516" s="268" t="e">
        <f>_trangay</f>
        <v>#N/A</v>
      </c>
      <c r="S516" s="269" t="e">
        <f>_trangay</f>
        <v>#N/A</v>
      </c>
      <c r="T516" s="46">
        <v>1</v>
      </c>
    </row>
    <row r="517" spans="1:20" hidden="1">
      <c r="A517" s="335" t="str">
        <f>Ma</f>
        <v>DC1LL05-DCK66</v>
      </c>
      <c r="B517" s="335" t="str">
        <f>MaHP</f>
        <v>DC1LL05</v>
      </c>
      <c r="C517" s="357">
        <v>604</v>
      </c>
      <c r="D517" s="357" t="s">
        <v>4144</v>
      </c>
      <c r="E517" s="357" t="s">
        <v>4145</v>
      </c>
      <c r="F517" s="357" t="s">
        <v>41</v>
      </c>
      <c r="G517" s="357">
        <v>2</v>
      </c>
      <c r="H517" s="357" t="s">
        <v>2218</v>
      </c>
      <c r="I517" s="357" t="s">
        <v>2169</v>
      </c>
      <c r="J517" s="357">
        <v>120</v>
      </c>
      <c r="K517" s="358">
        <v>120</v>
      </c>
      <c r="L517" s="358">
        <v>0</v>
      </c>
      <c r="M517" s="358">
        <v>0</v>
      </c>
      <c r="N517" s="358" t="s">
        <v>3488</v>
      </c>
      <c r="O517" s="358" t="s">
        <v>4146</v>
      </c>
      <c r="P517" s="335" t="str">
        <f t="shared" si="8"/>
        <v>66DCOT21</v>
      </c>
      <c r="Q517" s="268" t="e">
        <f>_trangay</f>
        <v>#N/A</v>
      </c>
      <c r="R517" s="268" t="e">
        <f>_trangay</f>
        <v>#N/A</v>
      </c>
      <c r="S517" s="269" t="e">
        <f>_trangay</f>
        <v>#N/A</v>
      </c>
    </row>
    <row r="518" spans="1:20" hidden="1">
      <c r="A518" s="335" t="str">
        <f>Ma</f>
        <v>DC1LL05-DCK66</v>
      </c>
      <c r="B518" s="335" t="str">
        <f>MaHP</f>
        <v>DC1LL05</v>
      </c>
      <c r="C518" s="357">
        <v>605</v>
      </c>
      <c r="D518" s="357" t="s">
        <v>4147</v>
      </c>
      <c r="E518" s="357" t="s">
        <v>4148</v>
      </c>
      <c r="F518" s="357" t="s">
        <v>41</v>
      </c>
      <c r="G518" s="357">
        <v>2</v>
      </c>
      <c r="H518" s="357" t="s">
        <v>2218</v>
      </c>
      <c r="I518" s="357" t="s">
        <v>2169</v>
      </c>
      <c r="J518" s="357">
        <v>120</v>
      </c>
      <c r="K518" s="358">
        <v>117</v>
      </c>
      <c r="L518" s="358">
        <v>0</v>
      </c>
      <c r="M518" s="358">
        <v>0</v>
      </c>
      <c r="N518" s="358" t="s">
        <v>3488</v>
      </c>
      <c r="O518" s="358" t="s">
        <v>2219</v>
      </c>
      <c r="P518" s="335" t="str">
        <f t="shared" si="8"/>
        <v>66DCOT23</v>
      </c>
      <c r="Q518" s="268" t="e">
        <f>_trangay</f>
        <v>#N/A</v>
      </c>
      <c r="R518" s="268" t="e">
        <f>_trangay</f>
        <v>#N/A</v>
      </c>
      <c r="S518" s="269" t="e">
        <f>_trangay</f>
        <v>#N/A</v>
      </c>
    </row>
    <row r="519" spans="1:20" hidden="1">
      <c r="A519" s="335" t="str">
        <f>Ma</f>
        <v>DC1LL05-DCK66</v>
      </c>
      <c r="B519" s="335" t="str">
        <f>MaHP</f>
        <v>DC1LL05</v>
      </c>
      <c r="C519" s="357">
        <v>606</v>
      </c>
      <c r="D519" s="357" t="s">
        <v>4149</v>
      </c>
      <c r="E519" s="357" t="s">
        <v>4150</v>
      </c>
      <c r="F519" s="357" t="s">
        <v>41</v>
      </c>
      <c r="G519" s="357">
        <v>2</v>
      </c>
      <c r="H519" s="357" t="s">
        <v>2218</v>
      </c>
      <c r="I519" s="357" t="s">
        <v>2169</v>
      </c>
      <c r="J519" s="357">
        <v>180</v>
      </c>
      <c r="K519" s="358">
        <v>124</v>
      </c>
      <c r="L519" s="358">
        <v>0</v>
      </c>
      <c r="M519" s="358">
        <v>0</v>
      </c>
      <c r="N519" s="358" t="s">
        <v>3488</v>
      </c>
      <c r="O519" s="358"/>
      <c r="P519" s="335" t="str">
        <f t="shared" si="8"/>
        <v>66DCOT25</v>
      </c>
      <c r="Q519" s="268" t="e">
        <f>_trangay</f>
        <v>#N/A</v>
      </c>
      <c r="R519" s="268" t="e">
        <f>_trangay</f>
        <v>#N/A</v>
      </c>
      <c r="S519" s="269" t="e">
        <f>_trangay</f>
        <v>#N/A</v>
      </c>
    </row>
    <row r="520" spans="1:20" hidden="1">
      <c r="A520" s="335" t="str">
        <f>Ma</f>
        <v>DC1LL05-DCK66</v>
      </c>
      <c r="B520" s="335" t="str">
        <f>MaHP</f>
        <v>DC1LL05</v>
      </c>
      <c r="C520" s="357">
        <v>607</v>
      </c>
      <c r="D520" s="357" t="s">
        <v>4151</v>
      </c>
      <c r="E520" s="357" t="s">
        <v>4152</v>
      </c>
      <c r="F520" s="357" t="s">
        <v>41</v>
      </c>
      <c r="G520" s="357">
        <v>2</v>
      </c>
      <c r="H520" s="357" t="s">
        <v>2218</v>
      </c>
      <c r="I520" s="357" t="s">
        <v>2169</v>
      </c>
      <c r="J520" s="357">
        <v>120</v>
      </c>
      <c r="K520" s="358">
        <v>118</v>
      </c>
      <c r="L520" s="358">
        <v>0</v>
      </c>
      <c r="M520" s="358">
        <v>0</v>
      </c>
      <c r="N520" s="358" t="s">
        <v>3488</v>
      </c>
      <c r="O520" s="358" t="s">
        <v>2999</v>
      </c>
      <c r="P520" s="335" t="str">
        <f t="shared" si="8"/>
        <v>66DCMX23</v>
      </c>
      <c r="Q520" s="268" t="e">
        <f>_trangay</f>
        <v>#N/A</v>
      </c>
      <c r="R520" s="268" t="e">
        <f>_trangay</f>
        <v>#N/A</v>
      </c>
      <c r="S520" s="269" t="e">
        <f>_trangay</f>
        <v>#N/A</v>
      </c>
    </row>
    <row r="521" spans="1:20" hidden="1">
      <c r="A521" s="335" t="str">
        <f>Ma</f>
        <v>DC1LL05-DCK66</v>
      </c>
      <c r="B521" s="335" t="str">
        <f>MaHP</f>
        <v>DC1LL05</v>
      </c>
      <c r="C521" s="357">
        <v>608</v>
      </c>
      <c r="D521" s="357" t="s">
        <v>4153</v>
      </c>
      <c r="E521" s="357" t="s">
        <v>4154</v>
      </c>
      <c r="F521" s="357" t="s">
        <v>41</v>
      </c>
      <c r="G521" s="357">
        <v>2</v>
      </c>
      <c r="H521" s="357" t="s">
        <v>2218</v>
      </c>
      <c r="I521" s="357" t="s">
        <v>2169</v>
      </c>
      <c r="J521" s="357">
        <v>120</v>
      </c>
      <c r="K521" s="358">
        <v>115</v>
      </c>
      <c r="L521" s="358">
        <v>0</v>
      </c>
      <c r="M521" s="358">
        <v>0</v>
      </c>
      <c r="N521" s="358" t="s">
        <v>3488</v>
      </c>
      <c r="O521" s="358" t="s">
        <v>2231</v>
      </c>
      <c r="P521" s="335" t="str">
        <f t="shared" si="8"/>
        <v>66DCCO21</v>
      </c>
      <c r="Q521" s="268" t="e">
        <f>_trangay</f>
        <v>#N/A</v>
      </c>
      <c r="R521" s="268" t="e">
        <f>_trangay</f>
        <v>#N/A</v>
      </c>
      <c r="S521" s="269" t="e">
        <f>_trangay</f>
        <v>#N/A</v>
      </c>
    </row>
    <row r="522" spans="1:20" hidden="1">
      <c r="A522" s="335" t="str">
        <f>Ma</f>
        <v>DC1LL05-DCK66</v>
      </c>
      <c r="B522" s="335" t="str">
        <f>MaHP</f>
        <v>DC1LL05</v>
      </c>
      <c r="C522" s="357">
        <v>609</v>
      </c>
      <c r="D522" s="357" t="s">
        <v>4155</v>
      </c>
      <c r="E522" s="357" t="s">
        <v>4156</v>
      </c>
      <c r="F522" s="357" t="s">
        <v>41</v>
      </c>
      <c r="G522" s="357">
        <v>2</v>
      </c>
      <c r="H522" s="357" t="s">
        <v>2218</v>
      </c>
      <c r="I522" s="357" t="s">
        <v>2169</v>
      </c>
      <c r="J522" s="357">
        <v>121</v>
      </c>
      <c r="K522" s="358">
        <v>127</v>
      </c>
      <c r="L522" s="358">
        <v>0</v>
      </c>
      <c r="M522" s="358">
        <v>0</v>
      </c>
      <c r="N522" s="358" t="s">
        <v>3488</v>
      </c>
      <c r="O522" s="358" t="s">
        <v>2231</v>
      </c>
      <c r="P522" s="335" t="str">
        <f t="shared" si="8"/>
        <v>66DCDT21</v>
      </c>
      <c r="Q522" s="268" t="e">
        <f>_trangay</f>
        <v>#N/A</v>
      </c>
      <c r="R522" s="268" t="e">
        <f>_trangay</f>
        <v>#N/A</v>
      </c>
      <c r="S522" s="269" t="e">
        <f>_trangay</f>
        <v>#N/A</v>
      </c>
    </row>
    <row r="523" spans="1:20" hidden="1">
      <c r="A523" s="335" t="str">
        <f>Ma</f>
        <v>DC1LL05-DCK66</v>
      </c>
      <c r="B523" s="335" t="str">
        <f>MaHP</f>
        <v>DC1LL05</v>
      </c>
      <c r="C523" s="357">
        <v>610</v>
      </c>
      <c r="D523" s="357" t="s">
        <v>4157</v>
      </c>
      <c r="E523" s="357" t="s">
        <v>4158</v>
      </c>
      <c r="F523" s="357" t="s">
        <v>41</v>
      </c>
      <c r="G523" s="357">
        <v>2</v>
      </c>
      <c r="H523" s="357" t="s">
        <v>2218</v>
      </c>
      <c r="I523" s="357" t="s">
        <v>2169</v>
      </c>
      <c r="J523" s="357">
        <v>120</v>
      </c>
      <c r="K523" s="358">
        <v>110</v>
      </c>
      <c r="L523" s="358">
        <v>0</v>
      </c>
      <c r="M523" s="358">
        <v>0</v>
      </c>
      <c r="N523" s="358" t="s">
        <v>3488</v>
      </c>
      <c r="O523" s="358" t="s">
        <v>2999</v>
      </c>
      <c r="P523" s="335" t="str">
        <f t="shared" si="8"/>
        <v>66DCVL21</v>
      </c>
      <c r="Q523" s="268" t="e">
        <f>_trangay</f>
        <v>#N/A</v>
      </c>
      <c r="R523" s="268" t="e">
        <f>_trangay</f>
        <v>#N/A</v>
      </c>
      <c r="S523" s="269" t="e">
        <f>_trangay</f>
        <v>#N/A</v>
      </c>
    </row>
    <row r="524" spans="1:20" hidden="1">
      <c r="A524" s="335" t="str">
        <f>Ma</f>
        <v>DC1LL05-DCK66</v>
      </c>
      <c r="B524" s="335" t="str">
        <f>MaHP</f>
        <v>DC1LL05</v>
      </c>
      <c r="C524" s="357">
        <v>611</v>
      </c>
      <c r="D524" s="357" t="s">
        <v>4159</v>
      </c>
      <c r="E524" s="357" t="s">
        <v>4160</v>
      </c>
      <c r="F524" s="357" t="s">
        <v>41</v>
      </c>
      <c r="G524" s="357">
        <v>2</v>
      </c>
      <c r="H524" s="357" t="s">
        <v>2218</v>
      </c>
      <c r="I524" s="357" t="s">
        <v>2169</v>
      </c>
      <c r="J524" s="357">
        <v>120</v>
      </c>
      <c r="K524" s="358">
        <v>118</v>
      </c>
      <c r="L524" s="358">
        <v>0</v>
      </c>
      <c r="M524" s="358">
        <v>0</v>
      </c>
      <c r="N524" s="358" t="s">
        <v>3488</v>
      </c>
      <c r="O524" s="358" t="s">
        <v>4146</v>
      </c>
      <c r="P524" s="335" t="str">
        <f t="shared" si="8"/>
        <v>66DCHT21</v>
      </c>
      <c r="Q524" s="268" t="e">
        <f>_trangay</f>
        <v>#N/A</v>
      </c>
      <c r="R524" s="268" t="e">
        <f>_trangay</f>
        <v>#N/A</v>
      </c>
      <c r="S524" s="269" t="e">
        <f>_trangay</f>
        <v>#N/A</v>
      </c>
    </row>
    <row r="525" spans="1:20" hidden="1">
      <c r="A525" s="335" t="str">
        <f>Ma</f>
        <v>DC1LL05-DCK66</v>
      </c>
      <c r="B525" s="335" t="str">
        <f>MaHP</f>
        <v>DC1LL05</v>
      </c>
      <c r="C525" s="357">
        <v>612</v>
      </c>
      <c r="D525" s="357" t="s">
        <v>4161</v>
      </c>
      <c r="E525" s="357" t="s">
        <v>4162</v>
      </c>
      <c r="F525" s="357" t="s">
        <v>41</v>
      </c>
      <c r="G525" s="357">
        <v>2</v>
      </c>
      <c r="H525" s="357" t="s">
        <v>2218</v>
      </c>
      <c r="I525" s="357" t="s">
        <v>2169</v>
      </c>
      <c r="J525" s="357">
        <v>120</v>
      </c>
      <c r="K525" s="358">
        <v>102</v>
      </c>
      <c r="L525" s="358">
        <v>0</v>
      </c>
      <c r="M525" s="358">
        <v>0</v>
      </c>
      <c r="N525" s="358" t="s">
        <v>3488</v>
      </c>
      <c r="O525" s="358" t="s">
        <v>2999</v>
      </c>
      <c r="P525" s="335" t="str">
        <f t="shared" si="8"/>
        <v>66DCHT23</v>
      </c>
      <c r="Q525" s="268" t="e">
        <f>_trangay</f>
        <v>#N/A</v>
      </c>
      <c r="R525" s="268" t="e">
        <f>_trangay</f>
        <v>#N/A</v>
      </c>
      <c r="S525" s="269" t="e">
        <f>_trangay</f>
        <v>#N/A</v>
      </c>
    </row>
    <row r="526" spans="1:20" hidden="1">
      <c r="A526" s="335" t="str">
        <f>Ma</f>
        <v>DC1LL05-DCK66</v>
      </c>
      <c r="B526" s="335" t="str">
        <f>MaHP</f>
        <v>DC1LL05</v>
      </c>
      <c r="C526" s="357">
        <v>613</v>
      </c>
      <c r="D526" s="357" t="s">
        <v>4163</v>
      </c>
      <c r="E526" s="357" t="s">
        <v>4164</v>
      </c>
      <c r="F526" s="357" t="s">
        <v>41</v>
      </c>
      <c r="G526" s="357">
        <v>2</v>
      </c>
      <c r="H526" s="357" t="s">
        <v>2218</v>
      </c>
      <c r="I526" s="357" t="s">
        <v>2169</v>
      </c>
      <c r="J526" s="357">
        <v>120</v>
      </c>
      <c r="K526" s="358">
        <v>109</v>
      </c>
      <c r="L526" s="358">
        <v>0</v>
      </c>
      <c r="M526" s="358">
        <v>0</v>
      </c>
      <c r="N526" s="358" t="s">
        <v>3488</v>
      </c>
      <c r="O526" s="358" t="s">
        <v>2999</v>
      </c>
      <c r="P526" s="335" t="str">
        <f t="shared" si="8"/>
        <v>66DCTM21</v>
      </c>
      <c r="Q526" s="268" t="e">
        <f>_trangay</f>
        <v>#N/A</v>
      </c>
      <c r="R526" s="268" t="e">
        <f>_trangay</f>
        <v>#N/A</v>
      </c>
      <c r="S526" s="269" t="e">
        <f>_trangay</f>
        <v>#N/A</v>
      </c>
    </row>
    <row r="527" spans="1:20" hidden="1">
      <c r="A527" s="335" t="str">
        <f>Ma</f>
        <v>DC3KV32-DCK63</v>
      </c>
      <c r="B527" s="335" t="str">
        <f>MaHP</f>
        <v>DC3KV32</v>
      </c>
      <c r="C527" s="357">
        <v>614</v>
      </c>
      <c r="D527" s="357" t="s">
        <v>4165</v>
      </c>
      <c r="E527" s="357" t="s">
        <v>4166</v>
      </c>
      <c r="F527" s="357" t="s">
        <v>881</v>
      </c>
      <c r="G527" s="357">
        <v>3</v>
      </c>
      <c r="H527" s="357" t="s">
        <v>2165</v>
      </c>
      <c r="I527" s="357" t="s">
        <v>2166</v>
      </c>
      <c r="J527" s="357">
        <v>63</v>
      </c>
      <c r="K527" s="358">
        <v>61</v>
      </c>
      <c r="L527" s="358">
        <v>0</v>
      </c>
      <c r="M527" s="358">
        <v>0</v>
      </c>
      <c r="N527" s="358" t="s">
        <v>3407</v>
      </c>
      <c r="O527" s="358" t="s">
        <v>3628</v>
      </c>
      <c r="P527" s="335" t="str">
        <f t="shared" si="8"/>
        <v>63DCKT04</v>
      </c>
      <c r="Q527" s="268">
        <f>_trangay</f>
        <v>0</v>
      </c>
      <c r="R527" s="268">
        <f>_trangay</f>
        <v>42338</v>
      </c>
      <c r="S527" s="269">
        <f>_trangay</f>
        <v>0</v>
      </c>
    </row>
    <row r="528" spans="1:20" hidden="1">
      <c r="A528" s="335" t="str">
        <f>Ma</f>
        <v>DC3KV32-DCK63</v>
      </c>
      <c r="B528" s="335" t="str">
        <f>MaHP</f>
        <v>DC3KV32</v>
      </c>
      <c r="C528" s="357">
        <v>615</v>
      </c>
      <c r="D528" s="357" t="s">
        <v>4167</v>
      </c>
      <c r="E528" s="357" t="s">
        <v>4168</v>
      </c>
      <c r="F528" s="357" t="s">
        <v>881</v>
      </c>
      <c r="G528" s="357">
        <v>3</v>
      </c>
      <c r="H528" s="357" t="s">
        <v>2165</v>
      </c>
      <c r="I528" s="357" t="s">
        <v>2166</v>
      </c>
      <c r="J528" s="357">
        <v>62</v>
      </c>
      <c r="K528" s="358">
        <v>59</v>
      </c>
      <c r="L528" s="358">
        <v>0</v>
      </c>
      <c r="M528" s="358">
        <v>0</v>
      </c>
      <c r="N528" s="358" t="s">
        <v>3407</v>
      </c>
      <c r="O528" s="358" t="s">
        <v>3628</v>
      </c>
      <c r="P528" s="335" t="str">
        <f t="shared" si="8"/>
        <v>63DCKT05</v>
      </c>
      <c r="Q528" s="268">
        <f>_trangay</f>
        <v>0</v>
      </c>
      <c r="R528" s="268">
        <f>_trangay</f>
        <v>42338</v>
      </c>
      <c r="S528" s="269">
        <f>_trangay</f>
        <v>0</v>
      </c>
    </row>
    <row r="529" spans="1:19" hidden="1">
      <c r="A529" s="335" t="str">
        <f>Ma</f>
        <v>DC3KV32-DCK63</v>
      </c>
      <c r="B529" s="335" t="str">
        <f>MaHP</f>
        <v>DC3KV32</v>
      </c>
      <c r="C529" s="357">
        <v>616</v>
      </c>
      <c r="D529" s="357" t="s">
        <v>4169</v>
      </c>
      <c r="E529" s="357" t="s">
        <v>4170</v>
      </c>
      <c r="F529" s="357" t="s">
        <v>881</v>
      </c>
      <c r="G529" s="357">
        <v>3</v>
      </c>
      <c r="H529" s="357" t="s">
        <v>2165</v>
      </c>
      <c r="I529" s="357" t="s">
        <v>2166</v>
      </c>
      <c r="J529" s="357">
        <v>57</v>
      </c>
      <c r="K529" s="358">
        <v>52</v>
      </c>
      <c r="L529" s="358">
        <v>0</v>
      </c>
      <c r="M529" s="358">
        <v>0</v>
      </c>
      <c r="N529" s="358" t="s">
        <v>3407</v>
      </c>
      <c r="O529" s="358" t="s">
        <v>2183</v>
      </c>
      <c r="P529" s="335" t="str">
        <f t="shared" si="8"/>
        <v>63DCKT06</v>
      </c>
      <c r="Q529" s="268">
        <f>_trangay</f>
        <v>0</v>
      </c>
      <c r="R529" s="268">
        <f>_trangay</f>
        <v>42338</v>
      </c>
      <c r="S529" s="269">
        <f>_trangay</f>
        <v>0</v>
      </c>
    </row>
    <row r="530" spans="1:19" hidden="1">
      <c r="A530" s="335" t="str">
        <f>Ma</f>
        <v>DC3KV32-DCK63</v>
      </c>
      <c r="B530" s="335" t="str">
        <f>MaHP</f>
        <v>DC3KV32</v>
      </c>
      <c r="C530" s="357">
        <v>617</v>
      </c>
      <c r="D530" s="357" t="s">
        <v>4171</v>
      </c>
      <c r="E530" s="357" t="s">
        <v>4172</v>
      </c>
      <c r="F530" s="357" t="s">
        <v>881</v>
      </c>
      <c r="G530" s="357">
        <v>3</v>
      </c>
      <c r="H530" s="357" t="s">
        <v>2165</v>
      </c>
      <c r="I530" s="357" t="s">
        <v>2166</v>
      </c>
      <c r="J530" s="357">
        <v>60</v>
      </c>
      <c r="K530" s="358">
        <v>50</v>
      </c>
      <c r="L530" s="358">
        <v>0</v>
      </c>
      <c r="M530" s="358">
        <v>0</v>
      </c>
      <c r="N530" s="358" t="s">
        <v>3407</v>
      </c>
      <c r="O530" s="358" t="s">
        <v>2183</v>
      </c>
      <c r="P530" s="335" t="str">
        <f t="shared" si="8"/>
        <v>63DCKT07</v>
      </c>
      <c r="Q530" s="268">
        <f>_trangay</f>
        <v>0</v>
      </c>
      <c r="R530" s="268">
        <f>_trangay</f>
        <v>42338</v>
      </c>
      <c r="S530" s="269">
        <f>_trangay</f>
        <v>0</v>
      </c>
    </row>
    <row r="531" spans="1:19" hidden="1">
      <c r="A531" s="335" t="str">
        <f>Ma</f>
        <v>DC3KV32-DCK63</v>
      </c>
      <c r="B531" s="335" t="str">
        <f>MaHP</f>
        <v>DC3KV32</v>
      </c>
      <c r="C531" s="357">
        <v>618</v>
      </c>
      <c r="D531" s="357" t="s">
        <v>4173</v>
      </c>
      <c r="E531" s="357" t="s">
        <v>4174</v>
      </c>
      <c r="F531" s="357" t="s">
        <v>881</v>
      </c>
      <c r="G531" s="357">
        <v>3</v>
      </c>
      <c r="H531" s="357" t="s">
        <v>2165</v>
      </c>
      <c r="I531" s="357" t="s">
        <v>2166</v>
      </c>
      <c r="J531" s="357">
        <v>62</v>
      </c>
      <c r="K531" s="358">
        <v>42</v>
      </c>
      <c r="L531" s="358">
        <v>0</v>
      </c>
      <c r="M531" s="358">
        <v>0</v>
      </c>
      <c r="N531" s="358" t="s">
        <v>3407</v>
      </c>
      <c r="O531" s="358" t="s">
        <v>2183</v>
      </c>
      <c r="P531" s="335" t="str">
        <f t="shared" si="8"/>
        <v>63DCKT08</v>
      </c>
      <c r="Q531" s="268">
        <f>_trangay</f>
        <v>0</v>
      </c>
      <c r="R531" s="268">
        <f>_trangay</f>
        <v>42338</v>
      </c>
      <c r="S531" s="269">
        <f>_trangay</f>
        <v>0</v>
      </c>
    </row>
    <row r="532" spans="1:19" hidden="1">
      <c r="A532" s="335" t="str">
        <f>Ma</f>
        <v>DC3KV32-DCK63</v>
      </c>
      <c r="B532" s="335" t="str">
        <f>MaHP</f>
        <v>DC3KV32</v>
      </c>
      <c r="C532" s="357">
        <v>619</v>
      </c>
      <c r="D532" s="357" t="s">
        <v>4175</v>
      </c>
      <c r="E532" s="357" t="s">
        <v>4176</v>
      </c>
      <c r="F532" s="357" t="s">
        <v>881</v>
      </c>
      <c r="G532" s="357">
        <v>3</v>
      </c>
      <c r="H532" s="357" t="s">
        <v>2165</v>
      </c>
      <c r="I532" s="357" t="s">
        <v>2166</v>
      </c>
      <c r="J532" s="357">
        <v>55</v>
      </c>
      <c r="K532" s="358">
        <v>49</v>
      </c>
      <c r="L532" s="358">
        <v>0</v>
      </c>
      <c r="M532" s="358">
        <v>0</v>
      </c>
      <c r="N532" s="358" t="s">
        <v>3407</v>
      </c>
      <c r="O532" s="358" t="s">
        <v>3628</v>
      </c>
      <c r="P532" s="335" t="str">
        <f t="shared" si="8"/>
        <v>63DCQT01</v>
      </c>
      <c r="Q532" s="268">
        <f>_trangay</f>
        <v>0</v>
      </c>
      <c r="R532" s="268">
        <f>_trangay</f>
        <v>42338</v>
      </c>
      <c r="S532" s="269">
        <f>_trangay</f>
        <v>0</v>
      </c>
    </row>
    <row r="533" spans="1:19" hidden="1">
      <c r="A533" s="335" t="str">
        <f>Ma</f>
        <v>DC3KV32-DCK63</v>
      </c>
      <c r="B533" s="335" t="str">
        <f>MaHP</f>
        <v>DC3KV32</v>
      </c>
      <c r="C533" s="357">
        <v>620</v>
      </c>
      <c r="D533" s="357" t="s">
        <v>4177</v>
      </c>
      <c r="E533" s="357" t="s">
        <v>4178</v>
      </c>
      <c r="F533" s="357" t="s">
        <v>881</v>
      </c>
      <c r="G533" s="357">
        <v>3</v>
      </c>
      <c r="H533" s="357" t="s">
        <v>2165</v>
      </c>
      <c r="I533" s="357" t="s">
        <v>2166</v>
      </c>
      <c r="J533" s="357">
        <v>46</v>
      </c>
      <c r="K533" s="358">
        <v>38</v>
      </c>
      <c r="L533" s="358">
        <v>0</v>
      </c>
      <c r="M533" s="358">
        <v>0</v>
      </c>
      <c r="N533" s="358" t="s">
        <v>3407</v>
      </c>
      <c r="O533" s="358" t="s">
        <v>3628</v>
      </c>
      <c r="P533" s="335" t="str">
        <f t="shared" si="8"/>
        <v>63DCQT02</v>
      </c>
      <c r="Q533" s="268">
        <f>_trangay</f>
        <v>0</v>
      </c>
      <c r="R533" s="268">
        <f>_trangay</f>
        <v>42338</v>
      </c>
      <c r="S533" s="269">
        <f>_trangay</f>
        <v>0</v>
      </c>
    </row>
    <row r="534" spans="1:19" hidden="1">
      <c r="A534" s="335" t="str">
        <f>Ma</f>
        <v>DC2HT37-DCK64</v>
      </c>
      <c r="B534" s="335" t="str">
        <f>MaHP</f>
        <v>DC2HT37</v>
      </c>
      <c r="C534" s="357">
        <v>621</v>
      </c>
      <c r="D534" s="357" t="s">
        <v>4179</v>
      </c>
      <c r="E534" s="357" t="s">
        <v>4180</v>
      </c>
      <c r="F534" s="357" t="s">
        <v>1658</v>
      </c>
      <c r="G534" s="357">
        <v>3</v>
      </c>
      <c r="H534" s="357" t="s">
        <v>2202</v>
      </c>
      <c r="I534" s="357" t="s">
        <v>2199</v>
      </c>
      <c r="J534" s="357">
        <v>70</v>
      </c>
      <c r="K534" s="358">
        <v>54</v>
      </c>
      <c r="L534" s="358">
        <v>0</v>
      </c>
      <c r="M534" s="358">
        <v>0</v>
      </c>
      <c r="N534" s="358" t="s">
        <v>3385</v>
      </c>
      <c r="O534" s="358" t="s">
        <v>4181</v>
      </c>
      <c r="P534" s="335" t="str">
        <f t="shared" si="8"/>
        <v>64DCTH01</v>
      </c>
      <c r="Q534" s="268" t="e">
        <f>_trangay</f>
        <v>#N/A</v>
      </c>
      <c r="R534" s="268" t="e">
        <f>_trangay</f>
        <v>#N/A</v>
      </c>
      <c r="S534" s="269" t="e">
        <f>_trangay</f>
        <v>#N/A</v>
      </c>
    </row>
    <row r="535" spans="1:19" hidden="1">
      <c r="A535" s="335" t="str">
        <f>Ma</f>
        <v>DC2HT37-DCK64</v>
      </c>
      <c r="B535" s="335" t="str">
        <f>MaHP</f>
        <v>DC2HT37</v>
      </c>
      <c r="C535" s="357">
        <v>622</v>
      </c>
      <c r="D535" s="357" t="s">
        <v>4182</v>
      </c>
      <c r="E535" s="357" t="s">
        <v>4183</v>
      </c>
      <c r="F535" s="357" t="s">
        <v>1658</v>
      </c>
      <c r="G535" s="357">
        <v>3</v>
      </c>
      <c r="H535" s="357" t="s">
        <v>2202</v>
      </c>
      <c r="I535" s="357" t="s">
        <v>2199</v>
      </c>
      <c r="J535" s="357">
        <v>70</v>
      </c>
      <c r="K535" s="358">
        <v>52</v>
      </c>
      <c r="L535" s="358">
        <v>0</v>
      </c>
      <c r="M535" s="358">
        <v>0</v>
      </c>
      <c r="N535" s="358" t="s">
        <v>3385</v>
      </c>
      <c r="O535" s="358" t="s">
        <v>4181</v>
      </c>
      <c r="P535" s="335" t="str">
        <f t="shared" si="8"/>
        <v>64DCTH02</v>
      </c>
      <c r="Q535" s="268" t="e">
        <f>_trangay</f>
        <v>#N/A</v>
      </c>
      <c r="R535" s="268" t="e">
        <f>_trangay</f>
        <v>#N/A</v>
      </c>
      <c r="S535" s="269" t="e">
        <f>_trangay</f>
        <v>#N/A</v>
      </c>
    </row>
    <row r="536" spans="1:19" hidden="1">
      <c r="A536" s="335" t="str">
        <f>Ma</f>
        <v>DC2HT37-DCK64</v>
      </c>
      <c r="B536" s="335" t="str">
        <f>MaHP</f>
        <v>DC2HT37</v>
      </c>
      <c r="C536" s="357">
        <v>623</v>
      </c>
      <c r="D536" s="357" t="s">
        <v>4184</v>
      </c>
      <c r="E536" s="357" t="s">
        <v>4185</v>
      </c>
      <c r="F536" s="357" t="s">
        <v>1658</v>
      </c>
      <c r="G536" s="357">
        <v>3</v>
      </c>
      <c r="H536" s="357" t="s">
        <v>2202</v>
      </c>
      <c r="I536" s="357" t="s">
        <v>2199</v>
      </c>
      <c r="J536" s="357">
        <v>70</v>
      </c>
      <c r="K536" s="358">
        <v>50</v>
      </c>
      <c r="L536" s="358">
        <v>0</v>
      </c>
      <c r="M536" s="358">
        <v>0</v>
      </c>
      <c r="N536" s="358" t="s">
        <v>3385</v>
      </c>
      <c r="O536" s="358" t="s">
        <v>3426</v>
      </c>
      <c r="P536" s="335" t="str">
        <f t="shared" si="8"/>
        <v>64DCTH03</v>
      </c>
      <c r="Q536" s="268" t="e">
        <f>_trangay</f>
        <v>#N/A</v>
      </c>
      <c r="R536" s="268" t="e">
        <f>_trangay</f>
        <v>#N/A</v>
      </c>
      <c r="S536" s="269" t="e">
        <f>_trangay</f>
        <v>#N/A</v>
      </c>
    </row>
    <row r="537" spans="1:19" hidden="1">
      <c r="A537" s="335" t="str">
        <f>Ma</f>
        <v>DC2VS38-DCK66</v>
      </c>
      <c r="B537" s="335" t="str">
        <f>MaHP</f>
        <v>DC2VS38</v>
      </c>
      <c r="C537" s="357">
        <v>624</v>
      </c>
      <c r="D537" s="357" t="s">
        <v>4186</v>
      </c>
      <c r="E537" s="357" t="s">
        <v>4187</v>
      </c>
      <c r="F537" s="357" t="s">
        <v>324</v>
      </c>
      <c r="G537" s="357">
        <v>2</v>
      </c>
      <c r="H537" s="357" t="s">
        <v>2236</v>
      </c>
      <c r="I537" s="357" t="s">
        <v>2166</v>
      </c>
      <c r="J537" s="357">
        <v>120</v>
      </c>
      <c r="K537" s="358">
        <v>13</v>
      </c>
      <c r="L537" s="358">
        <v>0</v>
      </c>
      <c r="M537" s="358">
        <v>0</v>
      </c>
      <c r="N537" s="358" t="s">
        <v>3488</v>
      </c>
      <c r="O537" s="358" t="s">
        <v>2260</v>
      </c>
      <c r="P537" s="335" t="str">
        <f t="shared" si="8"/>
        <v>66DCVS21</v>
      </c>
      <c r="Q537" s="268" t="e">
        <f>_trangay</f>
        <v>#N/A</v>
      </c>
      <c r="R537" s="268" t="e">
        <f>_trangay</f>
        <v>#N/A</v>
      </c>
      <c r="S537" s="269" t="e">
        <f>_trangay</f>
        <v>#N/A</v>
      </c>
    </row>
    <row r="538" spans="1:19" hidden="1">
      <c r="A538" s="335" t="str">
        <f>Ma</f>
        <v>DC2VL21-DCK65</v>
      </c>
      <c r="B538" s="335" t="str">
        <f>MaHP</f>
        <v>DC2VL21</v>
      </c>
      <c r="C538" s="357">
        <v>625</v>
      </c>
      <c r="D538" s="357" t="s">
        <v>3012</v>
      </c>
      <c r="E538" s="357" t="s">
        <v>3013</v>
      </c>
      <c r="F538" s="357" t="s">
        <v>1671</v>
      </c>
      <c r="G538" s="357">
        <v>2</v>
      </c>
      <c r="H538" s="357" t="s">
        <v>2236</v>
      </c>
      <c r="I538" s="357" t="s">
        <v>2166</v>
      </c>
      <c r="J538" s="357">
        <v>34</v>
      </c>
      <c r="K538" s="358">
        <v>34</v>
      </c>
      <c r="L538" s="358">
        <v>0</v>
      </c>
      <c r="M538" s="358">
        <v>0</v>
      </c>
      <c r="N538" s="358" t="s">
        <v>2237</v>
      </c>
      <c r="O538" s="358" t="s">
        <v>2260</v>
      </c>
      <c r="P538" s="335" t="str">
        <f t="shared" si="8"/>
        <v>65DCVL21</v>
      </c>
      <c r="Q538" s="268" t="e">
        <f>_trangay</f>
        <v>#N/A</v>
      </c>
      <c r="R538" s="268" t="e">
        <f>_trangay</f>
        <v>#N/A</v>
      </c>
      <c r="S538" s="269" t="e">
        <f>_trangay</f>
        <v>#N/A</v>
      </c>
    </row>
    <row r="539" spans="1:19" hidden="1">
      <c r="A539" s="335" t="str">
        <f>Ma</f>
        <v>DC2VL21-DCK66</v>
      </c>
      <c r="B539" s="335" t="str">
        <f>MaHP</f>
        <v>DC2VL21</v>
      </c>
      <c r="C539" s="357">
        <v>626</v>
      </c>
      <c r="D539" s="357" t="s">
        <v>4188</v>
      </c>
      <c r="E539" s="357" t="s">
        <v>4189</v>
      </c>
      <c r="F539" s="357" t="s">
        <v>1671</v>
      </c>
      <c r="G539" s="357">
        <v>2</v>
      </c>
      <c r="H539" s="357" t="s">
        <v>2236</v>
      </c>
      <c r="I539" s="357" t="s">
        <v>2166</v>
      </c>
      <c r="J539" s="357">
        <v>80</v>
      </c>
      <c r="K539" s="358">
        <v>55</v>
      </c>
      <c r="L539" s="358">
        <v>0</v>
      </c>
      <c r="M539" s="358">
        <v>0</v>
      </c>
      <c r="N539" s="358" t="s">
        <v>3488</v>
      </c>
      <c r="O539" s="358" t="s">
        <v>2260</v>
      </c>
      <c r="P539" s="335" t="str">
        <f t="shared" si="8"/>
        <v>66DCVL21</v>
      </c>
      <c r="Q539" s="268" t="e">
        <f>_trangay</f>
        <v>#N/A</v>
      </c>
      <c r="R539" s="268" t="e">
        <f>_trangay</f>
        <v>#N/A</v>
      </c>
      <c r="S539" s="269" t="e">
        <f>_trangay</f>
        <v>#N/A</v>
      </c>
    </row>
    <row r="540" spans="1:19" hidden="1">
      <c r="A540" s="335" t="str">
        <f>Ma</f>
        <v>DC2VL21-DCK66</v>
      </c>
      <c r="B540" s="335" t="str">
        <f>MaHP</f>
        <v>DC2VL21</v>
      </c>
      <c r="C540" s="357">
        <v>627</v>
      </c>
      <c r="D540" s="357" t="s">
        <v>4190</v>
      </c>
      <c r="E540" s="357" t="s">
        <v>4191</v>
      </c>
      <c r="F540" s="357" t="s">
        <v>1671</v>
      </c>
      <c r="G540" s="357">
        <v>2</v>
      </c>
      <c r="H540" s="357" t="s">
        <v>2236</v>
      </c>
      <c r="I540" s="357" t="s">
        <v>2166</v>
      </c>
      <c r="J540" s="357">
        <v>60</v>
      </c>
      <c r="K540" s="358">
        <v>55</v>
      </c>
      <c r="L540" s="358">
        <v>0</v>
      </c>
      <c r="M540" s="358">
        <v>0</v>
      </c>
      <c r="N540" s="358" t="s">
        <v>3488</v>
      </c>
      <c r="O540" s="358" t="s">
        <v>2260</v>
      </c>
      <c r="P540" s="335" t="str">
        <f t="shared" si="8"/>
        <v>66DCVL22</v>
      </c>
      <c r="Q540" s="268" t="e">
        <f>_trangay</f>
        <v>#N/A</v>
      </c>
      <c r="R540" s="268" t="e">
        <f>_trangay</f>
        <v>#N/A</v>
      </c>
      <c r="S540" s="269" t="e">
        <f>_trangay</f>
        <v>#N/A</v>
      </c>
    </row>
    <row r="541" spans="1:19" hidden="1">
      <c r="A541" s="335" t="str">
        <f>Ma</f>
        <v>DC1CB99-DCK65</v>
      </c>
      <c r="B541" s="335" t="str">
        <f>MaHP</f>
        <v>DC1CB99</v>
      </c>
      <c r="C541" s="357">
        <v>628</v>
      </c>
      <c r="D541" s="357" t="s">
        <v>3014</v>
      </c>
      <c r="E541" s="357" t="s">
        <v>3015</v>
      </c>
      <c r="F541" s="357" t="s">
        <v>3016</v>
      </c>
      <c r="G541" s="357">
        <v>2</v>
      </c>
      <c r="H541" s="357" t="s">
        <v>2165</v>
      </c>
      <c r="I541" s="357" t="s">
        <v>2166</v>
      </c>
      <c r="J541" s="357">
        <v>57</v>
      </c>
      <c r="K541" s="358">
        <v>58</v>
      </c>
      <c r="L541" s="358">
        <v>0</v>
      </c>
      <c r="M541" s="358">
        <v>0</v>
      </c>
      <c r="N541" s="358" t="s">
        <v>2237</v>
      </c>
      <c r="O541" s="358" t="s">
        <v>2332</v>
      </c>
      <c r="P541" s="335" t="str">
        <f t="shared" si="8"/>
        <v>65DCKX21</v>
      </c>
      <c r="Q541" s="268">
        <f>_trangay</f>
        <v>0</v>
      </c>
      <c r="R541" s="268">
        <f>_trangay</f>
        <v>42333</v>
      </c>
      <c r="S541" s="269">
        <f>_trangay</f>
        <v>0</v>
      </c>
    </row>
    <row r="542" spans="1:19" ht="12.75" hidden="1" customHeight="1">
      <c r="A542" s="335" t="str">
        <f>Ma</f>
        <v>DC1CB99-DCK65</v>
      </c>
      <c r="B542" s="335" t="str">
        <f>MaHP</f>
        <v>DC1CB99</v>
      </c>
      <c r="C542" s="357">
        <v>629</v>
      </c>
      <c r="D542" s="357" t="s">
        <v>3017</v>
      </c>
      <c r="E542" s="357" t="s">
        <v>3018</v>
      </c>
      <c r="F542" s="357" t="s">
        <v>3016</v>
      </c>
      <c r="G542" s="357">
        <v>2</v>
      </c>
      <c r="H542" s="357" t="s">
        <v>2165</v>
      </c>
      <c r="I542" s="357" t="s">
        <v>2166</v>
      </c>
      <c r="J542" s="357">
        <v>56</v>
      </c>
      <c r="K542" s="358">
        <v>65</v>
      </c>
      <c r="L542" s="358">
        <v>0</v>
      </c>
      <c r="M542" s="358">
        <v>0</v>
      </c>
      <c r="N542" s="358" t="s">
        <v>2237</v>
      </c>
      <c r="O542" s="358" t="s">
        <v>3019</v>
      </c>
      <c r="P542" s="335" t="str">
        <f t="shared" si="8"/>
        <v>65DCKX22</v>
      </c>
      <c r="Q542" s="268">
        <f>_trangay</f>
        <v>0</v>
      </c>
      <c r="R542" s="268">
        <f>_trangay</f>
        <v>42333</v>
      </c>
      <c r="S542" s="269">
        <f>_trangay</f>
        <v>0</v>
      </c>
    </row>
    <row r="543" spans="1:19" ht="12.75" hidden="1" customHeight="1">
      <c r="A543" s="335" t="str">
        <f>Ma</f>
        <v>DC1CB99-DCK65</v>
      </c>
      <c r="B543" s="335" t="str">
        <f>MaHP</f>
        <v>DC1CB99</v>
      </c>
      <c r="C543" s="357">
        <v>630</v>
      </c>
      <c r="D543" s="357" t="s">
        <v>3020</v>
      </c>
      <c r="E543" s="357" t="s">
        <v>3021</v>
      </c>
      <c r="F543" s="357" t="s">
        <v>3016</v>
      </c>
      <c r="G543" s="357">
        <v>2</v>
      </c>
      <c r="H543" s="357" t="s">
        <v>2165</v>
      </c>
      <c r="I543" s="357" t="s">
        <v>2166</v>
      </c>
      <c r="J543" s="357">
        <v>57</v>
      </c>
      <c r="K543" s="358">
        <v>52</v>
      </c>
      <c r="L543" s="358">
        <v>0</v>
      </c>
      <c r="M543" s="358">
        <v>0</v>
      </c>
      <c r="N543" s="358" t="s">
        <v>2237</v>
      </c>
      <c r="O543" s="358" t="s">
        <v>3019</v>
      </c>
      <c r="P543" s="335" t="str">
        <f t="shared" si="8"/>
        <v>65DCKX23</v>
      </c>
      <c r="Q543" s="268">
        <f>_trangay</f>
        <v>0</v>
      </c>
      <c r="R543" s="268">
        <f>_trangay</f>
        <v>42333</v>
      </c>
      <c r="S543" s="269">
        <f>_trangay</f>
        <v>0</v>
      </c>
    </row>
    <row r="544" spans="1:19" ht="12.75" hidden="1" customHeight="1">
      <c r="A544" s="335" t="str">
        <f>Ma</f>
        <v>DC1CB99-DCK65</v>
      </c>
      <c r="B544" s="335" t="str">
        <f>MaHP</f>
        <v>DC1CB99</v>
      </c>
      <c r="C544" s="357">
        <v>631</v>
      </c>
      <c r="D544" s="357" t="s">
        <v>3022</v>
      </c>
      <c r="E544" s="357" t="s">
        <v>3023</v>
      </c>
      <c r="F544" s="357" t="s">
        <v>3016</v>
      </c>
      <c r="G544" s="357">
        <v>2</v>
      </c>
      <c r="H544" s="357" t="s">
        <v>2165</v>
      </c>
      <c r="I544" s="357" t="s">
        <v>2166</v>
      </c>
      <c r="J544" s="357">
        <v>60</v>
      </c>
      <c r="K544" s="358">
        <v>66</v>
      </c>
      <c r="L544" s="358">
        <v>0</v>
      </c>
      <c r="M544" s="358">
        <v>0</v>
      </c>
      <c r="N544" s="358" t="s">
        <v>2237</v>
      </c>
      <c r="O544" s="358" t="s">
        <v>3019</v>
      </c>
      <c r="P544" s="335" t="str">
        <f t="shared" si="8"/>
        <v>65DCKT21</v>
      </c>
      <c r="Q544" s="268">
        <f>_trangay</f>
        <v>0</v>
      </c>
      <c r="R544" s="268">
        <f>_trangay</f>
        <v>42333</v>
      </c>
      <c r="S544" s="269">
        <f>_trangay</f>
        <v>0</v>
      </c>
    </row>
    <row r="545" spans="1:19" ht="12.75" hidden="1" customHeight="1">
      <c r="A545" s="335" t="str">
        <f>Ma</f>
        <v>DC1CB99-DCK65</v>
      </c>
      <c r="B545" s="335" t="str">
        <f>MaHP</f>
        <v>DC1CB99</v>
      </c>
      <c r="C545" s="357">
        <v>632</v>
      </c>
      <c r="D545" s="357" t="s">
        <v>3024</v>
      </c>
      <c r="E545" s="357" t="s">
        <v>3025</v>
      </c>
      <c r="F545" s="357" t="s">
        <v>3016</v>
      </c>
      <c r="G545" s="357">
        <v>2</v>
      </c>
      <c r="H545" s="357" t="s">
        <v>2165</v>
      </c>
      <c r="I545" s="357" t="s">
        <v>2166</v>
      </c>
      <c r="J545" s="357">
        <v>59</v>
      </c>
      <c r="K545" s="358">
        <v>58</v>
      </c>
      <c r="L545" s="358">
        <v>0</v>
      </c>
      <c r="M545" s="358">
        <v>0</v>
      </c>
      <c r="N545" s="358" t="s">
        <v>2237</v>
      </c>
      <c r="O545" s="358" t="s">
        <v>2209</v>
      </c>
      <c r="P545" s="335" t="str">
        <f t="shared" si="8"/>
        <v>65DCKT22</v>
      </c>
      <c r="Q545" s="268">
        <f>_trangay</f>
        <v>0</v>
      </c>
      <c r="R545" s="268">
        <f>_trangay</f>
        <v>42333</v>
      </c>
      <c r="S545" s="269">
        <f>_trangay</f>
        <v>0</v>
      </c>
    </row>
    <row r="546" spans="1:19" ht="12.75" hidden="1" customHeight="1">
      <c r="A546" s="335" t="str">
        <f>Ma</f>
        <v>DC1CB99-DCK65</v>
      </c>
      <c r="B546" s="335" t="str">
        <f>MaHP</f>
        <v>DC1CB99</v>
      </c>
      <c r="C546" s="357">
        <v>633</v>
      </c>
      <c r="D546" s="357" t="s">
        <v>3026</v>
      </c>
      <c r="E546" s="357" t="s">
        <v>3027</v>
      </c>
      <c r="F546" s="357" t="s">
        <v>3016</v>
      </c>
      <c r="G546" s="357">
        <v>2</v>
      </c>
      <c r="H546" s="357" t="s">
        <v>2165</v>
      </c>
      <c r="I546" s="357" t="s">
        <v>2166</v>
      </c>
      <c r="J546" s="357">
        <v>56</v>
      </c>
      <c r="K546" s="358">
        <v>54</v>
      </c>
      <c r="L546" s="358">
        <v>0</v>
      </c>
      <c r="M546" s="358">
        <v>0</v>
      </c>
      <c r="N546" s="358" t="s">
        <v>2237</v>
      </c>
      <c r="O546" s="358" t="s">
        <v>2209</v>
      </c>
      <c r="P546" s="335" t="str">
        <f t="shared" si="8"/>
        <v>65DCKT23</v>
      </c>
      <c r="Q546" s="268">
        <f>_trangay</f>
        <v>0</v>
      </c>
      <c r="R546" s="268">
        <f>_trangay</f>
        <v>42333</v>
      </c>
      <c r="S546" s="269">
        <f>_trangay</f>
        <v>0</v>
      </c>
    </row>
    <row r="547" spans="1:19" ht="12.75" hidden="1" customHeight="1">
      <c r="A547" s="335" t="str">
        <f>Ma</f>
        <v>DC1CB99-DCK65</v>
      </c>
      <c r="B547" s="335" t="str">
        <f>MaHP</f>
        <v>DC1CB99</v>
      </c>
      <c r="C547" s="357">
        <v>634</v>
      </c>
      <c r="D547" s="357" t="s">
        <v>3028</v>
      </c>
      <c r="E547" s="357" t="s">
        <v>3029</v>
      </c>
      <c r="F547" s="357" t="s">
        <v>3016</v>
      </c>
      <c r="G547" s="357">
        <v>2</v>
      </c>
      <c r="H547" s="357" t="s">
        <v>2165</v>
      </c>
      <c r="I547" s="357" t="s">
        <v>2166</v>
      </c>
      <c r="J547" s="357">
        <v>70</v>
      </c>
      <c r="K547" s="358">
        <v>53</v>
      </c>
      <c r="L547" s="358">
        <v>0</v>
      </c>
      <c r="M547" s="358">
        <v>0</v>
      </c>
      <c r="N547" s="358" t="s">
        <v>2237</v>
      </c>
      <c r="O547" s="358" t="s">
        <v>2332</v>
      </c>
      <c r="P547" s="335" t="str">
        <f t="shared" si="8"/>
        <v>65DCKT24</v>
      </c>
      <c r="Q547" s="268">
        <f>_trangay</f>
        <v>0</v>
      </c>
      <c r="R547" s="268">
        <f>_trangay</f>
        <v>42333</v>
      </c>
      <c r="S547" s="269">
        <f>_trangay</f>
        <v>0</v>
      </c>
    </row>
    <row r="548" spans="1:19" ht="12.75" hidden="1" customHeight="1">
      <c r="A548" s="335" t="str">
        <f>Ma</f>
        <v>DC1CB99-DCK66</v>
      </c>
      <c r="B548" s="335" t="str">
        <f>MaHP</f>
        <v>DC1CB99</v>
      </c>
      <c r="C548" s="357">
        <v>635</v>
      </c>
      <c r="D548" s="357" t="s">
        <v>4192</v>
      </c>
      <c r="E548" s="357" t="s">
        <v>4193</v>
      </c>
      <c r="F548" s="357" t="s">
        <v>3016</v>
      </c>
      <c r="G548" s="357">
        <v>2</v>
      </c>
      <c r="H548" s="357" t="s">
        <v>2165</v>
      </c>
      <c r="I548" s="357" t="s">
        <v>2166</v>
      </c>
      <c r="J548" s="357">
        <v>80</v>
      </c>
      <c r="K548" s="358">
        <v>60</v>
      </c>
      <c r="L548" s="358">
        <v>0</v>
      </c>
      <c r="M548" s="358">
        <v>0</v>
      </c>
      <c r="N548" s="358" t="s">
        <v>3488</v>
      </c>
      <c r="O548" s="358" t="s">
        <v>2209</v>
      </c>
      <c r="P548" s="335" t="str">
        <f t="shared" si="8"/>
        <v>66DCQT21</v>
      </c>
      <c r="Q548" s="268" t="e">
        <f>_trangay</f>
        <v>#N/A</v>
      </c>
      <c r="R548" s="268" t="e">
        <f>_trangay</f>
        <v>#N/A</v>
      </c>
      <c r="S548" s="269" t="e">
        <f>_trangay</f>
        <v>#N/A</v>
      </c>
    </row>
    <row r="549" spans="1:19" ht="12.75" hidden="1" customHeight="1">
      <c r="A549" s="335" t="str">
        <f>Ma</f>
        <v>DC1CB99-DCK66</v>
      </c>
      <c r="B549" s="335" t="str">
        <f>MaHP</f>
        <v>DC1CB99</v>
      </c>
      <c r="C549" s="357">
        <v>636</v>
      </c>
      <c r="D549" s="357" t="s">
        <v>4194</v>
      </c>
      <c r="E549" s="357" t="s">
        <v>4195</v>
      </c>
      <c r="F549" s="357" t="s">
        <v>3016</v>
      </c>
      <c r="G549" s="357">
        <v>2</v>
      </c>
      <c r="H549" s="357" t="s">
        <v>2165</v>
      </c>
      <c r="I549" s="357" t="s">
        <v>2166</v>
      </c>
      <c r="J549" s="357">
        <v>80</v>
      </c>
      <c r="K549" s="358">
        <v>60</v>
      </c>
      <c r="L549" s="358">
        <v>0</v>
      </c>
      <c r="M549" s="358">
        <v>0</v>
      </c>
      <c r="N549" s="358" t="s">
        <v>3488</v>
      </c>
      <c r="O549" s="358" t="s">
        <v>2332</v>
      </c>
      <c r="P549" s="335" t="str">
        <f t="shared" si="8"/>
        <v>66DCQT22</v>
      </c>
      <c r="Q549" s="268" t="e">
        <f>_trangay</f>
        <v>#N/A</v>
      </c>
      <c r="R549" s="268" t="e">
        <f>_trangay</f>
        <v>#N/A</v>
      </c>
      <c r="S549" s="269" t="e">
        <f>_trangay</f>
        <v>#N/A</v>
      </c>
    </row>
    <row r="550" spans="1:19" ht="12.75" hidden="1" customHeight="1">
      <c r="A550" s="335" t="str">
        <f>Ma</f>
        <v>DC1CB99-DCK66</v>
      </c>
      <c r="B550" s="335" t="str">
        <f>MaHP</f>
        <v>DC1CB99</v>
      </c>
      <c r="C550" s="357">
        <v>637</v>
      </c>
      <c r="D550" s="357" t="s">
        <v>4196</v>
      </c>
      <c r="E550" s="357" t="s">
        <v>4197</v>
      </c>
      <c r="F550" s="357" t="s">
        <v>3016</v>
      </c>
      <c r="G550" s="357">
        <v>2</v>
      </c>
      <c r="H550" s="357" t="s">
        <v>2165</v>
      </c>
      <c r="I550" s="357" t="s">
        <v>2166</v>
      </c>
      <c r="J550" s="357">
        <v>60</v>
      </c>
      <c r="K550" s="358">
        <v>60</v>
      </c>
      <c r="L550" s="358">
        <v>0</v>
      </c>
      <c r="M550" s="358">
        <v>0</v>
      </c>
      <c r="N550" s="358" t="s">
        <v>3488</v>
      </c>
      <c r="O550" s="358" t="s">
        <v>3019</v>
      </c>
      <c r="P550" s="335" t="str">
        <f t="shared" si="8"/>
        <v>66DCQT23</v>
      </c>
      <c r="Q550" s="268" t="e">
        <f>_trangay</f>
        <v>#N/A</v>
      </c>
      <c r="R550" s="268" t="e">
        <f>_trangay</f>
        <v>#N/A</v>
      </c>
      <c r="S550" s="269" t="e">
        <f>_trangay</f>
        <v>#N/A</v>
      </c>
    </row>
    <row r="551" spans="1:19" ht="12.75" hidden="1" customHeight="1">
      <c r="A551" s="335" t="str">
        <f>Ma</f>
        <v>DC1CB99-DCK66</v>
      </c>
      <c r="B551" s="335" t="str">
        <f>MaHP</f>
        <v>DC1CB99</v>
      </c>
      <c r="C551" s="357">
        <v>638</v>
      </c>
      <c r="D551" s="357" t="s">
        <v>4198</v>
      </c>
      <c r="E551" s="357" t="s">
        <v>4199</v>
      </c>
      <c r="F551" s="357" t="s">
        <v>3016</v>
      </c>
      <c r="G551" s="357">
        <v>2</v>
      </c>
      <c r="H551" s="357" t="s">
        <v>2165</v>
      </c>
      <c r="I551" s="357" t="s">
        <v>2166</v>
      </c>
      <c r="J551" s="357">
        <v>60</v>
      </c>
      <c r="K551" s="358">
        <v>51</v>
      </c>
      <c r="L551" s="358">
        <v>0</v>
      </c>
      <c r="M551" s="358">
        <v>0</v>
      </c>
      <c r="N551" s="358" t="s">
        <v>3488</v>
      </c>
      <c r="O551" s="358" t="s">
        <v>3019</v>
      </c>
      <c r="P551" s="335" t="str">
        <f t="shared" si="8"/>
        <v>66DCQT24</v>
      </c>
      <c r="Q551" s="268" t="e">
        <f>_trangay</f>
        <v>#N/A</v>
      </c>
      <c r="R551" s="268" t="e">
        <f>_trangay</f>
        <v>#N/A</v>
      </c>
      <c r="S551" s="269" t="e">
        <f>_trangay</f>
        <v>#N/A</v>
      </c>
    </row>
    <row r="552" spans="1:19" ht="12.75" hidden="1" customHeight="1">
      <c r="A552" s="335" t="str">
        <f>Ma</f>
        <v>DC3CT55-DCK63</v>
      </c>
      <c r="B552" s="335" t="str">
        <f>MaHP</f>
        <v>DC3CT55</v>
      </c>
      <c r="C552" s="357">
        <v>639</v>
      </c>
      <c r="D552" s="357" t="s">
        <v>4200</v>
      </c>
      <c r="E552" s="357" t="s">
        <v>4201</v>
      </c>
      <c r="F552" s="357" t="s">
        <v>4202</v>
      </c>
      <c r="G552" s="357">
        <v>3</v>
      </c>
      <c r="H552" s="357" t="s">
        <v>2157</v>
      </c>
      <c r="I552" s="357" t="s">
        <v>2155</v>
      </c>
      <c r="J552" s="357">
        <v>55</v>
      </c>
      <c r="K552" s="358">
        <v>51</v>
      </c>
      <c r="L552" s="358">
        <v>0</v>
      </c>
      <c r="M552" s="358">
        <v>0</v>
      </c>
      <c r="N552" s="358" t="s">
        <v>3407</v>
      </c>
      <c r="O552" s="358" t="s">
        <v>2158</v>
      </c>
      <c r="P552" s="335" t="str">
        <f t="shared" si="8"/>
        <v>63DCDB01</v>
      </c>
      <c r="Q552" s="268">
        <f>_trangay</f>
        <v>90</v>
      </c>
      <c r="R552" s="268">
        <f>_trangay</f>
        <v>42348</v>
      </c>
      <c r="S552" s="269" t="str">
        <f>_trangay</f>
        <v>Viết</v>
      </c>
    </row>
    <row r="553" spans="1:19" ht="12.75" hidden="1" customHeight="1">
      <c r="A553" s="335" t="str">
        <f>Ma</f>
        <v>DC3QT67-DCK63</v>
      </c>
      <c r="B553" s="335" t="str">
        <f>MaHP</f>
        <v>DC3QT67</v>
      </c>
      <c r="C553" s="357">
        <v>640</v>
      </c>
      <c r="D553" s="357" t="s">
        <v>4203</v>
      </c>
      <c r="E553" s="357" t="s">
        <v>4204</v>
      </c>
      <c r="F553" s="357" t="s">
        <v>475</v>
      </c>
      <c r="G553" s="357">
        <v>2</v>
      </c>
      <c r="H553" s="357" t="s">
        <v>2165</v>
      </c>
      <c r="I553" s="357" t="s">
        <v>2166</v>
      </c>
      <c r="J553" s="357">
        <v>55</v>
      </c>
      <c r="K553" s="358">
        <v>49</v>
      </c>
      <c r="L553" s="358">
        <v>0</v>
      </c>
      <c r="M553" s="358">
        <v>0</v>
      </c>
      <c r="N553" s="358" t="s">
        <v>3407</v>
      </c>
      <c r="O553" s="358" t="s">
        <v>2170</v>
      </c>
      <c r="P553" s="335" t="str">
        <f t="shared" si="8"/>
        <v>63DCQT01</v>
      </c>
      <c r="Q553" s="268" t="e">
        <f>_trangay</f>
        <v>#N/A</v>
      </c>
      <c r="R553" s="268" t="e">
        <f>_trangay</f>
        <v>#N/A</v>
      </c>
      <c r="S553" s="269" t="e">
        <f>_trangay</f>
        <v>#N/A</v>
      </c>
    </row>
    <row r="554" spans="1:19" ht="12.75" hidden="1" customHeight="1">
      <c r="A554" s="335" t="str">
        <f>Ma</f>
        <v>DC3QT67-DCK63</v>
      </c>
      <c r="B554" s="335" t="str">
        <f>MaHP</f>
        <v>DC3QT67</v>
      </c>
      <c r="C554" s="357">
        <v>641</v>
      </c>
      <c r="D554" s="357" t="s">
        <v>4205</v>
      </c>
      <c r="E554" s="357" t="s">
        <v>4206</v>
      </c>
      <c r="F554" s="357" t="s">
        <v>475</v>
      </c>
      <c r="G554" s="357">
        <v>2</v>
      </c>
      <c r="H554" s="357" t="s">
        <v>2165</v>
      </c>
      <c r="I554" s="357" t="s">
        <v>2166</v>
      </c>
      <c r="J554" s="357">
        <v>46</v>
      </c>
      <c r="K554" s="358">
        <v>38</v>
      </c>
      <c r="L554" s="358">
        <v>0</v>
      </c>
      <c r="M554" s="358">
        <v>0</v>
      </c>
      <c r="N554" s="358" t="s">
        <v>3407</v>
      </c>
      <c r="O554" s="358" t="s">
        <v>2170</v>
      </c>
      <c r="P554" s="335" t="str">
        <f t="shared" si="8"/>
        <v>63DCQT02</v>
      </c>
      <c r="Q554" s="268" t="e">
        <f>_trangay</f>
        <v>#N/A</v>
      </c>
      <c r="R554" s="268" t="e">
        <f>_trangay</f>
        <v>#N/A</v>
      </c>
      <c r="S554" s="269" t="e">
        <f>_trangay</f>
        <v>#N/A</v>
      </c>
    </row>
    <row r="555" spans="1:19" ht="12.75" hidden="1" customHeight="1">
      <c r="A555" s="335" t="str">
        <f>Ma</f>
        <v>DC3QT63-DCK63</v>
      </c>
      <c r="B555" s="335" t="str">
        <f>MaHP</f>
        <v>DC3QT63</v>
      </c>
      <c r="C555" s="357">
        <v>642</v>
      </c>
      <c r="D555" s="357" t="s">
        <v>4207</v>
      </c>
      <c r="E555" s="357" t="s">
        <v>4208</v>
      </c>
      <c r="F555" s="357" t="s">
        <v>4209</v>
      </c>
      <c r="G555" s="357">
        <v>3</v>
      </c>
      <c r="H555" s="357" t="s">
        <v>2165</v>
      </c>
      <c r="I555" s="357" t="s">
        <v>2166</v>
      </c>
      <c r="J555" s="357">
        <v>55</v>
      </c>
      <c r="K555" s="358">
        <v>49</v>
      </c>
      <c r="L555" s="358">
        <v>0</v>
      </c>
      <c r="M555" s="358">
        <v>0</v>
      </c>
      <c r="N555" s="358" t="s">
        <v>3407</v>
      </c>
      <c r="O555" s="358" t="s">
        <v>2182</v>
      </c>
      <c r="P555" s="335" t="str">
        <f t="shared" si="8"/>
        <v>63DCQT01</v>
      </c>
      <c r="Q555" s="268" t="e">
        <f>_trangay</f>
        <v>#N/A</v>
      </c>
      <c r="R555" s="268" t="e">
        <f>_trangay</f>
        <v>#N/A</v>
      </c>
      <c r="S555" s="269" t="e">
        <f>_trangay</f>
        <v>#N/A</v>
      </c>
    </row>
    <row r="556" spans="1:19" ht="12.75" hidden="1" customHeight="1">
      <c r="A556" s="335" t="str">
        <f>Ma</f>
        <v>DC3QT63-DCK63</v>
      </c>
      <c r="B556" s="335" t="str">
        <f>MaHP</f>
        <v>DC3QT63</v>
      </c>
      <c r="C556" s="357">
        <v>643</v>
      </c>
      <c r="D556" s="357" t="s">
        <v>4210</v>
      </c>
      <c r="E556" s="357" t="s">
        <v>4211</v>
      </c>
      <c r="F556" s="357" t="s">
        <v>4209</v>
      </c>
      <c r="G556" s="357">
        <v>3</v>
      </c>
      <c r="H556" s="357" t="s">
        <v>2165</v>
      </c>
      <c r="I556" s="357" t="s">
        <v>2166</v>
      </c>
      <c r="J556" s="357">
        <v>46</v>
      </c>
      <c r="K556" s="358">
        <v>38</v>
      </c>
      <c r="L556" s="358">
        <v>0</v>
      </c>
      <c r="M556" s="358">
        <v>0</v>
      </c>
      <c r="N556" s="358" t="s">
        <v>3407</v>
      </c>
      <c r="O556" s="358" t="s">
        <v>2182</v>
      </c>
      <c r="P556" s="335" t="str">
        <f t="shared" si="8"/>
        <v>63DCQT02</v>
      </c>
      <c r="Q556" s="268" t="e">
        <f>_trangay</f>
        <v>#N/A</v>
      </c>
      <c r="R556" s="268" t="e">
        <f>_trangay</f>
        <v>#N/A</v>
      </c>
      <c r="S556" s="269" t="e">
        <f>_trangay</f>
        <v>#N/A</v>
      </c>
    </row>
    <row r="557" spans="1:19" ht="12.75" hidden="1" customHeight="1">
      <c r="A557" s="335" t="str">
        <f>Ma</f>
        <v>DC3QT51-DCK63</v>
      </c>
      <c r="B557" s="335" t="str">
        <f>MaHP</f>
        <v>DC3QT51</v>
      </c>
      <c r="C557" s="357">
        <v>644</v>
      </c>
      <c r="D557" s="357" t="s">
        <v>4212</v>
      </c>
      <c r="E557" s="357" t="s">
        <v>4213</v>
      </c>
      <c r="F557" s="357" t="s">
        <v>1602</v>
      </c>
      <c r="G557" s="357">
        <v>3</v>
      </c>
      <c r="H557" s="357" t="s">
        <v>2165</v>
      </c>
      <c r="I557" s="357" t="s">
        <v>2166</v>
      </c>
      <c r="J557" s="357">
        <v>63</v>
      </c>
      <c r="K557" s="358">
        <v>61</v>
      </c>
      <c r="L557" s="358">
        <v>0</v>
      </c>
      <c r="M557" s="358">
        <v>0</v>
      </c>
      <c r="N557" s="358" t="s">
        <v>3407</v>
      </c>
      <c r="O557" s="358" t="s">
        <v>3625</v>
      </c>
      <c r="P557" s="335" t="str">
        <f t="shared" si="8"/>
        <v>63DCKT04</v>
      </c>
      <c r="Q557" s="268" t="e">
        <f>_trangay</f>
        <v>#N/A</v>
      </c>
      <c r="R557" s="268" t="e">
        <f>_trangay</f>
        <v>#N/A</v>
      </c>
      <c r="S557" s="269" t="e">
        <f>_trangay</f>
        <v>#N/A</v>
      </c>
    </row>
    <row r="558" spans="1:19" ht="12.75" hidden="1" customHeight="1">
      <c r="A558" s="335" t="str">
        <f>Ma</f>
        <v>DC3QT51-DCK63</v>
      </c>
      <c r="B558" s="335" t="str">
        <f>MaHP</f>
        <v>DC3QT51</v>
      </c>
      <c r="C558" s="357">
        <v>645</v>
      </c>
      <c r="D558" s="357" t="s">
        <v>4214</v>
      </c>
      <c r="E558" s="357" t="s">
        <v>4215</v>
      </c>
      <c r="F558" s="357" t="s">
        <v>1602</v>
      </c>
      <c r="G558" s="357">
        <v>3</v>
      </c>
      <c r="H558" s="357" t="s">
        <v>2165</v>
      </c>
      <c r="I558" s="357" t="s">
        <v>2166</v>
      </c>
      <c r="J558" s="357">
        <v>62</v>
      </c>
      <c r="K558" s="358">
        <v>59</v>
      </c>
      <c r="L558" s="358">
        <v>0</v>
      </c>
      <c r="M558" s="358">
        <v>0</v>
      </c>
      <c r="N558" s="358" t="s">
        <v>3407</v>
      </c>
      <c r="O558" s="358" t="s">
        <v>3625</v>
      </c>
      <c r="P558" s="335" t="str">
        <f t="shared" si="8"/>
        <v>63DCKT05</v>
      </c>
      <c r="Q558" s="268" t="e">
        <f>_trangay</f>
        <v>#N/A</v>
      </c>
      <c r="R558" s="268" t="e">
        <f>_trangay</f>
        <v>#N/A</v>
      </c>
      <c r="S558" s="269" t="e">
        <f>_trangay</f>
        <v>#N/A</v>
      </c>
    </row>
    <row r="559" spans="1:19" ht="12.75" hidden="1" customHeight="1">
      <c r="A559" s="335" t="str">
        <f>Ma</f>
        <v>DC3QT51-DCK63</v>
      </c>
      <c r="B559" s="335" t="str">
        <f>MaHP</f>
        <v>DC3QT51</v>
      </c>
      <c r="C559" s="357">
        <v>646</v>
      </c>
      <c r="D559" s="357" t="s">
        <v>4216</v>
      </c>
      <c r="E559" s="357" t="s">
        <v>4217</v>
      </c>
      <c r="F559" s="357" t="s">
        <v>1602</v>
      </c>
      <c r="G559" s="357">
        <v>3</v>
      </c>
      <c r="H559" s="357" t="s">
        <v>2165</v>
      </c>
      <c r="I559" s="357" t="s">
        <v>2166</v>
      </c>
      <c r="J559" s="357">
        <v>57</v>
      </c>
      <c r="K559" s="358">
        <v>52</v>
      </c>
      <c r="L559" s="358">
        <v>0</v>
      </c>
      <c r="M559" s="358">
        <v>0</v>
      </c>
      <c r="N559" s="358" t="s">
        <v>3407</v>
      </c>
      <c r="O559" s="358" t="s">
        <v>3625</v>
      </c>
      <c r="P559" s="335" t="str">
        <f t="shared" si="8"/>
        <v>63DCKT06</v>
      </c>
      <c r="Q559" s="268" t="e">
        <f>_trangay</f>
        <v>#N/A</v>
      </c>
      <c r="R559" s="268" t="e">
        <f>_trangay</f>
        <v>#N/A</v>
      </c>
      <c r="S559" s="269" t="e">
        <f>_trangay</f>
        <v>#N/A</v>
      </c>
    </row>
    <row r="560" spans="1:19" ht="12.75" hidden="1" customHeight="1">
      <c r="A560" s="335" t="str">
        <f>Ma</f>
        <v>DC3QT51-DCK63</v>
      </c>
      <c r="B560" s="335" t="str">
        <f>MaHP</f>
        <v>DC3QT51</v>
      </c>
      <c r="C560" s="357">
        <v>647</v>
      </c>
      <c r="D560" s="357" t="s">
        <v>4218</v>
      </c>
      <c r="E560" s="357" t="s">
        <v>4219</v>
      </c>
      <c r="F560" s="357" t="s">
        <v>1602</v>
      </c>
      <c r="G560" s="357">
        <v>3</v>
      </c>
      <c r="H560" s="357" t="s">
        <v>2165</v>
      </c>
      <c r="I560" s="357" t="s">
        <v>2166</v>
      </c>
      <c r="J560" s="357">
        <v>60</v>
      </c>
      <c r="K560" s="358">
        <v>50</v>
      </c>
      <c r="L560" s="358">
        <v>0</v>
      </c>
      <c r="M560" s="358">
        <v>0</v>
      </c>
      <c r="N560" s="358" t="s">
        <v>3407</v>
      </c>
      <c r="O560" s="358" t="s">
        <v>3628</v>
      </c>
      <c r="P560" s="335" t="str">
        <f t="shared" si="8"/>
        <v>63DCKT07</v>
      </c>
      <c r="Q560" s="268" t="e">
        <f>_trangay</f>
        <v>#N/A</v>
      </c>
      <c r="R560" s="268" t="e">
        <f>_trangay</f>
        <v>#N/A</v>
      </c>
      <c r="S560" s="269" t="e">
        <f>_trangay</f>
        <v>#N/A</v>
      </c>
    </row>
    <row r="561" spans="1:19" ht="12.75" hidden="1" customHeight="1">
      <c r="A561" s="335" t="str">
        <f>Ma</f>
        <v>DC3QT51-DCK63</v>
      </c>
      <c r="B561" s="335" t="str">
        <f>MaHP</f>
        <v>DC3QT51</v>
      </c>
      <c r="C561" s="357">
        <v>648</v>
      </c>
      <c r="D561" s="357" t="s">
        <v>4220</v>
      </c>
      <c r="E561" s="357" t="s">
        <v>4221</v>
      </c>
      <c r="F561" s="357" t="s">
        <v>1602</v>
      </c>
      <c r="G561" s="357">
        <v>3</v>
      </c>
      <c r="H561" s="357" t="s">
        <v>2165</v>
      </c>
      <c r="I561" s="357" t="s">
        <v>2166</v>
      </c>
      <c r="J561" s="357">
        <v>62</v>
      </c>
      <c r="K561" s="358">
        <v>42</v>
      </c>
      <c r="L561" s="358">
        <v>0</v>
      </c>
      <c r="M561" s="358">
        <v>0</v>
      </c>
      <c r="N561" s="358" t="s">
        <v>3407</v>
      </c>
      <c r="O561" s="358" t="s">
        <v>3628</v>
      </c>
      <c r="P561" s="335" t="str">
        <f t="shared" si="8"/>
        <v>63DCKT08</v>
      </c>
      <c r="Q561" s="268" t="e">
        <f>_trangay</f>
        <v>#N/A</v>
      </c>
      <c r="R561" s="268" t="e">
        <f>_trangay</f>
        <v>#N/A</v>
      </c>
      <c r="S561" s="269" t="e">
        <f>_trangay</f>
        <v>#N/A</v>
      </c>
    </row>
    <row r="562" spans="1:19" ht="12.75" hidden="1" customHeight="1">
      <c r="A562" s="335" t="str">
        <f>Ma</f>
        <v>DC3QT51-DCK63</v>
      </c>
      <c r="B562" s="335" t="str">
        <f>MaHP</f>
        <v>DC3QT51</v>
      </c>
      <c r="C562" s="357">
        <v>649</v>
      </c>
      <c r="D562" s="357" t="s">
        <v>4222</v>
      </c>
      <c r="E562" s="357" t="s">
        <v>4223</v>
      </c>
      <c r="F562" s="357" t="s">
        <v>1602</v>
      </c>
      <c r="G562" s="357">
        <v>3</v>
      </c>
      <c r="H562" s="357" t="s">
        <v>2165</v>
      </c>
      <c r="I562" s="357" t="s">
        <v>2166</v>
      </c>
      <c r="J562" s="357">
        <v>55</v>
      </c>
      <c r="K562" s="358">
        <v>49</v>
      </c>
      <c r="L562" s="358">
        <v>0</v>
      </c>
      <c r="M562" s="358">
        <v>0</v>
      </c>
      <c r="N562" s="358" t="s">
        <v>3407</v>
      </c>
      <c r="O562" s="358" t="s">
        <v>3628</v>
      </c>
      <c r="P562" s="335" t="str">
        <f t="shared" si="8"/>
        <v>63DCQT01</v>
      </c>
      <c r="Q562" s="268" t="e">
        <f>_trangay</f>
        <v>#N/A</v>
      </c>
      <c r="R562" s="268" t="e">
        <f>_trangay</f>
        <v>#N/A</v>
      </c>
      <c r="S562" s="269" t="e">
        <f>_trangay</f>
        <v>#N/A</v>
      </c>
    </row>
    <row r="563" spans="1:19" ht="12.75" hidden="1" customHeight="1">
      <c r="A563" s="335" t="str">
        <f>Ma</f>
        <v>DC3QT51-DCK63</v>
      </c>
      <c r="B563" s="335" t="str">
        <f>MaHP</f>
        <v>DC3QT51</v>
      </c>
      <c r="C563" s="357">
        <v>650</v>
      </c>
      <c r="D563" s="357" t="s">
        <v>4224</v>
      </c>
      <c r="E563" s="357" t="s">
        <v>4225</v>
      </c>
      <c r="F563" s="357" t="s">
        <v>1602</v>
      </c>
      <c r="G563" s="357">
        <v>3</v>
      </c>
      <c r="H563" s="357" t="s">
        <v>2165</v>
      </c>
      <c r="I563" s="357" t="s">
        <v>2166</v>
      </c>
      <c r="J563" s="357">
        <v>46</v>
      </c>
      <c r="K563" s="358">
        <v>38</v>
      </c>
      <c r="L563" s="358">
        <v>0</v>
      </c>
      <c r="M563" s="358">
        <v>0</v>
      </c>
      <c r="N563" s="358" t="s">
        <v>3407</v>
      </c>
      <c r="O563" s="358" t="s">
        <v>3628</v>
      </c>
      <c r="P563" s="335" t="str">
        <f t="shared" si="8"/>
        <v>63DCQT02</v>
      </c>
      <c r="Q563" s="268" t="e">
        <f>_trangay</f>
        <v>#N/A</v>
      </c>
      <c r="R563" s="268" t="e">
        <f>_trangay</f>
        <v>#N/A</v>
      </c>
      <c r="S563" s="269" t="e">
        <f>_trangay</f>
        <v>#N/A</v>
      </c>
    </row>
    <row r="564" spans="1:19" ht="12.75" hidden="1" customHeight="1">
      <c r="A564" s="335" t="str">
        <f>Ma</f>
        <v>DC2KV73-DCK65</v>
      </c>
      <c r="B564" s="335" t="str">
        <f>MaHP</f>
        <v>DC2KV73</v>
      </c>
      <c r="C564" s="357">
        <v>651</v>
      </c>
      <c r="D564" s="357" t="s">
        <v>3030</v>
      </c>
      <c r="E564" s="357" t="s">
        <v>3031</v>
      </c>
      <c r="F564" s="357" t="s">
        <v>280</v>
      </c>
      <c r="G564" s="357">
        <v>3</v>
      </c>
      <c r="H564" s="357" t="s">
        <v>2165</v>
      </c>
      <c r="I564" s="357" t="s">
        <v>2166</v>
      </c>
      <c r="J564" s="357">
        <v>58</v>
      </c>
      <c r="K564" s="358">
        <v>53</v>
      </c>
      <c r="L564" s="358">
        <v>0</v>
      </c>
      <c r="M564" s="358">
        <v>0</v>
      </c>
      <c r="N564" s="358" t="s">
        <v>2237</v>
      </c>
      <c r="O564" s="358" t="s">
        <v>3032</v>
      </c>
      <c r="P564" s="335" t="str">
        <f t="shared" si="8"/>
        <v>65DCQT21</v>
      </c>
      <c r="Q564" s="268" t="e">
        <f>_trangay</f>
        <v>#N/A</v>
      </c>
      <c r="R564" s="268" t="e">
        <f>_trangay</f>
        <v>#N/A</v>
      </c>
      <c r="S564" s="269" t="e">
        <f>_trangay</f>
        <v>#N/A</v>
      </c>
    </row>
    <row r="565" spans="1:19" ht="12.75" hidden="1" customHeight="1">
      <c r="A565" s="335" t="str">
        <f>Ma</f>
        <v>DC2KV72-DCK65</v>
      </c>
      <c r="B565" s="335" t="str">
        <f>MaHP</f>
        <v>DC2KV72</v>
      </c>
      <c r="C565" s="357">
        <v>652</v>
      </c>
      <c r="D565" s="357" t="s">
        <v>3033</v>
      </c>
      <c r="E565" s="357" t="s">
        <v>3034</v>
      </c>
      <c r="F565" s="357" t="s">
        <v>280</v>
      </c>
      <c r="G565" s="357">
        <v>2</v>
      </c>
      <c r="H565" s="357" t="s">
        <v>2165</v>
      </c>
      <c r="I565" s="357" t="s">
        <v>2166</v>
      </c>
      <c r="J565" s="357">
        <v>38</v>
      </c>
      <c r="K565" s="358">
        <v>35</v>
      </c>
      <c r="L565" s="358">
        <v>0</v>
      </c>
      <c r="M565" s="358">
        <v>0</v>
      </c>
      <c r="N565" s="358" t="s">
        <v>2237</v>
      </c>
      <c r="O565" s="358" t="s">
        <v>2184</v>
      </c>
      <c r="P565" s="335" t="str">
        <f t="shared" si="8"/>
        <v>65DCVB21</v>
      </c>
      <c r="Q565" s="268" t="e">
        <f>_trangay</f>
        <v>#N/A</v>
      </c>
      <c r="R565" s="268" t="e">
        <f>_trangay</f>
        <v>#N/A</v>
      </c>
      <c r="S565" s="269" t="e">
        <f>_trangay</f>
        <v>#N/A</v>
      </c>
    </row>
    <row r="566" spans="1:19" ht="12.75" hidden="1" customHeight="1">
      <c r="A566" s="335" t="str">
        <f>Ma</f>
        <v>DC2KV73-DCK65</v>
      </c>
      <c r="B566" s="335" t="str">
        <f>MaHP</f>
        <v>DC2KV73</v>
      </c>
      <c r="C566" s="357">
        <v>653</v>
      </c>
      <c r="D566" s="357" t="s">
        <v>3035</v>
      </c>
      <c r="E566" s="357" t="s">
        <v>3036</v>
      </c>
      <c r="F566" s="357" t="s">
        <v>280</v>
      </c>
      <c r="G566" s="357">
        <v>3</v>
      </c>
      <c r="H566" s="357" t="s">
        <v>2165</v>
      </c>
      <c r="I566" s="357" t="s">
        <v>2166</v>
      </c>
      <c r="J566" s="357">
        <v>51</v>
      </c>
      <c r="K566" s="358">
        <v>43</v>
      </c>
      <c r="L566" s="358">
        <v>0</v>
      </c>
      <c r="M566" s="358">
        <v>0</v>
      </c>
      <c r="N566" s="358" t="s">
        <v>2237</v>
      </c>
      <c r="O566" s="358" t="s">
        <v>3032</v>
      </c>
      <c r="P566" s="335" t="str">
        <f t="shared" si="8"/>
        <v>65DCQT22</v>
      </c>
      <c r="Q566" s="268" t="e">
        <f>_trangay</f>
        <v>#N/A</v>
      </c>
      <c r="R566" s="268" t="e">
        <f>_trangay</f>
        <v>#N/A</v>
      </c>
      <c r="S566" s="269" t="e">
        <f>_trangay</f>
        <v>#N/A</v>
      </c>
    </row>
    <row r="567" spans="1:19" ht="12.75" hidden="1" customHeight="1">
      <c r="A567" s="335" t="str">
        <f>Ma</f>
        <v>DC3TT47-DCK64</v>
      </c>
      <c r="B567" s="335" t="str">
        <f>MaHP</f>
        <v>DC3TT47</v>
      </c>
      <c r="C567" s="357">
        <v>654</v>
      </c>
      <c r="D567" s="357" t="s">
        <v>4226</v>
      </c>
      <c r="E567" s="357" t="s">
        <v>4227</v>
      </c>
      <c r="F567" s="357" t="s">
        <v>1069</v>
      </c>
      <c r="G567" s="357">
        <v>3</v>
      </c>
      <c r="H567" s="357" t="s">
        <v>2222</v>
      </c>
      <c r="I567" s="357" t="s">
        <v>2199</v>
      </c>
      <c r="J567" s="357">
        <v>70</v>
      </c>
      <c r="K567" s="358">
        <v>54</v>
      </c>
      <c r="L567" s="358">
        <v>0</v>
      </c>
      <c r="M567" s="358">
        <v>0</v>
      </c>
      <c r="N567" s="358" t="s">
        <v>3385</v>
      </c>
      <c r="O567" s="358" t="s">
        <v>4228</v>
      </c>
      <c r="P567" s="335" t="str">
        <f t="shared" si="8"/>
        <v>64DCTH01</v>
      </c>
      <c r="Q567" s="268" t="e">
        <f>_trangay</f>
        <v>#N/A</v>
      </c>
      <c r="R567" s="268" t="e">
        <f>_trangay</f>
        <v>#N/A</v>
      </c>
      <c r="S567" s="269" t="e">
        <f>_trangay</f>
        <v>#N/A</v>
      </c>
    </row>
    <row r="568" spans="1:19" ht="12.75" hidden="1" customHeight="1">
      <c r="A568" s="335" t="str">
        <f>Ma</f>
        <v>DC3TT47-DCK64</v>
      </c>
      <c r="B568" s="335" t="str">
        <f>MaHP</f>
        <v>DC3TT47</v>
      </c>
      <c r="C568" s="357">
        <v>655</v>
      </c>
      <c r="D568" s="357" t="s">
        <v>4229</v>
      </c>
      <c r="E568" s="357" t="s">
        <v>4230</v>
      </c>
      <c r="F568" s="357" t="s">
        <v>1069</v>
      </c>
      <c r="G568" s="357">
        <v>3</v>
      </c>
      <c r="H568" s="357" t="s">
        <v>2222</v>
      </c>
      <c r="I568" s="357" t="s">
        <v>2199</v>
      </c>
      <c r="J568" s="357">
        <v>70</v>
      </c>
      <c r="K568" s="358">
        <v>52</v>
      </c>
      <c r="L568" s="358">
        <v>0</v>
      </c>
      <c r="M568" s="358">
        <v>0</v>
      </c>
      <c r="N568" s="358" t="s">
        <v>3385</v>
      </c>
      <c r="O568" s="358" t="s">
        <v>4228</v>
      </c>
      <c r="P568" s="335" t="str">
        <f t="shared" si="8"/>
        <v>64DCTH02</v>
      </c>
      <c r="Q568" s="268" t="e">
        <f>_trangay</f>
        <v>#N/A</v>
      </c>
      <c r="R568" s="268" t="e">
        <f>_trangay</f>
        <v>#N/A</v>
      </c>
      <c r="S568" s="269" t="e">
        <f>_trangay</f>
        <v>#N/A</v>
      </c>
    </row>
    <row r="569" spans="1:19" ht="12.75" hidden="1" customHeight="1">
      <c r="A569" s="335" t="str">
        <f>Ma</f>
        <v>DC3TT47-DCK64</v>
      </c>
      <c r="B569" s="335" t="str">
        <f>MaHP</f>
        <v>DC3TT47</v>
      </c>
      <c r="C569" s="357">
        <v>656</v>
      </c>
      <c r="D569" s="357" t="s">
        <v>4231</v>
      </c>
      <c r="E569" s="357" t="s">
        <v>4232</v>
      </c>
      <c r="F569" s="357" t="s">
        <v>1069</v>
      </c>
      <c r="G569" s="357">
        <v>3</v>
      </c>
      <c r="H569" s="357" t="s">
        <v>2222</v>
      </c>
      <c r="I569" s="357" t="s">
        <v>2199</v>
      </c>
      <c r="J569" s="357">
        <v>70</v>
      </c>
      <c r="K569" s="358">
        <v>50</v>
      </c>
      <c r="L569" s="358">
        <v>0</v>
      </c>
      <c r="M569" s="358">
        <v>0</v>
      </c>
      <c r="N569" s="358" t="s">
        <v>3385</v>
      </c>
      <c r="O569" s="358" t="s">
        <v>4228</v>
      </c>
      <c r="P569" s="335" t="str">
        <f t="shared" si="8"/>
        <v>64DCTH03</v>
      </c>
      <c r="Q569" s="268" t="e">
        <f>_trangay</f>
        <v>#N/A</v>
      </c>
      <c r="R569" s="268" t="e">
        <f>_trangay</f>
        <v>#N/A</v>
      </c>
      <c r="S569" s="269" t="e">
        <f>_trangay</f>
        <v>#N/A</v>
      </c>
    </row>
    <row r="570" spans="1:19" ht="12.75" hidden="1" customHeight="1">
      <c r="A570" s="335" t="str">
        <f>Ma</f>
        <v>DC3QT65-DCK64</v>
      </c>
      <c r="B570" s="335" t="str">
        <f>MaHP</f>
        <v>DC3QT65</v>
      </c>
      <c r="C570" s="357">
        <v>657</v>
      </c>
      <c r="D570" s="357" t="s">
        <v>4233</v>
      </c>
      <c r="E570" s="357" t="s">
        <v>4234</v>
      </c>
      <c r="F570" s="357" t="s">
        <v>894</v>
      </c>
      <c r="G570" s="357">
        <v>3</v>
      </c>
      <c r="H570" s="357" t="s">
        <v>2165</v>
      </c>
      <c r="I570" s="357" t="s">
        <v>2166</v>
      </c>
      <c r="J570" s="357">
        <v>70</v>
      </c>
      <c r="K570" s="358">
        <v>53</v>
      </c>
      <c r="L570" s="358">
        <v>0</v>
      </c>
      <c r="M570" s="358">
        <v>0</v>
      </c>
      <c r="N570" s="358" t="s">
        <v>3385</v>
      </c>
      <c r="O570" s="358" t="s">
        <v>3032</v>
      </c>
      <c r="P570" s="335" t="str">
        <f t="shared" si="8"/>
        <v>64DCQT01</v>
      </c>
      <c r="Q570" s="268" t="e">
        <f>_trangay</f>
        <v>#N/A</v>
      </c>
      <c r="R570" s="268" t="e">
        <f>_trangay</f>
        <v>#N/A</v>
      </c>
      <c r="S570" s="269" t="e">
        <f>_trangay</f>
        <v>#N/A</v>
      </c>
    </row>
    <row r="571" spans="1:19" ht="12.75" hidden="1" customHeight="1">
      <c r="A571" s="335" t="str">
        <f>Ma</f>
        <v>DC3QT65-DCK64</v>
      </c>
      <c r="B571" s="335" t="str">
        <f>MaHP</f>
        <v>DC3QT65</v>
      </c>
      <c r="C571" s="357">
        <v>658</v>
      </c>
      <c r="D571" s="357" t="s">
        <v>4235</v>
      </c>
      <c r="E571" s="357" t="s">
        <v>4236</v>
      </c>
      <c r="F571" s="357" t="s">
        <v>894</v>
      </c>
      <c r="G571" s="357">
        <v>3</v>
      </c>
      <c r="H571" s="357" t="s">
        <v>2165</v>
      </c>
      <c r="I571" s="357" t="s">
        <v>2166</v>
      </c>
      <c r="J571" s="357">
        <v>70</v>
      </c>
      <c r="K571" s="358">
        <v>52</v>
      </c>
      <c r="L571" s="358">
        <v>0</v>
      </c>
      <c r="M571" s="358">
        <v>0</v>
      </c>
      <c r="N571" s="358" t="s">
        <v>3385</v>
      </c>
      <c r="O571" s="358" t="s">
        <v>3032</v>
      </c>
      <c r="P571" s="335" t="str">
        <f t="shared" si="8"/>
        <v>64DCQT02</v>
      </c>
      <c r="Q571" s="268" t="e">
        <f>_trangay</f>
        <v>#N/A</v>
      </c>
      <c r="R571" s="268" t="e">
        <f>_trangay</f>
        <v>#N/A</v>
      </c>
      <c r="S571" s="269" t="e">
        <f>_trangay</f>
        <v>#N/A</v>
      </c>
    </row>
    <row r="572" spans="1:19" ht="12.75" hidden="1" customHeight="1">
      <c r="A572" s="335" t="str">
        <f>Ma</f>
        <v>DC3QT69-DCK63</v>
      </c>
      <c r="B572" s="335" t="str">
        <f>MaHP</f>
        <v>DC3QT69</v>
      </c>
      <c r="C572" s="357">
        <v>659</v>
      </c>
      <c r="D572" s="357" t="s">
        <v>4237</v>
      </c>
      <c r="E572" s="357" t="s">
        <v>4238</v>
      </c>
      <c r="F572" s="357" t="s">
        <v>1211</v>
      </c>
      <c r="G572" s="357">
        <v>2</v>
      </c>
      <c r="H572" s="357" t="s">
        <v>2165</v>
      </c>
      <c r="I572" s="357" t="s">
        <v>2166</v>
      </c>
      <c r="J572" s="357">
        <v>55</v>
      </c>
      <c r="K572" s="358">
        <v>49</v>
      </c>
      <c r="L572" s="358">
        <v>0</v>
      </c>
      <c r="M572" s="358">
        <v>0</v>
      </c>
      <c r="N572" s="358" t="s">
        <v>3407</v>
      </c>
      <c r="O572" s="358" t="s">
        <v>2181</v>
      </c>
      <c r="P572" s="335" t="str">
        <f t="shared" si="8"/>
        <v>63DCQT01</v>
      </c>
      <c r="Q572" s="268" t="e">
        <f>_trangay</f>
        <v>#N/A</v>
      </c>
      <c r="R572" s="268" t="e">
        <f>_trangay</f>
        <v>#N/A</v>
      </c>
      <c r="S572" s="269" t="e">
        <f>_trangay</f>
        <v>#N/A</v>
      </c>
    </row>
    <row r="573" spans="1:19" ht="12.75" hidden="1" customHeight="1">
      <c r="A573" s="335" t="str">
        <f>Ma</f>
        <v>DC3QT69-DCK63</v>
      </c>
      <c r="B573" s="335" t="str">
        <f>MaHP</f>
        <v>DC3QT69</v>
      </c>
      <c r="C573" s="357">
        <v>660</v>
      </c>
      <c r="D573" s="357" t="s">
        <v>4239</v>
      </c>
      <c r="E573" s="357" t="s">
        <v>4240</v>
      </c>
      <c r="F573" s="357" t="s">
        <v>1211</v>
      </c>
      <c r="G573" s="357">
        <v>2</v>
      </c>
      <c r="H573" s="357" t="s">
        <v>2165</v>
      </c>
      <c r="I573" s="357" t="s">
        <v>2166</v>
      </c>
      <c r="J573" s="357">
        <v>46</v>
      </c>
      <c r="K573" s="358">
        <v>38</v>
      </c>
      <c r="L573" s="358">
        <v>0</v>
      </c>
      <c r="M573" s="358">
        <v>0</v>
      </c>
      <c r="N573" s="358" t="s">
        <v>3407</v>
      </c>
      <c r="O573" s="358" t="s">
        <v>2181</v>
      </c>
      <c r="P573" s="335" t="str">
        <f t="shared" si="8"/>
        <v>63DCQT02</v>
      </c>
      <c r="Q573" s="268" t="e">
        <f>_trangay</f>
        <v>#N/A</v>
      </c>
      <c r="R573" s="268" t="e">
        <f>_trangay</f>
        <v>#N/A</v>
      </c>
      <c r="S573" s="269" t="e">
        <f>_trangay</f>
        <v>#N/A</v>
      </c>
    </row>
    <row r="574" spans="1:19" ht="12.75" hidden="1" customHeight="1">
      <c r="A574" s="335" t="str">
        <f>Ma</f>
        <v>DC3QT62-DCK64</v>
      </c>
      <c r="B574" s="335" t="str">
        <f>MaHP</f>
        <v>DC3QT62</v>
      </c>
      <c r="C574" s="357">
        <v>661</v>
      </c>
      <c r="D574" s="357" t="s">
        <v>4241</v>
      </c>
      <c r="E574" s="357" t="s">
        <v>4242</v>
      </c>
      <c r="F574" s="357" t="s">
        <v>889</v>
      </c>
      <c r="G574" s="357">
        <v>3</v>
      </c>
      <c r="H574" s="357" t="s">
        <v>2165</v>
      </c>
      <c r="I574" s="357" t="s">
        <v>2166</v>
      </c>
      <c r="J574" s="357">
        <v>70</v>
      </c>
      <c r="K574" s="358">
        <v>53</v>
      </c>
      <c r="L574" s="358">
        <v>0</v>
      </c>
      <c r="M574" s="358">
        <v>0</v>
      </c>
      <c r="N574" s="358" t="s">
        <v>3385</v>
      </c>
      <c r="O574" s="358" t="s">
        <v>3625</v>
      </c>
      <c r="P574" s="335" t="str">
        <f t="shared" si="8"/>
        <v>64DCQT01</v>
      </c>
      <c r="Q574" s="268" t="e">
        <f>_trangay</f>
        <v>#N/A</v>
      </c>
      <c r="R574" s="268" t="e">
        <f>_trangay</f>
        <v>#N/A</v>
      </c>
      <c r="S574" s="269" t="e">
        <f>_trangay</f>
        <v>#N/A</v>
      </c>
    </row>
    <row r="575" spans="1:19" ht="12.75" hidden="1" customHeight="1">
      <c r="A575" s="335" t="str">
        <f>Ma</f>
        <v>DC3QT62-DCK64</v>
      </c>
      <c r="B575" s="335" t="str">
        <f>MaHP</f>
        <v>DC3QT62</v>
      </c>
      <c r="C575" s="357">
        <v>662</v>
      </c>
      <c r="D575" s="357" t="s">
        <v>4243</v>
      </c>
      <c r="E575" s="357" t="s">
        <v>4244</v>
      </c>
      <c r="F575" s="357" t="s">
        <v>889</v>
      </c>
      <c r="G575" s="357">
        <v>3</v>
      </c>
      <c r="H575" s="357" t="s">
        <v>2165</v>
      </c>
      <c r="I575" s="357" t="s">
        <v>2166</v>
      </c>
      <c r="J575" s="357">
        <v>70</v>
      </c>
      <c r="K575" s="358">
        <v>52</v>
      </c>
      <c r="L575" s="358">
        <v>0</v>
      </c>
      <c r="M575" s="358">
        <v>0</v>
      </c>
      <c r="N575" s="358" t="s">
        <v>3385</v>
      </c>
      <c r="O575" s="358" t="s">
        <v>3625</v>
      </c>
      <c r="P575" s="335" t="str">
        <f t="shared" si="8"/>
        <v>64DCQT02</v>
      </c>
      <c r="Q575" s="268" t="e">
        <f>_trangay</f>
        <v>#N/A</v>
      </c>
      <c r="R575" s="268" t="e">
        <f>_trangay</f>
        <v>#N/A</v>
      </c>
      <c r="S575" s="269" t="e">
        <f>_trangay</f>
        <v>#N/A</v>
      </c>
    </row>
    <row r="576" spans="1:19" ht="12.75" hidden="1" customHeight="1">
      <c r="A576" s="335" t="str">
        <f>Ma</f>
        <v>DC3QT64-DCK64</v>
      </c>
      <c r="B576" s="335" t="str">
        <f>MaHP</f>
        <v>DC3QT64</v>
      </c>
      <c r="C576" s="357">
        <v>663</v>
      </c>
      <c r="D576" s="357" t="s">
        <v>4245</v>
      </c>
      <c r="E576" s="357" t="s">
        <v>4246</v>
      </c>
      <c r="F576" s="357" t="s">
        <v>865</v>
      </c>
      <c r="G576" s="357">
        <v>3</v>
      </c>
      <c r="H576" s="357" t="s">
        <v>2165</v>
      </c>
      <c r="I576" s="357" t="s">
        <v>2166</v>
      </c>
      <c r="J576" s="357">
        <v>70</v>
      </c>
      <c r="K576" s="358">
        <v>63</v>
      </c>
      <c r="L576" s="358">
        <v>0</v>
      </c>
      <c r="M576" s="358">
        <v>0</v>
      </c>
      <c r="N576" s="358" t="s">
        <v>3385</v>
      </c>
      <c r="O576" s="358" t="s">
        <v>2184</v>
      </c>
      <c r="P576" s="335" t="str">
        <f t="shared" si="8"/>
        <v>64DCKT04</v>
      </c>
      <c r="Q576" s="268">
        <f>_trangay</f>
        <v>0</v>
      </c>
      <c r="R576" s="268">
        <f>_trangay</f>
        <v>42335</v>
      </c>
      <c r="S576" s="269">
        <f>_trangay</f>
        <v>0</v>
      </c>
    </row>
    <row r="577" spans="1:19" ht="12.75" hidden="1" customHeight="1">
      <c r="A577" s="335" t="str">
        <f>Ma</f>
        <v>DC3QT64-DCK64</v>
      </c>
      <c r="B577" s="335" t="str">
        <f>MaHP</f>
        <v>DC3QT64</v>
      </c>
      <c r="C577" s="357">
        <v>664</v>
      </c>
      <c r="D577" s="357" t="s">
        <v>4247</v>
      </c>
      <c r="E577" s="357" t="s">
        <v>4248</v>
      </c>
      <c r="F577" s="357" t="s">
        <v>865</v>
      </c>
      <c r="G577" s="357">
        <v>3</v>
      </c>
      <c r="H577" s="357" t="s">
        <v>2165</v>
      </c>
      <c r="I577" s="357" t="s">
        <v>2166</v>
      </c>
      <c r="J577" s="357">
        <v>70</v>
      </c>
      <c r="K577" s="358">
        <v>52</v>
      </c>
      <c r="L577" s="358">
        <v>0</v>
      </c>
      <c r="M577" s="358">
        <v>0</v>
      </c>
      <c r="N577" s="358" t="s">
        <v>3385</v>
      </c>
      <c r="O577" s="358" t="s">
        <v>2184</v>
      </c>
      <c r="P577" s="335" t="str">
        <f t="shared" si="8"/>
        <v>64DCKT05</v>
      </c>
      <c r="Q577" s="268">
        <f>_trangay</f>
        <v>0</v>
      </c>
      <c r="R577" s="268">
        <f>_trangay</f>
        <v>42335</v>
      </c>
      <c r="S577" s="269">
        <f>_trangay</f>
        <v>0</v>
      </c>
    </row>
    <row r="578" spans="1:19" ht="12.75" hidden="1" customHeight="1">
      <c r="A578" s="335" t="str">
        <f>Ma</f>
        <v>DC3QT64-DCK64</v>
      </c>
      <c r="B578" s="335" t="str">
        <f>MaHP</f>
        <v>DC3QT64</v>
      </c>
      <c r="C578" s="357">
        <v>665</v>
      </c>
      <c r="D578" s="357" t="s">
        <v>4249</v>
      </c>
      <c r="E578" s="357" t="s">
        <v>4250</v>
      </c>
      <c r="F578" s="357" t="s">
        <v>865</v>
      </c>
      <c r="G578" s="357">
        <v>3</v>
      </c>
      <c r="H578" s="357" t="s">
        <v>2165</v>
      </c>
      <c r="I578" s="357" t="s">
        <v>2166</v>
      </c>
      <c r="J578" s="357">
        <v>70</v>
      </c>
      <c r="K578" s="358">
        <v>49</v>
      </c>
      <c r="L578" s="358">
        <v>0</v>
      </c>
      <c r="M578" s="358">
        <v>0</v>
      </c>
      <c r="N578" s="358" t="s">
        <v>3385</v>
      </c>
      <c r="O578" s="358" t="s">
        <v>2184</v>
      </c>
      <c r="P578" s="335" t="str">
        <f t="shared" ref="P578:P641" si="9">Loclop</f>
        <v>64DCKT06</v>
      </c>
      <c r="Q578" s="268">
        <f>_trangay</f>
        <v>0</v>
      </c>
      <c r="R578" s="268">
        <f>_trangay</f>
        <v>42335</v>
      </c>
      <c r="S578" s="269">
        <f>_trangay</f>
        <v>0</v>
      </c>
    </row>
    <row r="579" spans="1:19" ht="12.75" hidden="1" customHeight="1">
      <c r="A579" s="335" t="str">
        <f>Ma</f>
        <v>DC3QT64-DCK64</v>
      </c>
      <c r="B579" s="335" t="str">
        <f>MaHP</f>
        <v>DC3QT64</v>
      </c>
      <c r="C579" s="357">
        <v>666</v>
      </c>
      <c r="D579" s="357" t="s">
        <v>4251</v>
      </c>
      <c r="E579" s="357" t="s">
        <v>4252</v>
      </c>
      <c r="F579" s="357" t="s">
        <v>865</v>
      </c>
      <c r="G579" s="357">
        <v>3</v>
      </c>
      <c r="H579" s="357" t="s">
        <v>2165</v>
      </c>
      <c r="I579" s="357" t="s">
        <v>2166</v>
      </c>
      <c r="J579" s="357">
        <v>70</v>
      </c>
      <c r="K579" s="358">
        <v>54</v>
      </c>
      <c r="L579" s="358">
        <v>0</v>
      </c>
      <c r="M579" s="358">
        <v>0</v>
      </c>
      <c r="N579" s="358" t="s">
        <v>3385</v>
      </c>
      <c r="O579" s="358" t="s">
        <v>3625</v>
      </c>
      <c r="P579" s="335" t="str">
        <f t="shared" si="9"/>
        <v>64DCKT07</v>
      </c>
      <c r="Q579" s="268">
        <f>_trangay</f>
        <v>0</v>
      </c>
      <c r="R579" s="268">
        <f>_trangay</f>
        <v>42335</v>
      </c>
      <c r="S579" s="269">
        <f>_trangay</f>
        <v>0</v>
      </c>
    </row>
    <row r="580" spans="1:19" ht="12.75" hidden="1" customHeight="1">
      <c r="A580" s="335" t="str">
        <f>Ma</f>
        <v>DC3QT64-DCK64</v>
      </c>
      <c r="B580" s="335" t="str">
        <f>MaHP</f>
        <v>DC3QT64</v>
      </c>
      <c r="C580" s="357">
        <v>667</v>
      </c>
      <c r="D580" s="357" t="s">
        <v>4253</v>
      </c>
      <c r="E580" s="357" t="s">
        <v>4254</v>
      </c>
      <c r="F580" s="357" t="s">
        <v>865</v>
      </c>
      <c r="G580" s="357">
        <v>3</v>
      </c>
      <c r="H580" s="357" t="s">
        <v>2165</v>
      </c>
      <c r="I580" s="357" t="s">
        <v>2166</v>
      </c>
      <c r="J580" s="357">
        <v>70</v>
      </c>
      <c r="K580" s="358">
        <v>51</v>
      </c>
      <c r="L580" s="358">
        <v>0</v>
      </c>
      <c r="M580" s="358">
        <v>0</v>
      </c>
      <c r="N580" s="358" t="s">
        <v>3385</v>
      </c>
      <c r="O580" s="358" t="s">
        <v>3625</v>
      </c>
      <c r="P580" s="335" t="str">
        <f t="shared" si="9"/>
        <v>64DCKT08</v>
      </c>
      <c r="Q580" s="268">
        <f>_trangay</f>
        <v>0</v>
      </c>
      <c r="R580" s="268">
        <f>_trangay</f>
        <v>42335</v>
      </c>
      <c r="S580" s="269">
        <f>_trangay</f>
        <v>0</v>
      </c>
    </row>
    <row r="581" spans="1:19" ht="12.75" hidden="1" customHeight="1">
      <c r="A581" s="335" t="str">
        <f>Ma</f>
        <v>DC3QT64-DCK64</v>
      </c>
      <c r="B581" s="335" t="str">
        <f>MaHP</f>
        <v>DC3QT64</v>
      </c>
      <c r="C581" s="357">
        <v>668</v>
      </c>
      <c r="D581" s="357" t="s">
        <v>4255</v>
      </c>
      <c r="E581" s="357" t="s">
        <v>4256</v>
      </c>
      <c r="F581" s="357" t="s">
        <v>865</v>
      </c>
      <c r="G581" s="357">
        <v>3</v>
      </c>
      <c r="H581" s="357" t="s">
        <v>2165</v>
      </c>
      <c r="I581" s="357" t="s">
        <v>2166</v>
      </c>
      <c r="J581" s="357">
        <v>70</v>
      </c>
      <c r="K581" s="358">
        <v>53</v>
      </c>
      <c r="L581" s="358">
        <v>0</v>
      </c>
      <c r="M581" s="358">
        <v>0</v>
      </c>
      <c r="N581" s="358" t="s">
        <v>3385</v>
      </c>
      <c r="O581" s="358" t="s">
        <v>2183</v>
      </c>
      <c r="P581" s="335" t="str">
        <f t="shared" si="9"/>
        <v>64DCQT01</v>
      </c>
      <c r="Q581" s="268">
        <f>_trangay</f>
        <v>0</v>
      </c>
      <c r="R581" s="268">
        <f>_trangay</f>
        <v>42335</v>
      </c>
      <c r="S581" s="269">
        <f>_trangay</f>
        <v>0</v>
      </c>
    </row>
    <row r="582" spans="1:19" ht="12.75" hidden="1" customHeight="1">
      <c r="A582" s="335" t="str">
        <f>Ma</f>
        <v>DC3QT64-DCK64</v>
      </c>
      <c r="B582" s="335" t="str">
        <f>MaHP</f>
        <v>DC3QT64</v>
      </c>
      <c r="C582" s="357">
        <v>669</v>
      </c>
      <c r="D582" s="357" t="s">
        <v>4257</v>
      </c>
      <c r="E582" s="357" t="s">
        <v>4258</v>
      </c>
      <c r="F582" s="357" t="s">
        <v>865</v>
      </c>
      <c r="G582" s="357">
        <v>3</v>
      </c>
      <c r="H582" s="357" t="s">
        <v>2165</v>
      </c>
      <c r="I582" s="357" t="s">
        <v>2166</v>
      </c>
      <c r="J582" s="357">
        <v>70</v>
      </c>
      <c r="K582" s="358">
        <v>52</v>
      </c>
      <c r="L582" s="358">
        <v>0</v>
      </c>
      <c r="M582" s="358">
        <v>0</v>
      </c>
      <c r="N582" s="358" t="s">
        <v>3385</v>
      </c>
      <c r="O582" s="358" t="s">
        <v>2183</v>
      </c>
      <c r="P582" s="335" t="str">
        <f t="shared" si="9"/>
        <v>64DCQT02</v>
      </c>
      <c r="Q582" s="268">
        <f>_trangay</f>
        <v>0</v>
      </c>
      <c r="R582" s="268">
        <f>_trangay</f>
        <v>42335</v>
      </c>
      <c r="S582" s="269">
        <f>_trangay</f>
        <v>0</v>
      </c>
    </row>
    <row r="583" spans="1:19" ht="12.75" hidden="1" customHeight="1">
      <c r="A583" s="335" t="str">
        <f>Ma</f>
        <v>DC3MX53-DCK63</v>
      </c>
      <c r="B583" s="335" t="str">
        <f>MaHP</f>
        <v>DC3MX53</v>
      </c>
      <c r="C583" s="357">
        <v>670</v>
      </c>
      <c r="D583" s="357" t="s">
        <v>4259</v>
      </c>
      <c r="E583" s="357" t="s">
        <v>4260</v>
      </c>
      <c r="F583" s="357" t="s">
        <v>767</v>
      </c>
      <c r="G583" s="357">
        <v>2</v>
      </c>
      <c r="H583" s="357" t="s">
        <v>219</v>
      </c>
      <c r="I583" s="357" t="s">
        <v>2154</v>
      </c>
      <c r="J583" s="357">
        <v>13</v>
      </c>
      <c r="K583" s="358">
        <v>12</v>
      </c>
      <c r="L583" s="358">
        <v>0</v>
      </c>
      <c r="M583" s="358">
        <v>0</v>
      </c>
      <c r="N583" s="358" t="s">
        <v>3407</v>
      </c>
      <c r="O583" s="358" t="s">
        <v>3454</v>
      </c>
      <c r="P583" s="335" t="str">
        <f t="shared" si="9"/>
        <v>63DCMX01</v>
      </c>
      <c r="Q583" s="268" t="e">
        <f>_trangay</f>
        <v>#N/A</v>
      </c>
      <c r="R583" s="268" t="e">
        <f>_trangay</f>
        <v>#N/A</v>
      </c>
      <c r="S583" s="269" t="e">
        <f>_trangay</f>
        <v>#N/A</v>
      </c>
    </row>
    <row r="584" spans="1:19" ht="12.75" hidden="1" customHeight="1">
      <c r="A584" s="335" t="str">
        <f>Ma</f>
        <v>DC2CO26-DCK65</v>
      </c>
      <c r="B584" s="335" t="str">
        <f>MaHP</f>
        <v>DC2CO26</v>
      </c>
      <c r="C584" s="357">
        <v>671</v>
      </c>
      <c r="D584" s="357" t="s">
        <v>3037</v>
      </c>
      <c r="E584" s="357" t="s">
        <v>3038</v>
      </c>
      <c r="F584" s="357" t="s">
        <v>2335</v>
      </c>
      <c r="G584" s="357">
        <v>4</v>
      </c>
      <c r="H584" s="357" t="s">
        <v>2205</v>
      </c>
      <c r="I584" s="357" t="s">
        <v>2206</v>
      </c>
      <c r="J584" s="357">
        <v>25</v>
      </c>
      <c r="K584" s="358">
        <v>36</v>
      </c>
      <c r="L584" s="358">
        <v>0</v>
      </c>
      <c r="M584" s="358">
        <v>0</v>
      </c>
      <c r="N584" s="358" t="s">
        <v>2237</v>
      </c>
      <c r="O584" s="358" t="s">
        <v>2242</v>
      </c>
      <c r="P584" s="335" t="str">
        <f t="shared" si="9"/>
        <v>65DCDM21</v>
      </c>
      <c r="Q584" s="268">
        <f>_trangay</f>
        <v>0</v>
      </c>
      <c r="R584" s="268">
        <f>_trangay</f>
        <v>42353</v>
      </c>
      <c r="S584" s="269" t="str">
        <f>_trangay</f>
        <v>VĐ</v>
      </c>
    </row>
    <row r="585" spans="1:19" ht="12.75" hidden="1" customHeight="1">
      <c r="A585" s="335" t="str">
        <f>Ma</f>
        <v>DC2CO26-DCK65</v>
      </c>
      <c r="B585" s="335" t="str">
        <f>MaHP</f>
        <v>DC2CO26</v>
      </c>
      <c r="C585" s="357">
        <v>672</v>
      </c>
      <c r="D585" s="357" t="s">
        <v>3039</v>
      </c>
      <c r="E585" s="357" t="s">
        <v>3040</v>
      </c>
      <c r="F585" s="357" t="s">
        <v>2335</v>
      </c>
      <c r="G585" s="357">
        <v>4</v>
      </c>
      <c r="H585" s="357" t="s">
        <v>2205</v>
      </c>
      <c r="I585" s="357" t="s">
        <v>2206</v>
      </c>
      <c r="J585" s="357">
        <v>46</v>
      </c>
      <c r="K585" s="358">
        <v>36</v>
      </c>
      <c r="L585" s="358">
        <v>0</v>
      </c>
      <c r="M585" s="358">
        <v>0</v>
      </c>
      <c r="N585" s="358" t="s">
        <v>2237</v>
      </c>
      <c r="O585" s="358" t="s">
        <v>2238</v>
      </c>
      <c r="P585" s="335" t="str">
        <f t="shared" si="9"/>
        <v>65DCMX21</v>
      </c>
      <c r="Q585" s="268">
        <f>_trangay</f>
        <v>0</v>
      </c>
      <c r="R585" s="268">
        <f>_trangay</f>
        <v>42353</v>
      </c>
      <c r="S585" s="269" t="str">
        <f>_trangay</f>
        <v>VĐ</v>
      </c>
    </row>
    <row r="586" spans="1:19" ht="12.75" hidden="1" customHeight="1">
      <c r="A586" s="335" t="str">
        <f>Ma</f>
        <v>DC2CO26-DCK65</v>
      </c>
      <c r="B586" s="335" t="str">
        <f>MaHP</f>
        <v>DC2CO26</v>
      </c>
      <c r="C586" s="357">
        <v>673</v>
      </c>
      <c r="D586" s="357" t="s">
        <v>3041</v>
      </c>
      <c r="E586" s="357" t="s">
        <v>3042</v>
      </c>
      <c r="F586" s="357" t="s">
        <v>2335</v>
      </c>
      <c r="G586" s="357">
        <v>4</v>
      </c>
      <c r="H586" s="357" t="s">
        <v>2205</v>
      </c>
      <c r="I586" s="357" t="s">
        <v>2206</v>
      </c>
      <c r="J586" s="357">
        <v>44</v>
      </c>
      <c r="K586" s="358">
        <v>42</v>
      </c>
      <c r="L586" s="358">
        <v>0</v>
      </c>
      <c r="M586" s="358">
        <v>0</v>
      </c>
      <c r="N586" s="358" t="s">
        <v>2237</v>
      </c>
      <c r="O586" s="358" t="s">
        <v>2241</v>
      </c>
      <c r="P586" s="335" t="str">
        <f t="shared" si="9"/>
        <v>65DCMX22</v>
      </c>
      <c r="Q586" s="268">
        <f>_trangay</f>
        <v>0</v>
      </c>
      <c r="R586" s="268">
        <f>_trangay</f>
        <v>42353</v>
      </c>
      <c r="S586" s="269" t="str">
        <f>_trangay</f>
        <v>VĐ</v>
      </c>
    </row>
    <row r="587" spans="1:19" ht="12.75" hidden="1" customHeight="1">
      <c r="A587" s="335" t="str">
        <f>Ma</f>
        <v>DC2CO26-DCK65</v>
      </c>
      <c r="B587" s="335" t="str">
        <f>MaHP</f>
        <v>DC2CO26</v>
      </c>
      <c r="C587" s="357">
        <v>674</v>
      </c>
      <c r="D587" s="357" t="s">
        <v>3043</v>
      </c>
      <c r="E587" s="357" t="s">
        <v>3044</v>
      </c>
      <c r="F587" s="357" t="s">
        <v>2335</v>
      </c>
      <c r="G587" s="357">
        <v>4</v>
      </c>
      <c r="H587" s="357" t="s">
        <v>2205</v>
      </c>
      <c r="I587" s="357" t="s">
        <v>2206</v>
      </c>
      <c r="J587" s="357">
        <v>66</v>
      </c>
      <c r="K587" s="358">
        <v>63</v>
      </c>
      <c r="L587" s="358">
        <v>0</v>
      </c>
      <c r="M587" s="358">
        <v>0</v>
      </c>
      <c r="N587" s="358" t="s">
        <v>2237</v>
      </c>
      <c r="O587" s="358" t="s">
        <v>3045</v>
      </c>
      <c r="P587" s="335" t="str">
        <f t="shared" si="9"/>
        <v>65DCOT21</v>
      </c>
      <c r="Q587" s="268">
        <f>_trangay</f>
        <v>0</v>
      </c>
      <c r="R587" s="268">
        <f>_trangay</f>
        <v>42353</v>
      </c>
      <c r="S587" s="269" t="str">
        <f>_trangay</f>
        <v>VĐ</v>
      </c>
    </row>
    <row r="588" spans="1:19" ht="12.75" hidden="1" customHeight="1">
      <c r="A588" s="335" t="str">
        <f>Ma</f>
        <v>DC2CO26-DCK65</v>
      </c>
      <c r="B588" s="335" t="str">
        <f>MaHP</f>
        <v>DC2CO26</v>
      </c>
      <c r="C588" s="357">
        <v>675</v>
      </c>
      <c r="D588" s="357" t="s">
        <v>3046</v>
      </c>
      <c r="E588" s="357" t="s">
        <v>3047</v>
      </c>
      <c r="F588" s="357" t="s">
        <v>2335</v>
      </c>
      <c r="G588" s="357">
        <v>4</v>
      </c>
      <c r="H588" s="357" t="s">
        <v>2205</v>
      </c>
      <c r="I588" s="357" t="s">
        <v>2206</v>
      </c>
      <c r="J588" s="357">
        <v>65</v>
      </c>
      <c r="K588" s="358">
        <v>60</v>
      </c>
      <c r="L588" s="358">
        <v>0</v>
      </c>
      <c r="M588" s="358">
        <v>0</v>
      </c>
      <c r="N588" s="358" t="s">
        <v>2237</v>
      </c>
      <c r="O588" s="358" t="s">
        <v>3045</v>
      </c>
      <c r="P588" s="335" t="str">
        <f t="shared" si="9"/>
        <v>65DCOT22</v>
      </c>
      <c r="Q588" s="268">
        <f>_trangay</f>
        <v>0</v>
      </c>
      <c r="R588" s="268">
        <f>_trangay</f>
        <v>42353</v>
      </c>
      <c r="S588" s="269" t="str">
        <f>_trangay</f>
        <v>VĐ</v>
      </c>
    </row>
    <row r="589" spans="1:19" ht="12.75" hidden="1" customHeight="1">
      <c r="A589" s="335" t="str">
        <f>Ma</f>
        <v>DC2CO26-DCK65</v>
      </c>
      <c r="B589" s="335" t="str">
        <f>MaHP</f>
        <v>DC2CO26</v>
      </c>
      <c r="C589" s="357">
        <v>676</v>
      </c>
      <c r="D589" s="357" t="s">
        <v>3048</v>
      </c>
      <c r="E589" s="357" t="s">
        <v>3049</v>
      </c>
      <c r="F589" s="357" t="s">
        <v>2335</v>
      </c>
      <c r="G589" s="357">
        <v>4</v>
      </c>
      <c r="H589" s="357" t="s">
        <v>2205</v>
      </c>
      <c r="I589" s="357" t="s">
        <v>2206</v>
      </c>
      <c r="J589" s="357">
        <v>56</v>
      </c>
      <c r="K589" s="358">
        <v>51</v>
      </c>
      <c r="L589" s="358">
        <v>0</v>
      </c>
      <c r="M589" s="358">
        <v>0</v>
      </c>
      <c r="N589" s="358" t="s">
        <v>2237</v>
      </c>
      <c r="O589" s="358" t="s">
        <v>2336</v>
      </c>
      <c r="P589" s="335" t="str">
        <f t="shared" si="9"/>
        <v>65DCOT23</v>
      </c>
      <c r="Q589" s="268">
        <f>_trangay</f>
        <v>0</v>
      </c>
      <c r="R589" s="268">
        <f>_trangay</f>
        <v>42353</v>
      </c>
      <c r="S589" s="269" t="str">
        <f>_trangay</f>
        <v>VĐ</v>
      </c>
    </row>
    <row r="590" spans="1:19" ht="12.75" hidden="1" customHeight="1">
      <c r="A590" s="335" t="str">
        <f>Ma</f>
        <v>DC2CO26-DCK65</v>
      </c>
      <c r="B590" s="335" t="str">
        <f>MaHP</f>
        <v>DC2CO26</v>
      </c>
      <c r="C590" s="357">
        <v>677</v>
      </c>
      <c r="D590" s="357" t="s">
        <v>3050</v>
      </c>
      <c r="E590" s="357" t="s">
        <v>3051</v>
      </c>
      <c r="F590" s="357" t="s">
        <v>2335</v>
      </c>
      <c r="G590" s="357">
        <v>4</v>
      </c>
      <c r="H590" s="357" t="s">
        <v>2205</v>
      </c>
      <c r="I590" s="357" t="s">
        <v>2206</v>
      </c>
      <c r="J590" s="357">
        <v>55</v>
      </c>
      <c r="K590" s="358">
        <v>44</v>
      </c>
      <c r="L590" s="358">
        <v>0</v>
      </c>
      <c r="M590" s="358">
        <v>0</v>
      </c>
      <c r="N590" s="358" t="s">
        <v>2237</v>
      </c>
      <c r="O590" s="358" t="s">
        <v>2243</v>
      </c>
      <c r="P590" s="335" t="str">
        <f t="shared" si="9"/>
        <v>65DCOT24</v>
      </c>
      <c r="Q590" s="268">
        <f>_trangay</f>
        <v>0</v>
      </c>
      <c r="R590" s="268">
        <f>_trangay</f>
        <v>42353</v>
      </c>
      <c r="S590" s="269" t="str">
        <f>_trangay</f>
        <v>VĐ</v>
      </c>
    </row>
    <row r="591" spans="1:19" ht="12.75" hidden="1" customHeight="1">
      <c r="A591" s="335" t="str">
        <f>Ma</f>
        <v>DC2CO25-DCK65</v>
      </c>
      <c r="B591" s="335" t="str">
        <f>MaHP</f>
        <v>DC2CO25</v>
      </c>
      <c r="C591" s="357">
        <v>678</v>
      </c>
      <c r="D591" s="357" t="s">
        <v>3052</v>
      </c>
      <c r="E591" s="357" t="s">
        <v>3053</v>
      </c>
      <c r="F591" s="357" t="s">
        <v>161</v>
      </c>
      <c r="G591" s="357">
        <v>4</v>
      </c>
      <c r="H591" s="357" t="s">
        <v>2205</v>
      </c>
      <c r="I591" s="357" t="s">
        <v>2206</v>
      </c>
      <c r="J591" s="357">
        <v>70</v>
      </c>
      <c r="K591" s="358">
        <v>6</v>
      </c>
      <c r="L591" s="358">
        <v>0</v>
      </c>
      <c r="M591" s="358">
        <v>0</v>
      </c>
      <c r="N591" s="358" t="s">
        <v>2237</v>
      </c>
      <c r="O591" s="358" t="s">
        <v>2243</v>
      </c>
      <c r="P591" s="335" t="str">
        <f t="shared" si="9"/>
        <v>65DCCDA1</v>
      </c>
      <c r="Q591" s="268">
        <f>_trangay</f>
        <v>0</v>
      </c>
      <c r="R591" s="268">
        <f>_trangay</f>
        <v>42352</v>
      </c>
      <c r="S591" s="269" t="str">
        <f>_trangay</f>
        <v>VĐ</v>
      </c>
    </row>
    <row r="592" spans="1:19" ht="12.75" hidden="1" customHeight="1">
      <c r="A592" s="335" t="str">
        <f>Ma</f>
        <v>DC2CO25-DCK65</v>
      </c>
      <c r="B592" s="335" t="str">
        <f>MaHP</f>
        <v>DC2CO25</v>
      </c>
      <c r="C592" s="357">
        <v>679</v>
      </c>
      <c r="D592" s="357" t="s">
        <v>3054</v>
      </c>
      <c r="E592" s="357" t="s">
        <v>3055</v>
      </c>
      <c r="F592" s="357" t="s">
        <v>161</v>
      </c>
      <c r="G592" s="357">
        <v>4</v>
      </c>
      <c r="H592" s="357" t="s">
        <v>2205</v>
      </c>
      <c r="I592" s="357" t="s">
        <v>2206</v>
      </c>
      <c r="J592" s="357">
        <v>70</v>
      </c>
      <c r="K592" s="358">
        <v>57</v>
      </c>
      <c r="L592" s="358">
        <v>0</v>
      </c>
      <c r="M592" s="358">
        <v>0</v>
      </c>
      <c r="N592" s="358" t="s">
        <v>2237</v>
      </c>
      <c r="O592" s="358" t="s">
        <v>2239</v>
      </c>
      <c r="P592" s="335" t="str">
        <f t="shared" si="9"/>
        <v>65DCCD21</v>
      </c>
      <c r="Q592" s="268">
        <f>_trangay</f>
        <v>0</v>
      </c>
      <c r="R592" s="268">
        <f>_trangay</f>
        <v>42352</v>
      </c>
      <c r="S592" s="269" t="str">
        <f>_trangay</f>
        <v>VĐ</v>
      </c>
    </row>
    <row r="593" spans="1:19" ht="12.75" hidden="1" customHeight="1">
      <c r="A593" s="335" t="str">
        <f>Ma</f>
        <v>DC2CO25-DCK65</v>
      </c>
      <c r="B593" s="335" t="str">
        <f>MaHP</f>
        <v>DC2CO25</v>
      </c>
      <c r="C593" s="357">
        <v>680</v>
      </c>
      <c r="D593" s="357" t="s">
        <v>3056</v>
      </c>
      <c r="E593" s="357" t="s">
        <v>3057</v>
      </c>
      <c r="F593" s="357" t="s">
        <v>161</v>
      </c>
      <c r="G593" s="357">
        <v>4</v>
      </c>
      <c r="H593" s="357" t="s">
        <v>2205</v>
      </c>
      <c r="I593" s="357" t="s">
        <v>2206</v>
      </c>
      <c r="J593" s="357">
        <v>70</v>
      </c>
      <c r="K593" s="358">
        <v>59</v>
      </c>
      <c r="L593" s="358">
        <v>0</v>
      </c>
      <c r="M593" s="358">
        <v>0</v>
      </c>
      <c r="N593" s="358" t="s">
        <v>2237</v>
      </c>
      <c r="O593" s="358" t="s">
        <v>2240</v>
      </c>
      <c r="P593" s="335" t="str">
        <f t="shared" si="9"/>
        <v>65DCCD22</v>
      </c>
      <c r="Q593" s="268">
        <f>_trangay</f>
        <v>0</v>
      </c>
      <c r="R593" s="268">
        <f>_trangay</f>
        <v>42352</v>
      </c>
      <c r="S593" s="269" t="str">
        <f>_trangay</f>
        <v>VĐ</v>
      </c>
    </row>
    <row r="594" spans="1:19" ht="12.75" hidden="1" customHeight="1">
      <c r="A594" s="335" t="str">
        <f>Ma</f>
        <v>DC2CO25-DCK65</v>
      </c>
      <c r="B594" s="335" t="str">
        <f>MaHP</f>
        <v>DC2CO25</v>
      </c>
      <c r="C594" s="357">
        <v>681</v>
      </c>
      <c r="D594" s="357" t="s">
        <v>3058</v>
      </c>
      <c r="E594" s="357" t="s">
        <v>3059</v>
      </c>
      <c r="F594" s="357" t="s">
        <v>161</v>
      </c>
      <c r="G594" s="357">
        <v>4</v>
      </c>
      <c r="H594" s="357" t="s">
        <v>2205</v>
      </c>
      <c r="I594" s="357" t="s">
        <v>2206</v>
      </c>
      <c r="J594" s="357">
        <v>70</v>
      </c>
      <c r="K594" s="358">
        <v>55</v>
      </c>
      <c r="L594" s="358">
        <v>0</v>
      </c>
      <c r="M594" s="358">
        <v>0</v>
      </c>
      <c r="N594" s="358" t="s">
        <v>2237</v>
      </c>
      <c r="O594" s="358" t="s">
        <v>2239</v>
      </c>
      <c r="P594" s="335" t="str">
        <f t="shared" si="9"/>
        <v>65DCCD23</v>
      </c>
      <c r="Q594" s="268">
        <f>_trangay</f>
        <v>0</v>
      </c>
      <c r="R594" s="268">
        <f>_trangay</f>
        <v>42352</v>
      </c>
      <c r="S594" s="269" t="str">
        <f>_trangay</f>
        <v>VĐ</v>
      </c>
    </row>
    <row r="595" spans="1:19" ht="12.75" hidden="1" customHeight="1">
      <c r="A595" s="335" t="str">
        <f>Ma</f>
        <v>DC2CO25-DCK65</v>
      </c>
      <c r="B595" s="335" t="str">
        <f>MaHP</f>
        <v>DC2CO25</v>
      </c>
      <c r="C595" s="357">
        <v>682</v>
      </c>
      <c r="D595" s="357" t="s">
        <v>3060</v>
      </c>
      <c r="E595" s="357" t="s">
        <v>3061</v>
      </c>
      <c r="F595" s="357" t="s">
        <v>161</v>
      </c>
      <c r="G595" s="357">
        <v>4</v>
      </c>
      <c r="H595" s="357" t="s">
        <v>2205</v>
      </c>
      <c r="I595" s="357" t="s">
        <v>2206</v>
      </c>
      <c r="J595" s="357">
        <v>56</v>
      </c>
      <c r="K595" s="358">
        <v>49</v>
      </c>
      <c r="L595" s="358">
        <v>0</v>
      </c>
      <c r="M595" s="358">
        <v>0</v>
      </c>
      <c r="N595" s="358" t="s">
        <v>2237</v>
      </c>
      <c r="O595" s="358" t="s">
        <v>2238</v>
      </c>
      <c r="P595" s="335" t="str">
        <f t="shared" si="9"/>
        <v>65DCDD21</v>
      </c>
      <c r="Q595" s="268">
        <f>_trangay</f>
        <v>0</v>
      </c>
      <c r="R595" s="268">
        <f>_trangay</f>
        <v>42352</v>
      </c>
      <c r="S595" s="269" t="str">
        <f>_trangay</f>
        <v>VĐ</v>
      </c>
    </row>
    <row r="596" spans="1:19" ht="12.75" hidden="1" customHeight="1">
      <c r="A596" s="335" t="str">
        <f>Ma</f>
        <v>DC2CO25-DCK65</v>
      </c>
      <c r="B596" s="335" t="str">
        <f>MaHP</f>
        <v>DC2CO25</v>
      </c>
      <c r="C596" s="357">
        <v>683</v>
      </c>
      <c r="D596" s="357" t="s">
        <v>3062</v>
      </c>
      <c r="E596" s="357" t="s">
        <v>3063</v>
      </c>
      <c r="F596" s="357" t="s">
        <v>161</v>
      </c>
      <c r="G596" s="357">
        <v>4</v>
      </c>
      <c r="H596" s="357" t="s">
        <v>2205</v>
      </c>
      <c r="I596" s="357" t="s">
        <v>2206</v>
      </c>
      <c r="J596" s="357">
        <v>70</v>
      </c>
      <c r="K596" s="358">
        <v>45</v>
      </c>
      <c r="L596" s="358">
        <v>0</v>
      </c>
      <c r="M596" s="358">
        <v>0</v>
      </c>
      <c r="N596" s="358" t="s">
        <v>2237</v>
      </c>
      <c r="O596" s="358" t="s">
        <v>2336</v>
      </c>
      <c r="P596" s="335" t="str">
        <f t="shared" si="9"/>
        <v>65DCDB21</v>
      </c>
      <c r="Q596" s="268">
        <f>_trangay</f>
        <v>0</v>
      </c>
      <c r="R596" s="268">
        <f>_trangay</f>
        <v>42352</v>
      </c>
      <c r="S596" s="269" t="str">
        <f>_trangay</f>
        <v>VĐ</v>
      </c>
    </row>
    <row r="597" spans="1:19" ht="12.75" hidden="1" customHeight="1">
      <c r="A597" s="335" t="str">
        <f>Ma</f>
        <v>DC2CO25-DCK65</v>
      </c>
      <c r="B597" s="335" t="str">
        <f>MaHP</f>
        <v>DC2CO25</v>
      </c>
      <c r="C597" s="357">
        <v>684</v>
      </c>
      <c r="D597" s="357" t="s">
        <v>3064</v>
      </c>
      <c r="E597" s="357" t="s">
        <v>3065</v>
      </c>
      <c r="F597" s="357" t="s">
        <v>161</v>
      </c>
      <c r="G597" s="357">
        <v>4</v>
      </c>
      <c r="H597" s="357" t="s">
        <v>2205</v>
      </c>
      <c r="I597" s="357" t="s">
        <v>2206</v>
      </c>
      <c r="J597" s="357">
        <v>47</v>
      </c>
      <c r="K597" s="358">
        <v>39</v>
      </c>
      <c r="L597" s="358">
        <v>0</v>
      </c>
      <c r="M597" s="358">
        <v>0</v>
      </c>
      <c r="N597" s="358" t="s">
        <v>2237</v>
      </c>
      <c r="O597" s="358" t="s">
        <v>2241</v>
      </c>
      <c r="P597" s="335" t="str">
        <f t="shared" si="9"/>
        <v>65DCDD22</v>
      </c>
      <c r="Q597" s="268">
        <f>_trangay</f>
        <v>0</v>
      </c>
      <c r="R597" s="268">
        <f>_trangay</f>
        <v>42352</v>
      </c>
      <c r="S597" s="269" t="str">
        <f>_trangay</f>
        <v>VĐ</v>
      </c>
    </row>
    <row r="598" spans="1:19" ht="12.75" hidden="1" customHeight="1">
      <c r="A598" s="335" t="str">
        <f>Ma</f>
        <v>DC2CO25-DCK65</v>
      </c>
      <c r="B598" s="335" t="str">
        <f>MaHP</f>
        <v>DC2CO25</v>
      </c>
      <c r="C598" s="357">
        <v>685</v>
      </c>
      <c r="D598" s="357" t="s">
        <v>3066</v>
      </c>
      <c r="E598" s="357" t="s">
        <v>3067</v>
      </c>
      <c r="F598" s="357" t="s">
        <v>161</v>
      </c>
      <c r="G598" s="357">
        <v>4</v>
      </c>
      <c r="H598" s="357" t="s">
        <v>2205</v>
      </c>
      <c r="I598" s="357" t="s">
        <v>2206</v>
      </c>
      <c r="J598" s="357">
        <v>70</v>
      </c>
      <c r="K598" s="358">
        <v>63</v>
      </c>
      <c r="L598" s="358">
        <v>0</v>
      </c>
      <c r="M598" s="358">
        <v>0</v>
      </c>
      <c r="N598" s="358" t="s">
        <v>2237</v>
      </c>
      <c r="O598" s="358" t="s">
        <v>2242</v>
      </c>
      <c r="P598" s="335" t="str">
        <f t="shared" si="9"/>
        <v>65DCCA21</v>
      </c>
      <c r="Q598" s="268">
        <f>_trangay</f>
        <v>0</v>
      </c>
      <c r="R598" s="268">
        <f>_trangay</f>
        <v>42352</v>
      </c>
      <c r="S598" s="269" t="str">
        <f>_trangay</f>
        <v>VĐ</v>
      </c>
    </row>
    <row r="599" spans="1:19" ht="12.75" hidden="1" customHeight="1">
      <c r="A599" s="335" t="str">
        <f>Ma</f>
        <v>DC2CO25-DCK65</v>
      </c>
      <c r="B599" s="335" t="str">
        <f>MaHP</f>
        <v>DC2CO25</v>
      </c>
      <c r="C599" s="357">
        <v>686</v>
      </c>
      <c r="D599" s="357" t="s">
        <v>3068</v>
      </c>
      <c r="E599" s="357" t="s">
        <v>3069</v>
      </c>
      <c r="F599" s="357" t="s">
        <v>161</v>
      </c>
      <c r="G599" s="357">
        <v>4</v>
      </c>
      <c r="H599" s="357" t="s">
        <v>2205</v>
      </c>
      <c r="I599" s="357" t="s">
        <v>2206</v>
      </c>
      <c r="J599" s="357">
        <v>18</v>
      </c>
      <c r="K599" s="358">
        <v>59</v>
      </c>
      <c r="L599" s="358">
        <v>0</v>
      </c>
      <c r="M599" s="358">
        <v>0</v>
      </c>
      <c r="N599" s="358" t="s">
        <v>2237</v>
      </c>
      <c r="O599" s="358" t="s">
        <v>2238</v>
      </c>
      <c r="P599" s="335" t="str">
        <f t="shared" si="9"/>
        <v>65DCCC21</v>
      </c>
      <c r="Q599" s="268">
        <f>_trangay</f>
        <v>0</v>
      </c>
      <c r="R599" s="268">
        <f>_trangay</f>
        <v>42352</v>
      </c>
      <c r="S599" s="269" t="str">
        <f>_trangay</f>
        <v>VĐ</v>
      </c>
    </row>
    <row r="600" spans="1:19" ht="12.75" hidden="1" customHeight="1">
      <c r="A600" s="335" t="str">
        <f>Ma</f>
        <v>DC2CO25-DCK65</v>
      </c>
      <c r="B600" s="335" t="str">
        <f>MaHP</f>
        <v>DC2CO25</v>
      </c>
      <c r="C600" s="357">
        <v>687</v>
      </c>
      <c r="D600" s="357" t="s">
        <v>3070</v>
      </c>
      <c r="E600" s="357" t="s">
        <v>3071</v>
      </c>
      <c r="F600" s="357" t="s">
        <v>161</v>
      </c>
      <c r="G600" s="357">
        <v>4</v>
      </c>
      <c r="H600" s="357" t="s">
        <v>2205</v>
      </c>
      <c r="I600" s="357" t="s">
        <v>2206</v>
      </c>
      <c r="J600" s="357">
        <v>70</v>
      </c>
      <c r="K600" s="358">
        <v>42</v>
      </c>
      <c r="L600" s="358">
        <v>0</v>
      </c>
      <c r="M600" s="358">
        <v>0</v>
      </c>
      <c r="N600" s="358" t="s">
        <v>2237</v>
      </c>
      <c r="O600" s="358" t="s">
        <v>2240</v>
      </c>
      <c r="P600" s="335" t="str">
        <f t="shared" si="9"/>
        <v>65DCDB22</v>
      </c>
      <c r="Q600" s="268">
        <f>_trangay</f>
        <v>0</v>
      </c>
      <c r="R600" s="268">
        <f>_trangay</f>
        <v>42352</v>
      </c>
      <c r="S600" s="269" t="str">
        <f>_trangay</f>
        <v>VĐ</v>
      </c>
    </row>
    <row r="601" spans="1:19" ht="12.75" hidden="1" customHeight="1">
      <c r="A601" s="335" t="str">
        <f>Ma</f>
        <v>DC2CO25-DCK65</v>
      </c>
      <c r="B601" s="335" t="str">
        <f>MaHP</f>
        <v>DC2CO25</v>
      </c>
      <c r="C601" s="357">
        <v>688</v>
      </c>
      <c r="D601" s="357" t="s">
        <v>3072</v>
      </c>
      <c r="E601" s="357" t="s">
        <v>3073</v>
      </c>
      <c r="F601" s="357" t="s">
        <v>161</v>
      </c>
      <c r="G601" s="357">
        <v>4</v>
      </c>
      <c r="H601" s="357" t="s">
        <v>2205</v>
      </c>
      <c r="I601" s="357" t="s">
        <v>2206</v>
      </c>
      <c r="J601" s="357">
        <v>70</v>
      </c>
      <c r="K601" s="358">
        <v>42</v>
      </c>
      <c r="L601" s="358">
        <v>0</v>
      </c>
      <c r="M601" s="358">
        <v>0</v>
      </c>
      <c r="N601" s="358" t="s">
        <v>2237</v>
      </c>
      <c r="O601" s="358" t="s">
        <v>2245</v>
      </c>
      <c r="P601" s="335" t="str">
        <f t="shared" si="9"/>
        <v>65DCDB23</v>
      </c>
      <c r="Q601" s="268">
        <f>_trangay</f>
        <v>0</v>
      </c>
      <c r="R601" s="268">
        <f>_trangay</f>
        <v>42352</v>
      </c>
      <c r="S601" s="269" t="str">
        <f>_trangay</f>
        <v>VĐ</v>
      </c>
    </row>
    <row r="602" spans="1:19" ht="12.75" hidden="1" customHeight="1">
      <c r="A602" s="335" t="str">
        <f>Ma</f>
        <v>DC2VS56-DCK65</v>
      </c>
      <c r="B602" s="335" t="str">
        <f>MaHP</f>
        <v>DC2VS56</v>
      </c>
      <c r="C602" s="357">
        <v>689</v>
      </c>
      <c r="D602" s="357" t="s">
        <v>3074</v>
      </c>
      <c r="E602" s="357" t="s">
        <v>3075</v>
      </c>
      <c r="F602" s="357" t="s">
        <v>262</v>
      </c>
      <c r="G602" s="357">
        <v>3</v>
      </c>
      <c r="H602" s="357" t="s">
        <v>2236</v>
      </c>
      <c r="I602" s="357" t="s">
        <v>2166</v>
      </c>
      <c r="J602" s="357">
        <v>15</v>
      </c>
      <c r="K602" s="358">
        <v>14</v>
      </c>
      <c r="L602" s="358">
        <v>0</v>
      </c>
      <c r="M602" s="358">
        <v>0</v>
      </c>
      <c r="N602" s="358" t="s">
        <v>2237</v>
      </c>
      <c r="O602" s="358" t="s">
        <v>3076</v>
      </c>
      <c r="P602" s="335" t="str">
        <f t="shared" si="9"/>
        <v>65DCVS21</v>
      </c>
      <c r="Q602" s="268" t="e">
        <f>_trangay</f>
        <v>#N/A</v>
      </c>
      <c r="R602" s="268" t="e">
        <f>_trangay</f>
        <v>#N/A</v>
      </c>
      <c r="S602" s="269" t="e">
        <f>_trangay</f>
        <v>#N/A</v>
      </c>
    </row>
    <row r="603" spans="1:19" ht="12.75" hidden="1" customHeight="1">
      <c r="A603" s="335" t="str">
        <f>Ma</f>
        <v>DC2KV67-DCK65</v>
      </c>
      <c r="B603" s="335" t="str">
        <f>MaHP</f>
        <v>DC2KV67</v>
      </c>
      <c r="C603" s="357">
        <v>690</v>
      </c>
      <c r="D603" s="357" t="s">
        <v>3077</v>
      </c>
      <c r="E603" s="357" t="s">
        <v>3078</v>
      </c>
      <c r="F603" s="357" t="s">
        <v>2220</v>
      </c>
      <c r="G603" s="357">
        <v>3</v>
      </c>
      <c r="H603" s="357" t="s">
        <v>2208</v>
      </c>
      <c r="I603" s="357" t="s">
        <v>2166</v>
      </c>
      <c r="J603" s="357">
        <v>58</v>
      </c>
      <c r="K603" s="358">
        <v>53</v>
      </c>
      <c r="L603" s="358">
        <v>0</v>
      </c>
      <c r="M603" s="358">
        <v>0</v>
      </c>
      <c r="N603" s="358" t="s">
        <v>2237</v>
      </c>
      <c r="O603" s="358" t="s">
        <v>2221</v>
      </c>
      <c r="P603" s="335" t="str">
        <f t="shared" si="9"/>
        <v>65DCQT21</v>
      </c>
      <c r="Q603" s="268" t="e">
        <f>_trangay</f>
        <v>#N/A</v>
      </c>
      <c r="R603" s="268" t="e">
        <f>_trangay</f>
        <v>#N/A</v>
      </c>
      <c r="S603" s="269" t="e">
        <f>_trangay</f>
        <v>#N/A</v>
      </c>
    </row>
    <row r="604" spans="1:19" ht="12.75" hidden="1" customHeight="1">
      <c r="A604" s="335" t="str">
        <f>Ma</f>
        <v>DC2KV67-DCK65</v>
      </c>
      <c r="B604" s="335" t="str">
        <f>MaHP</f>
        <v>DC2KV67</v>
      </c>
      <c r="C604" s="357">
        <v>691</v>
      </c>
      <c r="D604" s="357" t="s">
        <v>3079</v>
      </c>
      <c r="E604" s="357" t="s">
        <v>3080</v>
      </c>
      <c r="F604" s="357" t="s">
        <v>2220</v>
      </c>
      <c r="G604" s="357">
        <v>3</v>
      </c>
      <c r="H604" s="357" t="s">
        <v>2208</v>
      </c>
      <c r="I604" s="357" t="s">
        <v>2166</v>
      </c>
      <c r="J604" s="357">
        <v>51</v>
      </c>
      <c r="K604" s="358">
        <v>44</v>
      </c>
      <c r="L604" s="358">
        <v>0</v>
      </c>
      <c r="M604" s="358">
        <v>0</v>
      </c>
      <c r="N604" s="358" t="s">
        <v>2237</v>
      </c>
      <c r="O604" s="358" t="s">
        <v>2221</v>
      </c>
      <c r="P604" s="335" t="str">
        <f t="shared" si="9"/>
        <v>65DCQT22</v>
      </c>
      <c r="Q604" s="268" t="e">
        <f>_trangay</f>
        <v>#N/A</v>
      </c>
      <c r="R604" s="268" t="e">
        <f>_trangay</f>
        <v>#N/A</v>
      </c>
      <c r="S604" s="269" t="e">
        <f>_trangay</f>
        <v>#N/A</v>
      </c>
    </row>
    <row r="605" spans="1:19" ht="12.75" hidden="1" customHeight="1">
      <c r="A605" s="335" t="str">
        <f>Ma</f>
        <v>DC1CB85-DCK66</v>
      </c>
      <c r="B605" s="335" t="str">
        <f>MaHP</f>
        <v>DC1CB85</v>
      </c>
      <c r="C605" s="357">
        <v>692</v>
      </c>
      <c r="D605" s="357" t="s">
        <v>4261</v>
      </c>
      <c r="E605" s="357" t="s">
        <v>4262</v>
      </c>
      <c r="F605" s="357" t="s">
        <v>126</v>
      </c>
      <c r="G605" s="357">
        <v>2</v>
      </c>
      <c r="H605" s="357" t="s">
        <v>2165</v>
      </c>
      <c r="I605" s="357" t="s">
        <v>2166</v>
      </c>
      <c r="J605" s="357">
        <v>80</v>
      </c>
      <c r="K605" s="358">
        <v>60</v>
      </c>
      <c r="L605" s="358">
        <v>0</v>
      </c>
      <c r="M605" s="358">
        <v>0</v>
      </c>
      <c r="N605" s="358" t="s">
        <v>3488</v>
      </c>
      <c r="O605" s="358" t="s">
        <v>4263</v>
      </c>
      <c r="P605" s="335" t="str">
        <f t="shared" si="9"/>
        <v>66DCQT21</v>
      </c>
      <c r="Q605" s="268" t="e">
        <f>_trangay</f>
        <v>#N/A</v>
      </c>
      <c r="R605" s="268" t="e">
        <f>_trangay</f>
        <v>#N/A</v>
      </c>
      <c r="S605" s="269" t="e">
        <f>_trangay</f>
        <v>#N/A</v>
      </c>
    </row>
    <row r="606" spans="1:19" ht="12.75" hidden="1" customHeight="1">
      <c r="A606" s="335" t="str">
        <f>Ma</f>
        <v>DC1CB85-DCK66</v>
      </c>
      <c r="B606" s="335" t="str">
        <f>MaHP</f>
        <v>DC1CB85</v>
      </c>
      <c r="C606" s="357">
        <v>693</v>
      </c>
      <c r="D606" s="357" t="s">
        <v>4264</v>
      </c>
      <c r="E606" s="357" t="s">
        <v>4265</v>
      </c>
      <c r="F606" s="357" t="s">
        <v>126</v>
      </c>
      <c r="G606" s="357">
        <v>2</v>
      </c>
      <c r="H606" s="357" t="s">
        <v>2165</v>
      </c>
      <c r="I606" s="357" t="s">
        <v>2166</v>
      </c>
      <c r="J606" s="357">
        <v>80</v>
      </c>
      <c r="K606" s="358">
        <v>60</v>
      </c>
      <c r="L606" s="358">
        <v>0</v>
      </c>
      <c r="M606" s="358">
        <v>0</v>
      </c>
      <c r="N606" s="358" t="s">
        <v>3488</v>
      </c>
      <c r="O606" s="358" t="s">
        <v>4263</v>
      </c>
      <c r="P606" s="335" t="str">
        <f t="shared" si="9"/>
        <v>66DCQT22</v>
      </c>
      <c r="Q606" s="268" t="e">
        <f>_trangay</f>
        <v>#N/A</v>
      </c>
      <c r="R606" s="268" t="e">
        <f>_trangay</f>
        <v>#N/A</v>
      </c>
      <c r="S606" s="269" t="e">
        <f>_trangay</f>
        <v>#N/A</v>
      </c>
    </row>
    <row r="607" spans="1:19" ht="12.75" hidden="1" customHeight="1">
      <c r="A607" s="335" t="str">
        <f>Ma</f>
        <v>DC1CB85-DCK66</v>
      </c>
      <c r="B607" s="335" t="str">
        <f>MaHP</f>
        <v>DC1CB85</v>
      </c>
      <c r="C607" s="357">
        <v>694</v>
      </c>
      <c r="D607" s="357" t="s">
        <v>4266</v>
      </c>
      <c r="E607" s="357" t="s">
        <v>4267</v>
      </c>
      <c r="F607" s="357" t="s">
        <v>126</v>
      </c>
      <c r="G607" s="357">
        <v>2</v>
      </c>
      <c r="H607" s="357" t="s">
        <v>2165</v>
      </c>
      <c r="I607" s="357" t="s">
        <v>2166</v>
      </c>
      <c r="J607" s="357">
        <v>60</v>
      </c>
      <c r="K607" s="358">
        <v>60</v>
      </c>
      <c r="L607" s="358">
        <v>0</v>
      </c>
      <c r="M607" s="358">
        <v>0</v>
      </c>
      <c r="N607" s="358" t="s">
        <v>3488</v>
      </c>
      <c r="O607" s="358" t="s">
        <v>4263</v>
      </c>
      <c r="P607" s="335" t="str">
        <f t="shared" si="9"/>
        <v>66DCQT23</v>
      </c>
      <c r="Q607" s="268" t="e">
        <f>_trangay</f>
        <v>#N/A</v>
      </c>
      <c r="R607" s="268" t="e">
        <f>_trangay</f>
        <v>#N/A</v>
      </c>
      <c r="S607" s="269" t="e">
        <f>_trangay</f>
        <v>#N/A</v>
      </c>
    </row>
    <row r="608" spans="1:19" ht="12.75" hidden="1" customHeight="1">
      <c r="A608" s="335" t="str">
        <f>Ma</f>
        <v>DC1CB85-DCK66</v>
      </c>
      <c r="B608" s="335" t="str">
        <f>MaHP</f>
        <v>DC1CB85</v>
      </c>
      <c r="C608" s="357">
        <v>695</v>
      </c>
      <c r="D608" s="357" t="s">
        <v>4268</v>
      </c>
      <c r="E608" s="357" t="s">
        <v>4269</v>
      </c>
      <c r="F608" s="357" t="s">
        <v>126</v>
      </c>
      <c r="G608" s="357">
        <v>2</v>
      </c>
      <c r="H608" s="357" t="s">
        <v>2165</v>
      </c>
      <c r="I608" s="357" t="s">
        <v>2166</v>
      </c>
      <c r="J608" s="357">
        <v>60</v>
      </c>
      <c r="K608" s="358">
        <v>51</v>
      </c>
      <c r="L608" s="358">
        <v>0</v>
      </c>
      <c r="M608" s="358">
        <v>0</v>
      </c>
      <c r="N608" s="358" t="s">
        <v>3488</v>
      </c>
      <c r="O608" s="358" t="s">
        <v>4263</v>
      </c>
      <c r="P608" s="335" t="str">
        <f t="shared" si="9"/>
        <v>66DCQT24</v>
      </c>
      <c r="Q608" s="268" t="e">
        <f>_trangay</f>
        <v>#N/A</v>
      </c>
      <c r="R608" s="268" t="e">
        <f>_trangay</f>
        <v>#N/A</v>
      </c>
      <c r="S608" s="269" t="e">
        <f>_trangay</f>
        <v>#N/A</v>
      </c>
    </row>
    <row r="609" spans="1:19" ht="12.75" hidden="1" customHeight="1">
      <c r="A609" s="335" t="str">
        <f>Ma</f>
        <v>DC3QT11-DCK64</v>
      </c>
      <c r="B609" s="335" t="str">
        <f>MaHP</f>
        <v>DC3QT11</v>
      </c>
      <c r="C609" s="357">
        <v>696</v>
      </c>
      <c r="D609" s="357" t="s">
        <v>4270</v>
      </c>
      <c r="E609" s="357" t="s">
        <v>4271</v>
      </c>
      <c r="F609" s="357" t="s">
        <v>3083</v>
      </c>
      <c r="G609" s="357">
        <v>2</v>
      </c>
      <c r="H609" s="357" t="s">
        <v>2165</v>
      </c>
      <c r="I609" s="357" t="s">
        <v>2166</v>
      </c>
      <c r="J609" s="357">
        <v>70</v>
      </c>
      <c r="K609" s="358">
        <v>52</v>
      </c>
      <c r="L609" s="358">
        <v>0</v>
      </c>
      <c r="M609" s="358">
        <v>0</v>
      </c>
      <c r="N609" s="358" t="s">
        <v>3385</v>
      </c>
      <c r="O609" s="358" t="s">
        <v>2170</v>
      </c>
      <c r="P609" s="335" t="str">
        <f t="shared" si="9"/>
        <v>64DCQT01</v>
      </c>
      <c r="Q609" s="268" t="e">
        <f>_trangay</f>
        <v>#N/A</v>
      </c>
      <c r="R609" s="268" t="e">
        <f>_trangay</f>
        <v>#N/A</v>
      </c>
      <c r="S609" s="269" t="e">
        <f>_trangay</f>
        <v>#N/A</v>
      </c>
    </row>
    <row r="610" spans="1:19" ht="12.75" hidden="1" customHeight="1">
      <c r="A610" s="335" t="str">
        <f>Ma</f>
        <v>DC3QT11-DCK64</v>
      </c>
      <c r="B610" s="335" t="str">
        <f>MaHP</f>
        <v>DC3QT11</v>
      </c>
      <c r="C610" s="357">
        <v>697</v>
      </c>
      <c r="D610" s="357" t="s">
        <v>4272</v>
      </c>
      <c r="E610" s="357" t="s">
        <v>4273</v>
      </c>
      <c r="F610" s="357" t="s">
        <v>3083</v>
      </c>
      <c r="G610" s="357">
        <v>2</v>
      </c>
      <c r="H610" s="357" t="s">
        <v>2165</v>
      </c>
      <c r="I610" s="357" t="s">
        <v>2166</v>
      </c>
      <c r="J610" s="357">
        <v>70</v>
      </c>
      <c r="K610" s="358">
        <v>52</v>
      </c>
      <c r="L610" s="358">
        <v>0</v>
      </c>
      <c r="M610" s="358">
        <v>0</v>
      </c>
      <c r="N610" s="358" t="s">
        <v>3385</v>
      </c>
      <c r="O610" s="358" t="s">
        <v>2170</v>
      </c>
      <c r="P610" s="335" t="str">
        <f t="shared" si="9"/>
        <v>64DCQT02</v>
      </c>
      <c r="Q610" s="268" t="e">
        <f>_trangay</f>
        <v>#N/A</v>
      </c>
      <c r="R610" s="268" t="e">
        <f>_trangay</f>
        <v>#N/A</v>
      </c>
      <c r="S610" s="269" t="e">
        <f>_trangay</f>
        <v>#N/A</v>
      </c>
    </row>
    <row r="611" spans="1:19" ht="12.75" hidden="1" customHeight="1">
      <c r="A611" s="335" t="str">
        <f>Ma</f>
        <v>DC3QT11-DCK65</v>
      </c>
      <c r="B611" s="335" t="str">
        <f>MaHP</f>
        <v>DC3QT11</v>
      </c>
      <c r="C611" s="357">
        <v>698</v>
      </c>
      <c r="D611" s="357" t="s">
        <v>3081</v>
      </c>
      <c r="E611" s="357" t="s">
        <v>3082</v>
      </c>
      <c r="F611" s="357" t="s">
        <v>3083</v>
      </c>
      <c r="G611" s="357">
        <v>2</v>
      </c>
      <c r="H611" s="357" t="s">
        <v>2165</v>
      </c>
      <c r="I611" s="357" t="s">
        <v>2166</v>
      </c>
      <c r="J611" s="357">
        <v>58</v>
      </c>
      <c r="K611" s="358">
        <v>53</v>
      </c>
      <c r="L611" s="358">
        <v>0</v>
      </c>
      <c r="M611" s="358">
        <v>0</v>
      </c>
      <c r="N611" s="358" t="s">
        <v>2237</v>
      </c>
      <c r="O611" s="358" t="s">
        <v>2170</v>
      </c>
      <c r="P611" s="335" t="str">
        <f t="shared" si="9"/>
        <v>65DCQT21</v>
      </c>
      <c r="Q611" s="268" t="e">
        <f>_trangay</f>
        <v>#N/A</v>
      </c>
      <c r="R611" s="268" t="e">
        <f>_trangay</f>
        <v>#N/A</v>
      </c>
      <c r="S611" s="269" t="e">
        <f>_trangay</f>
        <v>#N/A</v>
      </c>
    </row>
    <row r="612" spans="1:19" ht="12.75" hidden="1" customHeight="1">
      <c r="A612" s="335" t="str">
        <f>Ma</f>
        <v>DC3QT11-DCK65</v>
      </c>
      <c r="B612" s="335" t="str">
        <f>MaHP</f>
        <v>DC3QT11</v>
      </c>
      <c r="C612" s="357">
        <v>699</v>
      </c>
      <c r="D612" s="357" t="s">
        <v>3084</v>
      </c>
      <c r="E612" s="357" t="s">
        <v>3085</v>
      </c>
      <c r="F612" s="357" t="s">
        <v>3083</v>
      </c>
      <c r="G612" s="357">
        <v>2</v>
      </c>
      <c r="H612" s="357" t="s">
        <v>2165</v>
      </c>
      <c r="I612" s="357" t="s">
        <v>2166</v>
      </c>
      <c r="J612" s="357">
        <v>51</v>
      </c>
      <c r="K612" s="358">
        <v>43</v>
      </c>
      <c r="L612" s="358">
        <v>0</v>
      </c>
      <c r="M612" s="358">
        <v>0</v>
      </c>
      <c r="N612" s="358" t="s">
        <v>2237</v>
      </c>
      <c r="O612" s="358" t="s">
        <v>2170</v>
      </c>
      <c r="P612" s="335" t="str">
        <f t="shared" si="9"/>
        <v>65DCQT22</v>
      </c>
      <c r="Q612" s="268" t="e">
        <f>_trangay</f>
        <v>#N/A</v>
      </c>
      <c r="R612" s="268" t="e">
        <f>_trangay</f>
        <v>#N/A</v>
      </c>
      <c r="S612" s="269" t="e">
        <f>_trangay</f>
        <v>#N/A</v>
      </c>
    </row>
    <row r="613" spans="1:19" ht="12.75" hidden="1" customHeight="1">
      <c r="A613" s="335" t="str">
        <f>Ma</f>
        <v>DC3KT20-DCK65</v>
      </c>
      <c r="B613" s="335" t="str">
        <f>MaHP</f>
        <v>DC3KT20</v>
      </c>
      <c r="C613" s="357">
        <v>700</v>
      </c>
      <c r="D613" s="357" t="s">
        <v>3086</v>
      </c>
      <c r="E613" s="357" t="s">
        <v>3087</v>
      </c>
      <c r="F613" s="357" t="s">
        <v>3088</v>
      </c>
      <c r="G613" s="357">
        <v>2</v>
      </c>
      <c r="H613" s="357" t="s">
        <v>2171</v>
      </c>
      <c r="I613" s="357" t="s">
        <v>2166</v>
      </c>
      <c r="J613" s="357">
        <v>60</v>
      </c>
      <c r="K613" s="358">
        <v>58</v>
      </c>
      <c r="L613" s="358">
        <v>0</v>
      </c>
      <c r="M613" s="358">
        <v>0</v>
      </c>
      <c r="N613" s="358" t="s">
        <v>2237</v>
      </c>
      <c r="O613" s="358" t="s">
        <v>2767</v>
      </c>
      <c r="P613" s="335" t="str">
        <f t="shared" si="9"/>
        <v>65DCKT21</v>
      </c>
      <c r="Q613" s="268">
        <f>_trangay</f>
        <v>75</v>
      </c>
      <c r="R613" s="268">
        <f>_trangay</f>
        <v>42352</v>
      </c>
      <c r="S613" s="269" t="str">
        <f>_trangay</f>
        <v>Viết</v>
      </c>
    </row>
    <row r="614" spans="1:19" ht="12.75" hidden="1" customHeight="1">
      <c r="A614" s="335" t="str">
        <f>Ma</f>
        <v>DC3KT20-DCK65</v>
      </c>
      <c r="B614" s="335" t="str">
        <f>MaHP</f>
        <v>DC3KT20</v>
      </c>
      <c r="C614" s="357">
        <v>701</v>
      </c>
      <c r="D614" s="357" t="s">
        <v>3089</v>
      </c>
      <c r="E614" s="357" t="s">
        <v>3090</v>
      </c>
      <c r="F614" s="357" t="s">
        <v>3088</v>
      </c>
      <c r="G614" s="357">
        <v>2</v>
      </c>
      <c r="H614" s="357" t="s">
        <v>2171</v>
      </c>
      <c r="I614" s="357" t="s">
        <v>2166</v>
      </c>
      <c r="J614" s="357">
        <v>59</v>
      </c>
      <c r="K614" s="358">
        <v>53</v>
      </c>
      <c r="L614" s="358">
        <v>0</v>
      </c>
      <c r="M614" s="358">
        <v>0</v>
      </c>
      <c r="N614" s="358" t="s">
        <v>2237</v>
      </c>
      <c r="O614" s="358" t="s">
        <v>2767</v>
      </c>
      <c r="P614" s="335" t="str">
        <f t="shared" si="9"/>
        <v>65DCKT22</v>
      </c>
      <c r="Q614" s="268">
        <f>_trangay</f>
        <v>75</v>
      </c>
      <c r="R614" s="268">
        <f>_trangay</f>
        <v>42352</v>
      </c>
      <c r="S614" s="269" t="str">
        <f>_trangay</f>
        <v>Viết</v>
      </c>
    </row>
    <row r="615" spans="1:19" ht="12.75" hidden="1" customHeight="1">
      <c r="A615" s="335" t="str">
        <f>Ma</f>
        <v>DC3KT20-DCK65</v>
      </c>
      <c r="B615" s="335" t="str">
        <f>MaHP</f>
        <v>DC3KT20</v>
      </c>
      <c r="C615" s="357">
        <v>702</v>
      </c>
      <c r="D615" s="357" t="s">
        <v>3091</v>
      </c>
      <c r="E615" s="357" t="s">
        <v>3092</v>
      </c>
      <c r="F615" s="357" t="s">
        <v>3088</v>
      </c>
      <c r="G615" s="357">
        <v>2</v>
      </c>
      <c r="H615" s="357" t="s">
        <v>2171</v>
      </c>
      <c r="I615" s="357" t="s">
        <v>2166</v>
      </c>
      <c r="J615" s="357">
        <v>56</v>
      </c>
      <c r="K615" s="358">
        <v>53</v>
      </c>
      <c r="L615" s="358">
        <v>0</v>
      </c>
      <c r="M615" s="358">
        <v>0</v>
      </c>
      <c r="N615" s="358" t="s">
        <v>2237</v>
      </c>
      <c r="O615" s="358" t="s">
        <v>2173</v>
      </c>
      <c r="P615" s="335" t="str">
        <f t="shared" si="9"/>
        <v>65DCKT23</v>
      </c>
      <c r="Q615" s="268">
        <f>_trangay</f>
        <v>75</v>
      </c>
      <c r="R615" s="268">
        <f>_trangay</f>
        <v>42352</v>
      </c>
      <c r="S615" s="269" t="str">
        <f>_trangay</f>
        <v>Viết</v>
      </c>
    </row>
    <row r="616" spans="1:19" ht="12.75" hidden="1" customHeight="1">
      <c r="A616" s="335" t="str">
        <f>Ma</f>
        <v>DC3KT20-DCK65</v>
      </c>
      <c r="B616" s="335" t="str">
        <f>MaHP</f>
        <v>DC3KT20</v>
      </c>
      <c r="C616" s="357">
        <v>703</v>
      </c>
      <c r="D616" s="357" t="s">
        <v>3093</v>
      </c>
      <c r="E616" s="357" t="s">
        <v>3094</v>
      </c>
      <c r="F616" s="357" t="s">
        <v>3088</v>
      </c>
      <c r="G616" s="357">
        <v>2</v>
      </c>
      <c r="H616" s="357" t="s">
        <v>2171</v>
      </c>
      <c r="I616" s="357" t="s">
        <v>2166</v>
      </c>
      <c r="J616" s="357">
        <v>70</v>
      </c>
      <c r="K616" s="358">
        <v>54</v>
      </c>
      <c r="L616" s="358">
        <v>0</v>
      </c>
      <c r="M616" s="358">
        <v>0</v>
      </c>
      <c r="N616" s="358" t="s">
        <v>2237</v>
      </c>
      <c r="O616" s="358" t="s">
        <v>2767</v>
      </c>
      <c r="P616" s="335" t="str">
        <f t="shared" si="9"/>
        <v>65DCKT24</v>
      </c>
      <c r="Q616" s="268">
        <f>_trangay</f>
        <v>75</v>
      </c>
      <c r="R616" s="268">
        <f>_trangay</f>
        <v>42352</v>
      </c>
      <c r="S616" s="269" t="str">
        <f>_trangay</f>
        <v>Viết</v>
      </c>
    </row>
    <row r="617" spans="1:19" ht="12.75" hidden="1" customHeight="1">
      <c r="A617" s="335" t="str">
        <f>Ma</f>
        <v>CC4CT17-CCK65</v>
      </c>
      <c r="B617" s="335" t="str">
        <f>MaHP</f>
        <v>CC4CT17</v>
      </c>
      <c r="C617" s="357">
        <v>704</v>
      </c>
      <c r="D617" s="357" t="s">
        <v>5168</v>
      </c>
      <c r="E617" s="357" t="s">
        <v>5169</v>
      </c>
      <c r="F617" s="357" t="s">
        <v>5170</v>
      </c>
      <c r="G617" s="357">
        <v>1</v>
      </c>
      <c r="H617" s="357" t="s">
        <v>2159</v>
      </c>
      <c r="I617" s="357" t="s">
        <v>2155</v>
      </c>
      <c r="J617" s="357">
        <v>69</v>
      </c>
      <c r="K617" s="358">
        <v>67</v>
      </c>
      <c r="L617" s="358">
        <v>0</v>
      </c>
      <c r="M617" s="358">
        <v>0</v>
      </c>
      <c r="N617" s="358" t="s">
        <v>5021</v>
      </c>
      <c r="O617" s="358" t="s">
        <v>5171</v>
      </c>
      <c r="P617" s="335" t="str">
        <f t="shared" si="9"/>
        <v>65CCCD21</v>
      </c>
      <c r="Q617" s="268" t="e">
        <f>_trangay</f>
        <v>#N/A</v>
      </c>
      <c r="R617" s="268" t="e">
        <f>_trangay</f>
        <v>#N/A</v>
      </c>
      <c r="S617" s="269" t="e">
        <f>_trangay</f>
        <v>#N/A</v>
      </c>
    </row>
    <row r="618" spans="1:19" ht="12.75" hidden="1" customHeight="1">
      <c r="A618" s="335" t="str">
        <f>Ma</f>
        <v>CC4CT17-CCK65</v>
      </c>
      <c r="B618" s="335" t="str">
        <f>MaHP</f>
        <v>CC4CT17</v>
      </c>
      <c r="C618" s="357">
        <v>705</v>
      </c>
      <c r="D618" s="357" t="s">
        <v>5172</v>
      </c>
      <c r="E618" s="357" t="s">
        <v>5173</v>
      </c>
      <c r="F618" s="357" t="s">
        <v>5170</v>
      </c>
      <c r="G618" s="357">
        <v>1</v>
      </c>
      <c r="H618" s="357" t="s">
        <v>2159</v>
      </c>
      <c r="I618" s="357" t="s">
        <v>2155</v>
      </c>
      <c r="J618" s="357">
        <v>64</v>
      </c>
      <c r="K618" s="358">
        <v>62</v>
      </c>
      <c r="L618" s="358">
        <v>0</v>
      </c>
      <c r="M618" s="358">
        <v>0</v>
      </c>
      <c r="N618" s="358" t="s">
        <v>5021</v>
      </c>
      <c r="O618" s="358" t="s">
        <v>2226</v>
      </c>
      <c r="P618" s="335" t="str">
        <f t="shared" si="9"/>
        <v>65CCCD22</v>
      </c>
      <c r="Q618" s="268" t="e">
        <f>_trangay</f>
        <v>#N/A</v>
      </c>
      <c r="R618" s="268" t="e">
        <f>_trangay</f>
        <v>#N/A</v>
      </c>
      <c r="S618" s="269" t="e">
        <f>_trangay</f>
        <v>#N/A</v>
      </c>
    </row>
    <row r="619" spans="1:19" ht="12.75" hidden="1" customHeight="1">
      <c r="A619" s="335" t="str">
        <f>Ma</f>
        <v>DC3OT54-DCK63</v>
      </c>
      <c r="B619" s="335" t="str">
        <f>MaHP</f>
        <v>DC3OT54</v>
      </c>
      <c r="C619" s="357">
        <v>706</v>
      </c>
      <c r="D619" s="357" t="s">
        <v>4274</v>
      </c>
      <c r="E619" s="357" t="s">
        <v>4275</v>
      </c>
      <c r="F619" s="357" t="s">
        <v>4276</v>
      </c>
      <c r="G619" s="357">
        <v>2</v>
      </c>
      <c r="H619" s="357" t="s">
        <v>2153</v>
      </c>
      <c r="I619" s="357" t="s">
        <v>2154</v>
      </c>
      <c r="J619" s="357">
        <v>45</v>
      </c>
      <c r="K619" s="358">
        <v>38</v>
      </c>
      <c r="L619" s="358">
        <v>0</v>
      </c>
      <c r="M619" s="358">
        <v>0</v>
      </c>
      <c r="N619" s="358" t="s">
        <v>3407</v>
      </c>
      <c r="O619" s="358" t="s">
        <v>4277</v>
      </c>
      <c r="P619" s="335" t="str">
        <f t="shared" si="9"/>
        <v>63DCOT02</v>
      </c>
      <c r="Q619" s="268">
        <f>_trangay</f>
        <v>60</v>
      </c>
      <c r="R619" s="268">
        <f>_trangay</f>
        <v>42338</v>
      </c>
      <c r="S619" s="269" t="str">
        <f>_trangay</f>
        <v>Viết</v>
      </c>
    </row>
    <row r="620" spans="1:19" ht="12.75" hidden="1" customHeight="1">
      <c r="A620" s="335" t="str">
        <f>Ma</f>
        <v>DC3CA42-DCK63</v>
      </c>
      <c r="B620" s="335" t="str">
        <f>MaHP</f>
        <v>DC3CA42</v>
      </c>
      <c r="C620" s="357">
        <v>707</v>
      </c>
      <c r="D620" s="357" t="s">
        <v>4278</v>
      </c>
      <c r="E620" s="357" t="s">
        <v>4279</v>
      </c>
      <c r="F620" s="357" t="s">
        <v>577</v>
      </c>
      <c r="G620" s="357">
        <v>3</v>
      </c>
      <c r="H620" s="357" t="s">
        <v>1648</v>
      </c>
      <c r="I620" s="357" t="s">
        <v>2155</v>
      </c>
      <c r="J620" s="357">
        <v>24</v>
      </c>
      <c r="K620" s="358">
        <v>22</v>
      </c>
      <c r="L620" s="358">
        <v>0</v>
      </c>
      <c r="M620" s="358">
        <v>0</v>
      </c>
      <c r="N620" s="358" t="s">
        <v>3407</v>
      </c>
      <c r="O620" s="358" t="s">
        <v>2168</v>
      </c>
      <c r="P620" s="335" t="str">
        <f t="shared" si="9"/>
        <v>63DCCA01</v>
      </c>
      <c r="Q620" s="268" t="e">
        <f>_trangay</f>
        <v>#N/A</v>
      </c>
      <c r="R620" s="268" t="e">
        <f>_trangay</f>
        <v>#N/A</v>
      </c>
      <c r="S620" s="269" t="e">
        <f>_trangay</f>
        <v>#N/A</v>
      </c>
    </row>
    <row r="621" spans="1:19" ht="12.75" hidden="1" customHeight="1">
      <c r="A621" s="335" t="str">
        <f>Ma</f>
        <v>DC2KX42-DCK65</v>
      </c>
      <c r="B621" s="335" t="str">
        <f>MaHP</f>
        <v>DC2KX42</v>
      </c>
      <c r="C621" s="357">
        <v>708</v>
      </c>
      <c r="D621" s="357" t="s">
        <v>3095</v>
      </c>
      <c r="E621" s="357" t="s">
        <v>3096</v>
      </c>
      <c r="F621" s="357" t="s">
        <v>365</v>
      </c>
      <c r="G621" s="357">
        <v>2</v>
      </c>
      <c r="H621" s="357" t="s">
        <v>297</v>
      </c>
      <c r="I621" s="357" t="s">
        <v>2166</v>
      </c>
      <c r="J621" s="357">
        <v>57</v>
      </c>
      <c r="K621" s="358">
        <v>57</v>
      </c>
      <c r="L621" s="358">
        <v>0</v>
      </c>
      <c r="M621" s="358">
        <v>0</v>
      </c>
      <c r="N621" s="358" t="s">
        <v>2237</v>
      </c>
      <c r="O621" s="358" t="s">
        <v>2160</v>
      </c>
      <c r="P621" s="335" t="str">
        <f t="shared" si="9"/>
        <v>65DCKX21</v>
      </c>
      <c r="Q621" s="268">
        <f>_trangay</f>
        <v>60</v>
      </c>
      <c r="R621" s="268">
        <f>_trangay</f>
        <v>42345</v>
      </c>
      <c r="S621" s="269" t="str">
        <f>_trangay</f>
        <v>Viết</v>
      </c>
    </row>
    <row r="622" spans="1:19" ht="12.75" hidden="1" customHeight="1">
      <c r="A622" s="335" t="str">
        <f>Ma</f>
        <v>DC2KX42-DCK65</v>
      </c>
      <c r="B622" s="335" t="str">
        <f>MaHP</f>
        <v>DC2KX42</v>
      </c>
      <c r="C622" s="357">
        <v>709</v>
      </c>
      <c r="D622" s="357" t="s">
        <v>3097</v>
      </c>
      <c r="E622" s="357" t="s">
        <v>3098</v>
      </c>
      <c r="F622" s="357" t="s">
        <v>365</v>
      </c>
      <c r="G622" s="357">
        <v>2</v>
      </c>
      <c r="H622" s="357" t="s">
        <v>297</v>
      </c>
      <c r="I622" s="357" t="s">
        <v>2166</v>
      </c>
      <c r="J622" s="357">
        <v>56</v>
      </c>
      <c r="K622" s="358">
        <v>54</v>
      </c>
      <c r="L622" s="358">
        <v>0</v>
      </c>
      <c r="M622" s="358">
        <v>0</v>
      </c>
      <c r="N622" s="358" t="s">
        <v>2237</v>
      </c>
      <c r="O622" s="358" t="s">
        <v>2168</v>
      </c>
      <c r="P622" s="335" t="str">
        <f t="shared" si="9"/>
        <v>65DCKX22</v>
      </c>
      <c r="Q622" s="268">
        <f>_trangay</f>
        <v>60</v>
      </c>
      <c r="R622" s="268">
        <f>_trangay</f>
        <v>42345</v>
      </c>
      <c r="S622" s="269" t="str">
        <f>_trangay</f>
        <v>Viết</v>
      </c>
    </row>
    <row r="623" spans="1:19" ht="12.75" hidden="1" customHeight="1">
      <c r="A623" s="335" t="str">
        <f>Ma</f>
        <v>DC2KX42-DCK65</v>
      </c>
      <c r="B623" s="335" t="str">
        <f>MaHP</f>
        <v>DC2KX42</v>
      </c>
      <c r="C623" s="357">
        <v>710</v>
      </c>
      <c r="D623" s="357" t="s">
        <v>3099</v>
      </c>
      <c r="E623" s="357" t="s">
        <v>3100</v>
      </c>
      <c r="F623" s="357" t="s">
        <v>365</v>
      </c>
      <c r="G623" s="357">
        <v>2</v>
      </c>
      <c r="H623" s="357" t="s">
        <v>297</v>
      </c>
      <c r="I623" s="357" t="s">
        <v>2166</v>
      </c>
      <c r="J623" s="357">
        <v>57</v>
      </c>
      <c r="K623" s="358">
        <v>53</v>
      </c>
      <c r="L623" s="358">
        <v>0</v>
      </c>
      <c r="M623" s="358">
        <v>0</v>
      </c>
      <c r="N623" s="358" t="s">
        <v>2237</v>
      </c>
      <c r="O623" s="358" t="s">
        <v>2160</v>
      </c>
      <c r="P623" s="335" t="str">
        <f t="shared" si="9"/>
        <v>65DCKX23</v>
      </c>
      <c r="Q623" s="268">
        <f>_trangay</f>
        <v>60</v>
      </c>
      <c r="R623" s="268">
        <f>_trangay</f>
        <v>42345</v>
      </c>
      <c r="S623" s="269" t="str">
        <f>_trangay</f>
        <v>Viết</v>
      </c>
    </row>
    <row r="624" spans="1:19" ht="12.75" hidden="1" customHeight="1">
      <c r="A624" s="335" t="str">
        <f>Ma</f>
        <v>CC3DB41-CCK65</v>
      </c>
      <c r="B624" s="335" t="str">
        <f>MaHP</f>
        <v>CC3DB41</v>
      </c>
      <c r="C624" s="357">
        <v>711</v>
      </c>
      <c r="D624" s="357" t="s">
        <v>5174</v>
      </c>
      <c r="E624" s="357" t="s">
        <v>5175</v>
      </c>
      <c r="F624" s="357" t="s">
        <v>359</v>
      </c>
      <c r="G624" s="357">
        <v>3</v>
      </c>
      <c r="H624" s="357" t="s">
        <v>1647</v>
      </c>
      <c r="I624" s="357" t="s">
        <v>2155</v>
      </c>
      <c r="J624" s="357">
        <v>69</v>
      </c>
      <c r="K624" s="358">
        <v>66</v>
      </c>
      <c r="L624" s="358">
        <v>0</v>
      </c>
      <c r="M624" s="358">
        <v>0</v>
      </c>
      <c r="N624" s="358" t="s">
        <v>5021</v>
      </c>
      <c r="O624" s="358" t="s">
        <v>5002</v>
      </c>
      <c r="P624" s="335" t="str">
        <f t="shared" si="9"/>
        <v>65CCCD21</v>
      </c>
      <c r="Q624" s="268">
        <f>_trangay</f>
        <v>0</v>
      </c>
      <c r="R624" s="268">
        <f>_trangay</f>
        <v>42354</v>
      </c>
      <c r="S624" s="269" t="str">
        <f>_trangay</f>
        <v>VĐ</v>
      </c>
    </row>
    <row r="625" spans="1:19" ht="12.75" hidden="1" customHeight="1">
      <c r="A625" s="335" t="str">
        <f>Ma</f>
        <v>DC2KX41-DCK65</v>
      </c>
      <c r="B625" s="335" t="str">
        <f>MaHP</f>
        <v>DC2KX41</v>
      </c>
      <c r="C625" s="357">
        <v>712</v>
      </c>
      <c r="D625" s="357" t="s">
        <v>3101</v>
      </c>
      <c r="E625" s="357" t="s">
        <v>3102</v>
      </c>
      <c r="F625" s="357" t="s">
        <v>359</v>
      </c>
      <c r="G625" s="357">
        <v>2</v>
      </c>
      <c r="H625" s="357" t="s">
        <v>297</v>
      </c>
      <c r="I625" s="357" t="s">
        <v>2166</v>
      </c>
      <c r="J625" s="357">
        <v>57</v>
      </c>
      <c r="K625" s="358">
        <v>57</v>
      </c>
      <c r="L625" s="358">
        <v>0</v>
      </c>
      <c r="M625" s="358">
        <v>0</v>
      </c>
      <c r="N625" s="358" t="s">
        <v>2237</v>
      </c>
      <c r="O625" s="358" t="s">
        <v>2179</v>
      </c>
      <c r="P625" s="335" t="str">
        <f t="shared" si="9"/>
        <v>65DCKX21</v>
      </c>
      <c r="Q625" s="268">
        <f>_trangay</f>
        <v>60</v>
      </c>
      <c r="R625" s="268">
        <f>_trangay</f>
        <v>42347</v>
      </c>
      <c r="S625" s="269" t="str">
        <f>_trangay</f>
        <v>Viết</v>
      </c>
    </row>
    <row r="626" spans="1:19" ht="12.75" hidden="1" customHeight="1">
      <c r="A626" s="335" t="str">
        <f>Ma</f>
        <v>CC3DB41-CCK65</v>
      </c>
      <c r="B626" s="335" t="str">
        <f>MaHP</f>
        <v>CC3DB41</v>
      </c>
      <c r="C626" s="357">
        <v>713</v>
      </c>
      <c r="D626" s="357" t="s">
        <v>5176</v>
      </c>
      <c r="E626" s="357" t="s">
        <v>5177</v>
      </c>
      <c r="F626" s="357" t="s">
        <v>359</v>
      </c>
      <c r="G626" s="357">
        <v>3</v>
      </c>
      <c r="H626" s="357" t="s">
        <v>1647</v>
      </c>
      <c r="I626" s="357" t="s">
        <v>2155</v>
      </c>
      <c r="J626" s="357">
        <v>64</v>
      </c>
      <c r="K626" s="358">
        <v>62</v>
      </c>
      <c r="L626" s="358">
        <v>0</v>
      </c>
      <c r="M626" s="358">
        <v>0</v>
      </c>
      <c r="N626" s="358" t="s">
        <v>5021</v>
      </c>
      <c r="O626" s="358" t="s">
        <v>5002</v>
      </c>
      <c r="P626" s="335" t="str">
        <f t="shared" si="9"/>
        <v>65CCCD22</v>
      </c>
      <c r="Q626" s="268">
        <f>_trangay</f>
        <v>0</v>
      </c>
      <c r="R626" s="268">
        <f>_trangay</f>
        <v>42354</v>
      </c>
      <c r="S626" s="269" t="str">
        <f>_trangay</f>
        <v>VĐ</v>
      </c>
    </row>
    <row r="627" spans="1:19" ht="12.75" hidden="1" customHeight="1">
      <c r="A627" s="335" t="str">
        <f>Ma</f>
        <v>DC2KX41-DCK65</v>
      </c>
      <c r="B627" s="335" t="str">
        <f>MaHP</f>
        <v>DC2KX41</v>
      </c>
      <c r="C627" s="357">
        <v>714</v>
      </c>
      <c r="D627" s="357" t="s">
        <v>3103</v>
      </c>
      <c r="E627" s="357" t="s">
        <v>3104</v>
      </c>
      <c r="F627" s="357" t="s">
        <v>359</v>
      </c>
      <c r="G627" s="357">
        <v>2</v>
      </c>
      <c r="H627" s="357" t="s">
        <v>297</v>
      </c>
      <c r="I627" s="357" t="s">
        <v>2166</v>
      </c>
      <c r="J627" s="357">
        <v>56</v>
      </c>
      <c r="K627" s="358">
        <v>54</v>
      </c>
      <c r="L627" s="358">
        <v>0</v>
      </c>
      <c r="M627" s="358">
        <v>0</v>
      </c>
      <c r="N627" s="358" t="s">
        <v>2237</v>
      </c>
      <c r="O627" s="358" t="s">
        <v>2179</v>
      </c>
      <c r="P627" s="335" t="str">
        <f t="shared" si="9"/>
        <v>65DCKX22</v>
      </c>
      <c r="Q627" s="268">
        <f>_trangay</f>
        <v>60</v>
      </c>
      <c r="R627" s="268">
        <f>_trangay</f>
        <v>42347</v>
      </c>
      <c r="S627" s="269" t="str">
        <f>_trangay</f>
        <v>Viết</v>
      </c>
    </row>
    <row r="628" spans="1:19" ht="12.75" hidden="1" customHeight="1">
      <c r="A628" s="335" t="str">
        <f>Ma</f>
        <v>DC2KX41-DCK65</v>
      </c>
      <c r="B628" s="335" t="str">
        <f>MaHP</f>
        <v>DC2KX41</v>
      </c>
      <c r="C628" s="357">
        <v>715</v>
      </c>
      <c r="D628" s="357" t="s">
        <v>3105</v>
      </c>
      <c r="E628" s="357" t="s">
        <v>3106</v>
      </c>
      <c r="F628" s="357" t="s">
        <v>359</v>
      </c>
      <c r="G628" s="357">
        <v>2</v>
      </c>
      <c r="H628" s="357" t="s">
        <v>297</v>
      </c>
      <c r="I628" s="357" t="s">
        <v>2166</v>
      </c>
      <c r="J628" s="357">
        <v>57</v>
      </c>
      <c r="K628" s="358">
        <v>53</v>
      </c>
      <c r="L628" s="358">
        <v>0</v>
      </c>
      <c r="M628" s="358">
        <v>0</v>
      </c>
      <c r="N628" s="358" t="s">
        <v>2237</v>
      </c>
      <c r="O628" s="358" t="s">
        <v>2763</v>
      </c>
      <c r="P628" s="335" t="str">
        <f t="shared" si="9"/>
        <v>65DCKX23</v>
      </c>
      <c r="Q628" s="268">
        <f>_trangay</f>
        <v>60</v>
      </c>
      <c r="R628" s="268">
        <f>_trangay</f>
        <v>42347</v>
      </c>
      <c r="S628" s="269" t="str">
        <f>_trangay</f>
        <v>Viết</v>
      </c>
    </row>
    <row r="629" spans="1:19" ht="12.75" hidden="1" customHeight="1">
      <c r="A629" s="335" t="str">
        <f>Ma</f>
        <v>DC3VS51-DCK65</v>
      </c>
      <c r="B629" s="335" t="str">
        <f>MaHP</f>
        <v>DC3VS51</v>
      </c>
      <c r="C629" s="357">
        <v>716</v>
      </c>
      <c r="D629" s="357" t="s">
        <v>3107</v>
      </c>
      <c r="E629" s="357" t="s">
        <v>3108</v>
      </c>
      <c r="F629" s="357" t="s">
        <v>934</v>
      </c>
      <c r="G629" s="357">
        <v>3</v>
      </c>
      <c r="H629" s="357" t="s">
        <v>2236</v>
      </c>
      <c r="I629" s="357" t="s">
        <v>2166</v>
      </c>
      <c r="J629" s="357">
        <v>15</v>
      </c>
      <c r="K629" s="358">
        <v>14</v>
      </c>
      <c r="L629" s="358">
        <v>0</v>
      </c>
      <c r="M629" s="358">
        <v>0</v>
      </c>
      <c r="N629" s="358" t="s">
        <v>2237</v>
      </c>
      <c r="O629" s="358" t="s">
        <v>2333</v>
      </c>
      <c r="P629" s="335" t="str">
        <f t="shared" si="9"/>
        <v>65DCVS21</v>
      </c>
      <c r="Q629" s="268" t="e">
        <f>_trangay</f>
        <v>#N/A</v>
      </c>
      <c r="R629" s="268" t="e">
        <f>_trangay</f>
        <v>#N/A</v>
      </c>
      <c r="S629" s="269" t="e">
        <f>_trangay</f>
        <v>#N/A</v>
      </c>
    </row>
    <row r="630" spans="1:19" ht="12.75" hidden="1" customHeight="1">
      <c r="A630" s="335" t="str">
        <f>Ma</f>
        <v>DC3KV31-DCK65</v>
      </c>
      <c r="B630" s="335" t="str">
        <f>MaHP</f>
        <v>DC3KV31</v>
      </c>
      <c r="C630" s="357">
        <v>717</v>
      </c>
      <c r="D630" s="357" t="s">
        <v>3109</v>
      </c>
      <c r="E630" s="357" t="s">
        <v>3110</v>
      </c>
      <c r="F630" s="357" t="s">
        <v>878</v>
      </c>
      <c r="G630" s="357">
        <v>2</v>
      </c>
      <c r="H630" s="357" t="s">
        <v>2165</v>
      </c>
      <c r="I630" s="357" t="s">
        <v>2166</v>
      </c>
      <c r="J630" s="357">
        <v>60</v>
      </c>
      <c r="K630" s="358">
        <v>55</v>
      </c>
      <c r="L630" s="358">
        <v>0</v>
      </c>
      <c r="M630" s="358">
        <v>0</v>
      </c>
      <c r="N630" s="358" t="s">
        <v>2237</v>
      </c>
      <c r="O630" s="358" t="s">
        <v>2170</v>
      </c>
      <c r="P630" s="335" t="str">
        <f t="shared" si="9"/>
        <v>65DCKT21</v>
      </c>
      <c r="Q630" s="268">
        <f>_trangay</f>
        <v>0</v>
      </c>
      <c r="R630" s="268">
        <f>_trangay</f>
        <v>42356</v>
      </c>
      <c r="S630" s="269">
        <f>_trangay</f>
        <v>0</v>
      </c>
    </row>
    <row r="631" spans="1:19" ht="12.75" hidden="1" customHeight="1">
      <c r="A631" s="335" t="str">
        <f>Ma</f>
        <v>DC3KV31-DCK65</v>
      </c>
      <c r="B631" s="335" t="str">
        <f>MaHP</f>
        <v>DC3KV31</v>
      </c>
      <c r="C631" s="357">
        <v>718</v>
      </c>
      <c r="D631" s="357" t="s">
        <v>3111</v>
      </c>
      <c r="E631" s="357" t="s">
        <v>3112</v>
      </c>
      <c r="F631" s="357" t="s">
        <v>878</v>
      </c>
      <c r="G631" s="357">
        <v>2</v>
      </c>
      <c r="H631" s="357" t="s">
        <v>2165</v>
      </c>
      <c r="I631" s="357" t="s">
        <v>2166</v>
      </c>
      <c r="J631" s="357">
        <v>59</v>
      </c>
      <c r="K631" s="358">
        <v>50</v>
      </c>
      <c r="L631" s="358">
        <v>0</v>
      </c>
      <c r="M631" s="358">
        <v>0</v>
      </c>
      <c r="N631" s="358" t="s">
        <v>2237</v>
      </c>
      <c r="O631" s="358" t="s">
        <v>2170</v>
      </c>
      <c r="P631" s="335" t="str">
        <f t="shared" si="9"/>
        <v>65DCKT22</v>
      </c>
      <c r="Q631" s="268">
        <f>_trangay</f>
        <v>0</v>
      </c>
      <c r="R631" s="268">
        <f>_trangay</f>
        <v>42356</v>
      </c>
      <c r="S631" s="269">
        <f>_trangay</f>
        <v>0</v>
      </c>
    </row>
    <row r="632" spans="1:19" ht="12.75" hidden="1" customHeight="1">
      <c r="A632" s="335" t="str">
        <f>Ma</f>
        <v>DC3KV31-DCK65</v>
      </c>
      <c r="B632" s="335" t="str">
        <f>MaHP</f>
        <v>DC3KV31</v>
      </c>
      <c r="C632" s="357">
        <v>719</v>
      </c>
      <c r="D632" s="357" t="s">
        <v>3113</v>
      </c>
      <c r="E632" s="357" t="s">
        <v>3114</v>
      </c>
      <c r="F632" s="357" t="s">
        <v>878</v>
      </c>
      <c r="G632" s="357">
        <v>2</v>
      </c>
      <c r="H632" s="357" t="s">
        <v>2165</v>
      </c>
      <c r="I632" s="357" t="s">
        <v>2166</v>
      </c>
      <c r="J632" s="357">
        <v>56</v>
      </c>
      <c r="K632" s="358">
        <v>53</v>
      </c>
      <c r="L632" s="358">
        <v>0</v>
      </c>
      <c r="M632" s="358">
        <v>0</v>
      </c>
      <c r="N632" s="358" t="s">
        <v>2237</v>
      </c>
      <c r="O632" s="358" t="s">
        <v>3032</v>
      </c>
      <c r="P632" s="335" t="str">
        <f t="shared" si="9"/>
        <v>65DCKT23</v>
      </c>
      <c r="Q632" s="268">
        <f>_trangay</f>
        <v>0</v>
      </c>
      <c r="R632" s="268">
        <f>_trangay</f>
        <v>42356</v>
      </c>
      <c r="S632" s="269">
        <f>_trangay</f>
        <v>0</v>
      </c>
    </row>
    <row r="633" spans="1:19" ht="12.75" hidden="1" customHeight="1">
      <c r="A633" s="335" t="str">
        <f>Ma</f>
        <v>DC3KV31-DCK65</v>
      </c>
      <c r="B633" s="335" t="str">
        <f>MaHP</f>
        <v>DC3KV31</v>
      </c>
      <c r="C633" s="357">
        <v>720</v>
      </c>
      <c r="D633" s="357" t="s">
        <v>3115</v>
      </c>
      <c r="E633" s="357" t="s">
        <v>3116</v>
      </c>
      <c r="F633" s="357" t="s">
        <v>878</v>
      </c>
      <c r="G633" s="357">
        <v>2</v>
      </c>
      <c r="H633" s="357" t="s">
        <v>2165</v>
      </c>
      <c r="I633" s="357" t="s">
        <v>2166</v>
      </c>
      <c r="J633" s="357">
        <v>70</v>
      </c>
      <c r="K633" s="358">
        <v>52</v>
      </c>
      <c r="L633" s="358">
        <v>0</v>
      </c>
      <c r="M633" s="358">
        <v>0</v>
      </c>
      <c r="N633" s="358" t="s">
        <v>2237</v>
      </c>
      <c r="O633" s="358" t="s">
        <v>3032</v>
      </c>
      <c r="P633" s="335" t="str">
        <f t="shared" si="9"/>
        <v>65DCKT24</v>
      </c>
      <c r="Q633" s="268">
        <f>_trangay</f>
        <v>0</v>
      </c>
      <c r="R633" s="268">
        <f>_trangay</f>
        <v>42356</v>
      </c>
      <c r="S633" s="269">
        <f>_trangay</f>
        <v>0</v>
      </c>
    </row>
    <row r="634" spans="1:19" ht="12.75" hidden="1" customHeight="1">
      <c r="A634" s="335" t="str">
        <f>Ma</f>
        <v>DC3DT71-DCK64</v>
      </c>
      <c r="B634" s="335" t="str">
        <f>MaHP</f>
        <v>DC3DT71</v>
      </c>
      <c r="C634" s="357">
        <v>721</v>
      </c>
      <c r="D634" s="357" t="s">
        <v>4280</v>
      </c>
      <c r="E634" s="357" t="s">
        <v>4281</v>
      </c>
      <c r="F634" s="357" t="s">
        <v>1087</v>
      </c>
      <c r="G634" s="357">
        <v>3</v>
      </c>
      <c r="H634" s="357" t="s">
        <v>2198</v>
      </c>
      <c r="I634" s="357" t="s">
        <v>2199</v>
      </c>
      <c r="J634" s="357">
        <v>70</v>
      </c>
      <c r="K634" s="358">
        <v>50</v>
      </c>
      <c r="L634" s="358">
        <v>0</v>
      </c>
      <c r="M634" s="358">
        <v>0</v>
      </c>
      <c r="N634" s="358" t="s">
        <v>3385</v>
      </c>
      <c r="O634" s="358" t="s">
        <v>2230</v>
      </c>
      <c r="P634" s="335" t="str">
        <f t="shared" si="9"/>
        <v>64DCDT01</v>
      </c>
      <c r="Q634" s="268" t="e">
        <f>_trangay</f>
        <v>#N/A</v>
      </c>
      <c r="R634" s="268" t="e">
        <f>_trangay</f>
        <v>#N/A</v>
      </c>
      <c r="S634" s="269" t="e">
        <f>_trangay</f>
        <v>#N/A</v>
      </c>
    </row>
    <row r="635" spans="1:19" s="104" customFormat="1" ht="12.75" hidden="1" customHeight="1">
      <c r="A635" s="336" t="str">
        <f>Ma</f>
        <v>DC3DT71-DCK64</v>
      </c>
      <c r="B635" s="335" t="str">
        <f>MaHP</f>
        <v>DC3DT71</v>
      </c>
      <c r="C635" s="357">
        <v>722</v>
      </c>
      <c r="D635" s="357" t="s">
        <v>4282</v>
      </c>
      <c r="E635" s="357" t="s">
        <v>4283</v>
      </c>
      <c r="F635" s="357" t="s">
        <v>1087</v>
      </c>
      <c r="G635" s="357">
        <v>3</v>
      </c>
      <c r="H635" s="357" t="s">
        <v>2198</v>
      </c>
      <c r="I635" s="357" t="s">
        <v>2199</v>
      </c>
      <c r="J635" s="357">
        <v>70</v>
      </c>
      <c r="K635" s="358">
        <v>48</v>
      </c>
      <c r="L635" s="358">
        <v>0</v>
      </c>
      <c r="M635" s="358">
        <v>0</v>
      </c>
      <c r="N635" s="358" t="s">
        <v>3385</v>
      </c>
      <c r="O635" s="358" t="s">
        <v>2230</v>
      </c>
      <c r="P635" s="335" t="str">
        <f t="shared" si="9"/>
        <v>64DCDT02</v>
      </c>
      <c r="Q635" s="268" t="e">
        <f>_trangay</f>
        <v>#N/A</v>
      </c>
      <c r="R635" s="268" t="e">
        <f>_trangay</f>
        <v>#N/A</v>
      </c>
      <c r="S635" s="269" t="e">
        <f>_trangay</f>
        <v>#N/A</v>
      </c>
    </row>
    <row r="636" spans="1:19" ht="12.75" hidden="1" customHeight="1">
      <c r="A636" s="335" t="str">
        <f>Ma</f>
        <v>DC3DT71-DCK64</v>
      </c>
      <c r="B636" s="335" t="str">
        <f>MaHP</f>
        <v>DC3DT71</v>
      </c>
      <c r="C636" s="357">
        <v>723</v>
      </c>
      <c r="D636" s="357" t="s">
        <v>4284</v>
      </c>
      <c r="E636" s="357" t="s">
        <v>4285</v>
      </c>
      <c r="F636" s="357" t="s">
        <v>1087</v>
      </c>
      <c r="G636" s="357">
        <v>3</v>
      </c>
      <c r="H636" s="357" t="s">
        <v>2198</v>
      </c>
      <c r="I636" s="357" t="s">
        <v>2199</v>
      </c>
      <c r="J636" s="357">
        <v>70</v>
      </c>
      <c r="K636" s="358">
        <v>57</v>
      </c>
      <c r="L636" s="358">
        <v>0</v>
      </c>
      <c r="M636" s="358">
        <v>0</v>
      </c>
      <c r="N636" s="358" t="s">
        <v>3385</v>
      </c>
      <c r="O636" s="358" t="s">
        <v>2212</v>
      </c>
      <c r="P636" s="335" t="str">
        <f t="shared" si="9"/>
        <v>64DCDT03</v>
      </c>
      <c r="Q636" s="268" t="e">
        <f>_trangay</f>
        <v>#N/A</v>
      </c>
      <c r="R636" s="268" t="e">
        <f>_trangay</f>
        <v>#N/A</v>
      </c>
      <c r="S636" s="269" t="e">
        <f>_trangay</f>
        <v>#N/A</v>
      </c>
    </row>
    <row r="637" spans="1:19" ht="12.75" hidden="1" customHeight="1">
      <c r="A637" s="335" t="str">
        <f>Ma</f>
        <v>DC3KV49-DCK64</v>
      </c>
      <c r="B637" s="335" t="str">
        <f>MaHP</f>
        <v>DC3KV49</v>
      </c>
      <c r="C637" s="357">
        <v>724</v>
      </c>
      <c r="D637" s="357" t="s">
        <v>4286</v>
      </c>
      <c r="E637" s="357" t="s">
        <v>4287</v>
      </c>
      <c r="F637" s="357" t="s">
        <v>869</v>
      </c>
      <c r="G637" s="357">
        <v>2</v>
      </c>
      <c r="H637" s="357" t="s">
        <v>4288</v>
      </c>
      <c r="I637" s="357" t="s">
        <v>2166</v>
      </c>
      <c r="J637" s="357">
        <v>70</v>
      </c>
      <c r="K637" s="358">
        <v>63</v>
      </c>
      <c r="L637" s="358">
        <v>0</v>
      </c>
      <c r="M637" s="358">
        <v>0</v>
      </c>
      <c r="N637" s="358" t="s">
        <v>3385</v>
      </c>
      <c r="O637" s="358" t="s">
        <v>4289</v>
      </c>
      <c r="P637" s="335" t="str">
        <f t="shared" si="9"/>
        <v>64DCKT04</v>
      </c>
      <c r="Q637" s="268">
        <f>_trangay</f>
        <v>90</v>
      </c>
      <c r="R637" s="268">
        <f>_trangay</f>
        <v>42342</v>
      </c>
      <c r="S637" s="269" t="str">
        <f>_trangay</f>
        <v>Viết</v>
      </c>
    </row>
    <row r="638" spans="1:19" ht="12.75" hidden="1" customHeight="1">
      <c r="A638" s="335" t="str">
        <f>Ma</f>
        <v>DC3KV49-DCK64</v>
      </c>
      <c r="B638" s="335" t="str">
        <f>MaHP</f>
        <v>DC3KV49</v>
      </c>
      <c r="C638" s="357">
        <v>725</v>
      </c>
      <c r="D638" s="357" t="s">
        <v>4290</v>
      </c>
      <c r="E638" s="357" t="s">
        <v>4291</v>
      </c>
      <c r="F638" s="357" t="s">
        <v>869</v>
      </c>
      <c r="G638" s="357">
        <v>2</v>
      </c>
      <c r="H638" s="357" t="s">
        <v>4288</v>
      </c>
      <c r="I638" s="357" t="s">
        <v>2166</v>
      </c>
      <c r="J638" s="357">
        <v>70</v>
      </c>
      <c r="K638" s="358">
        <v>52</v>
      </c>
      <c r="L638" s="358">
        <v>0</v>
      </c>
      <c r="M638" s="358">
        <v>0</v>
      </c>
      <c r="N638" s="358" t="s">
        <v>3385</v>
      </c>
      <c r="O638" s="358" t="s">
        <v>4289</v>
      </c>
      <c r="P638" s="335" t="str">
        <f t="shared" si="9"/>
        <v>64DCKT05</v>
      </c>
      <c r="Q638" s="268">
        <f>_trangay</f>
        <v>90</v>
      </c>
      <c r="R638" s="268">
        <f>_trangay</f>
        <v>42342</v>
      </c>
      <c r="S638" s="269" t="str">
        <f>_trangay</f>
        <v>Viết</v>
      </c>
    </row>
    <row r="639" spans="1:19" ht="12.75" hidden="1" customHeight="1">
      <c r="A639" s="335" t="str">
        <f>Ma</f>
        <v>DC3KV49-DCK64</v>
      </c>
      <c r="B639" s="335" t="str">
        <f>MaHP</f>
        <v>DC3KV49</v>
      </c>
      <c r="C639" s="357">
        <v>726</v>
      </c>
      <c r="D639" s="357" t="s">
        <v>4292</v>
      </c>
      <c r="E639" s="357" t="s">
        <v>4293</v>
      </c>
      <c r="F639" s="357" t="s">
        <v>869</v>
      </c>
      <c r="G639" s="357">
        <v>2</v>
      </c>
      <c r="H639" s="357" t="s">
        <v>4288</v>
      </c>
      <c r="I639" s="357" t="s">
        <v>2166</v>
      </c>
      <c r="J639" s="357">
        <v>70</v>
      </c>
      <c r="K639" s="358">
        <v>50</v>
      </c>
      <c r="L639" s="358">
        <v>0</v>
      </c>
      <c r="M639" s="358">
        <v>0</v>
      </c>
      <c r="N639" s="358" t="s">
        <v>3385</v>
      </c>
      <c r="O639" s="358" t="s">
        <v>4289</v>
      </c>
      <c r="P639" s="335" t="str">
        <f t="shared" si="9"/>
        <v>64DCKT06</v>
      </c>
      <c r="Q639" s="268">
        <f>_trangay</f>
        <v>90</v>
      </c>
      <c r="R639" s="268">
        <f>_trangay</f>
        <v>42342</v>
      </c>
      <c r="S639" s="269" t="str">
        <f>_trangay</f>
        <v>Viết</v>
      </c>
    </row>
    <row r="640" spans="1:19" ht="12.75" hidden="1" customHeight="1">
      <c r="A640" s="335" t="str">
        <f>Ma</f>
        <v>DC3KV49-DCK64</v>
      </c>
      <c r="B640" s="335" t="str">
        <f>MaHP</f>
        <v>DC3KV49</v>
      </c>
      <c r="C640" s="357">
        <v>727</v>
      </c>
      <c r="D640" s="357" t="s">
        <v>4294</v>
      </c>
      <c r="E640" s="357" t="s">
        <v>4295</v>
      </c>
      <c r="F640" s="357" t="s">
        <v>869</v>
      </c>
      <c r="G640" s="357">
        <v>2</v>
      </c>
      <c r="H640" s="357" t="s">
        <v>4288</v>
      </c>
      <c r="I640" s="357" t="s">
        <v>2166</v>
      </c>
      <c r="J640" s="357">
        <v>70</v>
      </c>
      <c r="K640" s="358">
        <v>54</v>
      </c>
      <c r="L640" s="358">
        <v>0</v>
      </c>
      <c r="M640" s="358">
        <v>0</v>
      </c>
      <c r="N640" s="358" t="s">
        <v>3385</v>
      </c>
      <c r="O640" s="358" t="s">
        <v>2332</v>
      </c>
      <c r="P640" s="335" t="str">
        <f t="shared" si="9"/>
        <v>64DCKT07</v>
      </c>
      <c r="Q640" s="268">
        <f>_trangay</f>
        <v>90</v>
      </c>
      <c r="R640" s="268">
        <f>_trangay</f>
        <v>42342</v>
      </c>
      <c r="S640" s="269" t="str">
        <f>_trangay</f>
        <v>Viết</v>
      </c>
    </row>
    <row r="641" spans="1:19" ht="12.75" hidden="1" customHeight="1">
      <c r="A641" s="335" t="str">
        <f>Ma</f>
        <v>DC3KV49-DCK64</v>
      </c>
      <c r="B641" s="335" t="str">
        <f>MaHP</f>
        <v>DC3KV49</v>
      </c>
      <c r="C641" s="357">
        <v>728</v>
      </c>
      <c r="D641" s="357" t="s">
        <v>4296</v>
      </c>
      <c r="E641" s="357" t="s">
        <v>4297</v>
      </c>
      <c r="F641" s="357" t="s">
        <v>869</v>
      </c>
      <c r="G641" s="357">
        <v>2</v>
      </c>
      <c r="H641" s="357" t="s">
        <v>4288</v>
      </c>
      <c r="I641" s="357" t="s">
        <v>2166</v>
      </c>
      <c r="J641" s="357">
        <v>70</v>
      </c>
      <c r="K641" s="358">
        <v>51</v>
      </c>
      <c r="L641" s="358">
        <v>0</v>
      </c>
      <c r="M641" s="358">
        <v>0</v>
      </c>
      <c r="N641" s="358" t="s">
        <v>3385</v>
      </c>
      <c r="O641" s="358" t="s">
        <v>3019</v>
      </c>
      <c r="P641" s="335" t="str">
        <f t="shared" si="9"/>
        <v>64DCKT08</v>
      </c>
      <c r="Q641" s="268">
        <f>_trangay</f>
        <v>90</v>
      </c>
      <c r="R641" s="268">
        <f>_trangay</f>
        <v>42342</v>
      </c>
      <c r="S641" s="269" t="str">
        <f>_trangay</f>
        <v>Viết</v>
      </c>
    </row>
    <row r="642" spans="1:19" ht="12.75" hidden="1" customHeight="1">
      <c r="A642" s="335" t="str">
        <f>Ma</f>
        <v>DC2GT61-DCK64</v>
      </c>
      <c r="B642" s="335" t="str">
        <f>MaHP</f>
        <v>DC2GT61</v>
      </c>
      <c r="C642" s="357">
        <v>729</v>
      </c>
      <c r="D642" s="357" t="s">
        <v>4298</v>
      </c>
      <c r="E642" s="357" t="s">
        <v>4299</v>
      </c>
      <c r="F642" s="357" t="s">
        <v>173</v>
      </c>
      <c r="G642" s="357">
        <v>4</v>
      </c>
      <c r="H642" s="357" t="s">
        <v>2157</v>
      </c>
      <c r="I642" s="357" t="s">
        <v>2155</v>
      </c>
      <c r="J642" s="357">
        <v>70</v>
      </c>
      <c r="K642" s="358">
        <v>60</v>
      </c>
      <c r="L642" s="358">
        <v>0</v>
      </c>
      <c r="M642" s="358">
        <v>0</v>
      </c>
      <c r="N642" s="358" t="s">
        <v>3385</v>
      </c>
      <c r="O642" s="358" t="s">
        <v>4300</v>
      </c>
      <c r="P642" s="335" t="str">
        <f t="shared" ref="P642:P705" si="10">Loclop</f>
        <v>64DCCD08</v>
      </c>
      <c r="Q642" s="268">
        <f>_trangay</f>
        <v>90</v>
      </c>
      <c r="R642" s="268">
        <f>_trangay</f>
        <v>42356</v>
      </c>
      <c r="S642" s="269" t="str">
        <f>_trangay</f>
        <v>Viết</v>
      </c>
    </row>
    <row r="643" spans="1:19" ht="12.75" hidden="1" customHeight="1">
      <c r="A643" s="335" t="str">
        <f>Ma</f>
        <v>DC2GT61-DCK64</v>
      </c>
      <c r="B643" s="335" t="str">
        <f>MaHP</f>
        <v>DC2GT61</v>
      </c>
      <c r="C643" s="357">
        <v>730</v>
      </c>
      <c r="D643" s="357" t="s">
        <v>4301</v>
      </c>
      <c r="E643" s="357" t="s">
        <v>4302</v>
      </c>
      <c r="F643" s="357" t="s">
        <v>173</v>
      </c>
      <c r="G643" s="357">
        <v>4</v>
      </c>
      <c r="H643" s="357" t="s">
        <v>2157</v>
      </c>
      <c r="I643" s="357" t="s">
        <v>2155</v>
      </c>
      <c r="J643" s="357">
        <v>70</v>
      </c>
      <c r="K643" s="358">
        <v>56</v>
      </c>
      <c r="L643" s="358">
        <v>0</v>
      </c>
      <c r="M643" s="358">
        <v>0</v>
      </c>
      <c r="N643" s="358" t="s">
        <v>3385</v>
      </c>
      <c r="O643" s="358" t="s">
        <v>4300</v>
      </c>
      <c r="P643" s="335" t="str">
        <f t="shared" si="10"/>
        <v>64DCCD09</v>
      </c>
      <c r="Q643" s="268">
        <f>_trangay</f>
        <v>90</v>
      </c>
      <c r="R643" s="268">
        <f>_trangay</f>
        <v>42356</v>
      </c>
      <c r="S643" s="269" t="str">
        <f>_trangay</f>
        <v>Viết</v>
      </c>
    </row>
    <row r="644" spans="1:19" ht="12.75" hidden="1" customHeight="1">
      <c r="A644" s="335" t="str">
        <f>Ma</f>
        <v>DC2GT61-DCK64</v>
      </c>
      <c r="B644" s="335" t="str">
        <f>MaHP</f>
        <v>DC2GT61</v>
      </c>
      <c r="C644" s="357">
        <v>731</v>
      </c>
      <c r="D644" s="357" t="s">
        <v>4303</v>
      </c>
      <c r="E644" s="357" t="s">
        <v>4304</v>
      </c>
      <c r="F644" s="357" t="s">
        <v>173</v>
      </c>
      <c r="G644" s="357">
        <v>4</v>
      </c>
      <c r="H644" s="357" t="s">
        <v>2157</v>
      </c>
      <c r="I644" s="357" t="s">
        <v>2155</v>
      </c>
      <c r="J644" s="357">
        <v>70</v>
      </c>
      <c r="K644" s="358">
        <v>45</v>
      </c>
      <c r="L644" s="358">
        <v>0</v>
      </c>
      <c r="M644" s="358">
        <v>0</v>
      </c>
      <c r="N644" s="358" t="s">
        <v>3385</v>
      </c>
      <c r="O644" s="358" t="s">
        <v>4300</v>
      </c>
      <c r="P644" s="335" t="str">
        <f t="shared" si="10"/>
        <v>64DCCD10</v>
      </c>
      <c r="Q644" s="268">
        <f>_trangay</f>
        <v>90</v>
      </c>
      <c r="R644" s="268">
        <f>_trangay</f>
        <v>42356</v>
      </c>
      <c r="S644" s="269" t="str">
        <f>_trangay</f>
        <v>Viết</v>
      </c>
    </row>
    <row r="645" spans="1:19" ht="12.75" hidden="1" customHeight="1">
      <c r="A645" s="335" t="str">
        <f>Ma</f>
        <v>DC2GT61-DCK64</v>
      </c>
      <c r="B645" s="335" t="str">
        <f>MaHP</f>
        <v>DC2GT61</v>
      </c>
      <c r="C645" s="357">
        <v>732</v>
      </c>
      <c r="D645" s="357" t="s">
        <v>4305</v>
      </c>
      <c r="E645" s="357" t="s">
        <v>4306</v>
      </c>
      <c r="F645" s="357" t="s">
        <v>173</v>
      </c>
      <c r="G645" s="357">
        <v>4</v>
      </c>
      <c r="H645" s="357" t="s">
        <v>2157</v>
      </c>
      <c r="I645" s="357" t="s">
        <v>2155</v>
      </c>
      <c r="J645" s="357">
        <v>70</v>
      </c>
      <c r="K645" s="358">
        <v>44</v>
      </c>
      <c r="L645" s="358">
        <v>0</v>
      </c>
      <c r="M645" s="358">
        <v>0</v>
      </c>
      <c r="N645" s="358" t="s">
        <v>3385</v>
      </c>
      <c r="O645" s="358" t="s">
        <v>4300</v>
      </c>
      <c r="P645" s="335" t="str">
        <f t="shared" si="10"/>
        <v>64DCCD11</v>
      </c>
      <c r="Q645" s="268">
        <f>_trangay</f>
        <v>90</v>
      </c>
      <c r="R645" s="268">
        <f>_trangay</f>
        <v>42356</v>
      </c>
      <c r="S645" s="269" t="str">
        <f>_trangay</f>
        <v>Viết</v>
      </c>
    </row>
    <row r="646" spans="1:19" ht="12.75" hidden="1" customHeight="1">
      <c r="A646" s="335" t="str">
        <f>Ma</f>
        <v>DC2GT61-DCK64</v>
      </c>
      <c r="B646" s="335" t="str">
        <f>MaHP</f>
        <v>DC2GT61</v>
      </c>
      <c r="C646" s="357">
        <v>733</v>
      </c>
      <c r="D646" s="357" t="s">
        <v>4307</v>
      </c>
      <c r="E646" s="357" t="s">
        <v>4308</v>
      </c>
      <c r="F646" s="357" t="s">
        <v>173</v>
      </c>
      <c r="G646" s="357">
        <v>4</v>
      </c>
      <c r="H646" s="357" t="s">
        <v>2157</v>
      </c>
      <c r="I646" s="357" t="s">
        <v>2155</v>
      </c>
      <c r="J646" s="357">
        <v>70</v>
      </c>
      <c r="K646" s="358">
        <v>53</v>
      </c>
      <c r="L646" s="358">
        <v>0</v>
      </c>
      <c r="M646" s="358">
        <v>0</v>
      </c>
      <c r="N646" s="358" t="s">
        <v>3385</v>
      </c>
      <c r="O646" s="358" t="s">
        <v>3467</v>
      </c>
      <c r="P646" s="335" t="str">
        <f t="shared" si="10"/>
        <v>64DCCD12</v>
      </c>
      <c r="Q646" s="268">
        <f>_trangay</f>
        <v>90</v>
      </c>
      <c r="R646" s="268">
        <f>_trangay</f>
        <v>42356</v>
      </c>
      <c r="S646" s="269" t="str">
        <f>_trangay</f>
        <v>Viết</v>
      </c>
    </row>
    <row r="647" spans="1:19" ht="12.75" hidden="1" customHeight="1">
      <c r="A647" s="335" t="str">
        <f>Ma</f>
        <v>DC2GT61-DCK64</v>
      </c>
      <c r="B647" s="335" t="str">
        <f>MaHP</f>
        <v>DC2GT61</v>
      </c>
      <c r="C647" s="357">
        <v>734</v>
      </c>
      <c r="D647" s="357" t="s">
        <v>4309</v>
      </c>
      <c r="E647" s="357" t="s">
        <v>4310</v>
      </c>
      <c r="F647" s="357" t="s">
        <v>173</v>
      </c>
      <c r="G647" s="357">
        <v>4</v>
      </c>
      <c r="H647" s="357" t="s">
        <v>2157</v>
      </c>
      <c r="I647" s="357" t="s">
        <v>2155</v>
      </c>
      <c r="J647" s="357">
        <v>70</v>
      </c>
      <c r="K647" s="358">
        <v>62</v>
      </c>
      <c r="L647" s="358">
        <v>0</v>
      </c>
      <c r="M647" s="358">
        <v>0</v>
      </c>
      <c r="N647" s="358" t="s">
        <v>3385</v>
      </c>
      <c r="O647" s="358" t="s">
        <v>4311</v>
      </c>
      <c r="P647" s="335" t="str">
        <f t="shared" si="10"/>
        <v>64DCCS01</v>
      </c>
      <c r="Q647" s="268">
        <f>_trangay</f>
        <v>90</v>
      </c>
      <c r="R647" s="268">
        <f>_trangay</f>
        <v>42356</v>
      </c>
      <c r="S647" s="269" t="str">
        <f>_trangay</f>
        <v>Viết</v>
      </c>
    </row>
    <row r="648" spans="1:19" ht="12.75" hidden="1" customHeight="1">
      <c r="A648" s="335" t="str">
        <f>Ma</f>
        <v>DC2CT62-DCK65</v>
      </c>
      <c r="B648" s="335" t="str">
        <f>MaHP</f>
        <v>DC2CT62</v>
      </c>
      <c r="C648" s="357">
        <v>735</v>
      </c>
      <c r="D648" s="357" t="s">
        <v>3117</v>
      </c>
      <c r="E648" s="357" t="s">
        <v>3118</v>
      </c>
      <c r="F648" s="357" t="s">
        <v>176</v>
      </c>
      <c r="G648" s="357">
        <v>2</v>
      </c>
      <c r="H648" s="357" t="s">
        <v>2157</v>
      </c>
      <c r="I648" s="357" t="s">
        <v>2155</v>
      </c>
      <c r="J648" s="357">
        <v>56</v>
      </c>
      <c r="K648" s="358">
        <v>53</v>
      </c>
      <c r="L648" s="358">
        <v>0</v>
      </c>
      <c r="M648" s="358">
        <v>0</v>
      </c>
      <c r="N648" s="358" t="s">
        <v>2237</v>
      </c>
      <c r="O648" s="358" t="s">
        <v>2158</v>
      </c>
      <c r="P648" s="335" t="str">
        <f t="shared" si="10"/>
        <v>65DCDD21</v>
      </c>
      <c r="Q648" s="268" t="e">
        <f>_trangay</f>
        <v>#N/A</v>
      </c>
      <c r="R648" s="268" t="e">
        <f>_trangay</f>
        <v>#N/A</v>
      </c>
      <c r="S648" s="269" t="e">
        <f>_trangay</f>
        <v>#N/A</v>
      </c>
    </row>
    <row r="649" spans="1:19" ht="12.75" hidden="1" customHeight="1">
      <c r="A649" s="335" t="str">
        <f>Ma</f>
        <v>DC2CT62-DCK65</v>
      </c>
      <c r="B649" s="335" t="str">
        <f>MaHP</f>
        <v>DC2CT62</v>
      </c>
      <c r="C649" s="357">
        <v>736</v>
      </c>
      <c r="D649" s="357" t="s">
        <v>3119</v>
      </c>
      <c r="E649" s="357" t="s">
        <v>3120</v>
      </c>
      <c r="F649" s="357" t="s">
        <v>176</v>
      </c>
      <c r="G649" s="357">
        <v>2</v>
      </c>
      <c r="H649" s="357" t="s">
        <v>2157</v>
      </c>
      <c r="I649" s="357" t="s">
        <v>2155</v>
      </c>
      <c r="J649" s="357">
        <v>47</v>
      </c>
      <c r="K649" s="358">
        <v>39</v>
      </c>
      <c r="L649" s="358">
        <v>0</v>
      </c>
      <c r="M649" s="358">
        <v>0</v>
      </c>
      <c r="N649" s="358" t="s">
        <v>2237</v>
      </c>
      <c r="O649" s="358" t="s">
        <v>2158</v>
      </c>
      <c r="P649" s="335" t="str">
        <f t="shared" si="10"/>
        <v>65DCDD22</v>
      </c>
      <c r="Q649" s="268" t="e">
        <f>_trangay</f>
        <v>#N/A</v>
      </c>
      <c r="R649" s="268" t="e">
        <f>_trangay</f>
        <v>#N/A</v>
      </c>
      <c r="S649" s="269" t="e">
        <f>_trangay</f>
        <v>#N/A</v>
      </c>
    </row>
    <row r="650" spans="1:19" ht="12.75" hidden="1" customHeight="1">
      <c r="A650" s="335" t="str">
        <f>Ma</f>
        <v>DC2CK61-DCK65</v>
      </c>
      <c r="B650" s="335" t="str">
        <f>MaHP</f>
        <v>DC2CK61</v>
      </c>
      <c r="C650" s="357">
        <v>737</v>
      </c>
      <c r="D650" s="357" t="s">
        <v>3121</v>
      </c>
      <c r="E650" s="357" t="s">
        <v>3122</v>
      </c>
      <c r="F650" s="357" t="s">
        <v>251</v>
      </c>
      <c r="G650" s="357">
        <v>2</v>
      </c>
      <c r="H650" s="357" t="s">
        <v>2153</v>
      </c>
      <c r="I650" s="357" t="s">
        <v>2154</v>
      </c>
      <c r="J650" s="357">
        <v>66</v>
      </c>
      <c r="K650" s="358">
        <v>66</v>
      </c>
      <c r="L650" s="358">
        <v>0</v>
      </c>
      <c r="M650" s="358">
        <v>0</v>
      </c>
      <c r="N650" s="358" t="s">
        <v>2237</v>
      </c>
      <c r="O650" s="358" t="s">
        <v>2190</v>
      </c>
      <c r="P650" s="335" t="str">
        <f t="shared" si="10"/>
        <v>65DCOT21</v>
      </c>
      <c r="Q650" s="268">
        <f>_trangay</f>
        <v>90</v>
      </c>
      <c r="R650" s="268">
        <f>_trangay</f>
        <v>42348</v>
      </c>
      <c r="S650" s="269" t="str">
        <f>_trangay</f>
        <v>Viết</v>
      </c>
    </row>
    <row r="651" spans="1:19" ht="12.75" hidden="1" customHeight="1">
      <c r="A651" s="335" t="str">
        <f>Ma</f>
        <v>DC2CK61-DCK65</v>
      </c>
      <c r="B651" s="335" t="str">
        <f>MaHP</f>
        <v>DC2CK61</v>
      </c>
      <c r="C651" s="357">
        <v>738</v>
      </c>
      <c r="D651" s="357" t="s">
        <v>3123</v>
      </c>
      <c r="E651" s="357" t="s">
        <v>3124</v>
      </c>
      <c r="F651" s="357" t="s">
        <v>251</v>
      </c>
      <c r="G651" s="357">
        <v>2</v>
      </c>
      <c r="H651" s="357" t="s">
        <v>2153</v>
      </c>
      <c r="I651" s="357" t="s">
        <v>2154</v>
      </c>
      <c r="J651" s="357">
        <v>65</v>
      </c>
      <c r="K651" s="358">
        <v>63</v>
      </c>
      <c r="L651" s="358">
        <v>0</v>
      </c>
      <c r="M651" s="358">
        <v>0</v>
      </c>
      <c r="N651" s="358" t="s">
        <v>2237</v>
      </c>
      <c r="O651" s="358" t="s">
        <v>2174</v>
      </c>
      <c r="P651" s="335" t="str">
        <f t="shared" si="10"/>
        <v>65DCOT22</v>
      </c>
      <c r="Q651" s="268">
        <f>_trangay</f>
        <v>90</v>
      </c>
      <c r="R651" s="268">
        <f>_trangay</f>
        <v>42348</v>
      </c>
      <c r="S651" s="269" t="str">
        <f>_trangay</f>
        <v>Viết</v>
      </c>
    </row>
    <row r="652" spans="1:19" ht="12.75" hidden="1" customHeight="1">
      <c r="A652" s="335" t="str">
        <f>Ma</f>
        <v>DC2CK61-DCK65</v>
      </c>
      <c r="B652" s="335" t="str">
        <f>MaHP</f>
        <v>DC2CK61</v>
      </c>
      <c r="C652" s="357">
        <v>739</v>
      </c>
      <c r="D652" s="357" t="s">
        <v>3125</v>
      </c>
      <c r="E652" s="357" t="s">
        <v>3126</v>
      </c>
      <c r="F652" s="357" t="s">
        <v>251</v>
      </c>
      <c r="G652" s="357">
        <v>2</v>
      </c>
      <c r="H652" s="357" t="s">
        <v>2153</v>
      </c>
      <c r="I652" s="357" t="s">
        <v>2154</v>
      </c>
      <c r="J652" s="357">
        <v>56</v>
      </c>
      <c r="K652" s="358">
        <v>51</v>
      </c>
      <c r="L652" s="358">
        <v>0</v>
      </c>
      <c r="M652" s="358">
        <v>0</v>
      </c>
      <c r="N652" s="358" t="s">
        <v>2237</v>
      </c>
      <c r="O652" s="358" t="s">
        <v>2235</v>
      </c>
      <c r="P652" s="335" t="str">
        <f t="shared" si="10"/>
        <v>65DCOT23</v>
      </c>
      <c r="Q652" s="268">
        <f>_trangay</f>
        <v>90</v>
      </c>
      <c r="R652" s="268">
        <f>_trangay</f>
        <v>42348</v>
      </c>
      <c r="S652" s="269" t="str">
        <f>_trangay</f>
        <v>Viết</v>
      </c>
    </row>
    <row r="653" spans="1:19" ht="12.75" hidden="1" customHeight="1">
      <c r="A653" s="335" t="str">
        <f>Ma</f>
        <v>DC2CK61-DCK65</v>
      </c>
      <c r="B653" s="335" t="str">
        <f>MaHP</f>
        <v>DC2CK61</v>
      </c>
      <c r="C653" s="357">
        <v>740</v>
      </c>
      <c r="D653" s="357" t="s">
        <v>3127</v>
      </c>
      <c r="E653" s="357" t="s">
        <v>3128</v>
      </c>
      <c r="F653" s="357" t="s">
        <v>251</v>
      </c>
      <c r="G653" s="357">
        <v>2</v>
      </c>
      <c r="H653" s="357" t="s">
        <v>2153</v>
      </c>
      <c r="I653" s="357" t="s">
        <v>2154</v>
      </c>
      <c r="J653" s="357">
        <v>55</v>
      </c>
      <c r="K653" s="358">
        <v>43</v>
      </c>
      <c r="L653" s="358">
        <v>0</v>
      </c>
      <c r="M653" s="358">
        <v>0</v>
      </c>
      <c r="N653" s="358" t="s">
        <v>2237</v>
      </c>
      <c r="O653" s="358" t="s">
        <v>2156</v>
      </c>
      <c r="P653" s="335" t="str">
        <f t="shared" si="10"/>
        <v>65DCOT24</v>
      </c>
      <c r="Q653" s="268">
        <f>_trangay</f>
        <v>90</v>
      </c>
      <c r="R653" s="268">
        <f>_trangay</f>
        <v>42348</v>
      </c>
      <c r="S653" s="269" t="str">
        <f>_trangay</f>
        <v>Viết</v>
      </c>
    </row>
    <row r="654" spans="1:19" ht="12.75" hidden="1" customHeight="1">
      <c r="A654" s="335" t="str">
        <f>Ma</f>
        <v>DC4KT22-DCK63</v>
      </c>
      <c r="B654" s="335" t="str">
        <f>MaHP</f>
        <v>DC4KT22</v>
      </c>
      <c r="C654" s="357">
        <v>741</v>
      </c>
      <c r="D654" s="357" t="s">
        <v>4312</v>
      </c>
      <c r="E654" s="357" t="s">
        <v>4313</v>
      </c>
      <c r="F654" s="357" t="s">
        <v>1365</v>
      </c>
      <c r="G654" s="357">
        <v>4</v>
      </c>
      <c r="H654" s="357" t="s">
        <v>2171</v>
      </c>
      <c r="I654" s="357" t="s">
        <v>2166</v>
      </c>
      <c r="J654" s="357">
        <v>63</v>
      </c>
      <c r="K654" s="358">
        <v>61</v>
      </c>
      <c r="L654" s="358">
        <v>0</v>
      </c>
      <c r="M654" s="358">
        <v>0</v>
      </c>
      <c r="N654" s="358" t="s">
        <v>3407</v>
      </c>
      <c r="O654" s="358" t="s">
        <v>4314</v>
      </c>
      <c r="P654" s="335" t="str">
        <f t="shared" si="10"/>
        <v>63DCKT04</v>
      </c>
      <c r="Q654" s="268" t="e">
        <f>_trangay</f>
        <v>#N/A</v>
      </c>
      <c r="R654" s="268" t="e">
        <f>_trangay</f>
        <v>#N/A</v>
      </c>
      <c r="S654" s="269" t="e">
        <f>_trangay</f>
        <v>#N/A</v>
      </c>
    </row>
    <row r="655" spans="1:19" ht="12.75" hidden="1" customHeight="1">
      <c r="A655" s="335" t="str">
        <f>Ma</f>
        <v>DC4KT22-DCK63</v>
      </c>
      <c r="B655" s="335" t="str">
        <f>MaHP</f>
        <v>DC4KT22</v>
      </c>
      <c r="C655" s="357">
        <v>742</v>
      </c>
      <c r="D655" s="357" t="s">
        <v>4315</v>
      </c>
      <c r="E655" s="357" t="s">
        <v>4316</v>
      </c>
      <c r="F655" s="357" t="s">
        <v>1365</v>
      </c>
      <c r="G655" s="357">
        <v>4</v>
      </c>
      <c r="H655" s="357" t="s">
        <v>2171</v>
      </c>
      <c r="I655" s="357" t="s">
        <v>2166</v>
      </c>
      <c r="J655" s="357">
        <v>62</v>
      </c>
      <c r="K655" s="358">
        <v>59</v>
      </c>
      <c r="L655" s="358">
        <v>0</v>
      </c>
      <c r="M655" s="358">
        <v>0</v>
      </c>
      <c r="N655" s="358" t="s">
        <v>3407</v>
      </c>
      <c r="O655" s="358" t="s">
        <v>2175</v>
      </c>
      <c r="P655" s="335" t="str">
        <f t="shared" si="10"/>
        <v>63DCKT05</v>
      </c>
      <c r="Q655" s="268" t="e">
        <f>_trangay</f>
        <v>#N/A</v>
      </c>
      <c r="R655" s="268" t="e">
        <f>_trangay</f>
        <v>#N/A</v>
      </c>
      <c r="S655" s="269" t="e">
        <f>_trangay</f>
        <v>#N/A</v>
      </c>
    </row>
    <row r="656" spans="1:19" ht="12.75" hidden="1" customHeight="1">
      <c r="A656" s="335" t="str">
        <f>Ma</f>
        <v>DC4KT22-DCK63</v>
      </c>
      <c r="B656" s="335" t="str">
        <f>MaHP</f>
        <v>DC4KT22</v>
      </c>
      <c r="C656" s="357">
        <v>743</v>
      </c>
      <c r="D656" s="357" t="s">
        <v>4317</v>
      </c>
      <c r="E656" s="357" t="s">
        <v>4318</v>
      </c>
      <c r="F656" s="357" t="s">
        <v>1365</v>
      </c>
      <c r="G656" s="357">
        <v>4</v>
      </c>
      <c r="H656" s="357" t="s">
        <v>2171</v>
      </c>
      <c r="I656" s="357" t="s">
        <v>2166</v>
      </c>
      <c r="J656" s="357">
        <v>57</v>
      </c>
      <c r="K656" s="358">
        <v>52</v>
      </c>
      <c r="L656" s="358">
        <v>0</v>
      </c>
      <c r="M656" s="358">
        <v>0</v>
      </c>
      <c r="N656" s="358" t="s">
        <v>3407</v>
      </c>
      <c r="O656" s="358" t="s">
        <v>4319</v>
      </c>
      <c r="P656" s="335" t="str">
        <f t="shared" si="10"/>
        <v>63DCKT06</v>
      </c>
      <c r="Q656" s="268" t="e">
        <f>_trangay</f>
        <v>#N/A</v>
      </c>
      <c r="R656" s="268" t="e">
        <f>_trangay</f>
        <v>#N/A</v>
      </c>
      <c r="S656" s="269" t="e">
        <f>_trangay</f>
        <v>#N/A</v>
      </c>
    </row>
    <row r="657" spans="1:19" ht="12.75" hidden="1" customHeight="1">
      <c r="A657" s="335" t="str">
        <f>Ma</f>
        <v>DC4KT22-DCK63</v>
      </c>
      <c r="B657" s="335" t="str">
        <f>MaHP</f>
        <v>DC4KT22</v>
      </c>
      <c r="C657" s="357">
        <v>744</v>
      </c>
      <c r="D657" s="357" t="s">
        <v>4320</v>
      </c>
      <c r="E657" s="357" t="s">
        <v>4321</v>
      </c>
      <c r="F657" s="357" t="s">
        <v>1365</v>
      </c>
      <c r="G657" s="357">
        <v>4</v>
      </c>
      <c r="H657" s="357" t="s">
        <v>2171</v>
      </c>
      <c r="I657" s="357" t="s">
        <v>2166</v>
      </c>
      <c r="J657" s="357">
        <v>60</v>
      </c>
      <c r="K657" s="358">
        <v>50</v>
      </c>
      <c r="L657" s="358">
        <v>0</v>
      </c>
      <c r="M657" s="358">
        <v>0</v>
      </c>
      <c r="N657" s="358" t="s">
        <v>3407</v>
      </c>
      <c r="O657" s="358" t="s">
        <v>4322</v>
      </c>
      <c r="P657" s="335" t="str">
        <f t="shared" si="10"/>
        <v>63DCKT07</v>
      </c>
      <c r="Q657" s="268" t="e">
        <f>_trangay</f>
        <v>#N/A</v>
      </c>
      <c r="R657" s="268" t="e">
        <f>_trangay</f>
        <v>#N/A</v>
      </c>
      <c r="S657" s="269" t="e">
        <f>_trangay</f>
        <v>#N/A</v>
      </c>
    </row>
    <row r="658" spans="1:19" ht="12.75" hidden="1" customHeight="1">
      <c r="A658" s="335" t="str">
        <f>Ma</f>
        <v>DC4KT22-DCK63</v>
      </c>
      <c r="B658" s="335" t="str">
        <f>MaHP</f>
        <v>DC4KT22</v>
      </c>
      <c r="C658" s="357">
        <v>745</v>
      </c>
      <c r="D658" s="357" t="s">
        <v>4323</v>
      </c>
      <c r="E658" s="357" t="s">
        <v>4324</v>
      </c>
      <c r="F658" s="357" t="s">
        <v>1365</v>
      </c>
      <c r="G658" s="357">
        <v>4</v>
      </c>
      <c r="H658" s="357" t="s">
        <v>2171</v>
      </c>
      <c r="I658" s="357" t="s">
        <v>2166</v>
      </c>
      <c r="J658" s="357">
        <v>62</v>
      </c>
      <c r="K658" s="358">
        <v>42</v>
      </c>
      <c r="L658" s="358">
        <v>0</v>
      </c>
      <c r="M658" s="358">
        <v>0</v>
      </c>
      <c r="N658" s="358" t="s">
        <v>3407</v>
      </c>
      <c r="O658" s="358" t="s">
        <v>4325</v>
      </c>
      <c r="P658" s="335" t="str">
        <f t="shared" si="10"/>
        <v>63DCKT08</v>
      </c>
      <c r="Q658" s="268" t="e">
        <f>_trangay</f>
        <v>#N/A</v>
      </c>
      <c r="R658" s="268" t="e">
        <f>_trangay</f>
        <v>#N/A</v>
      </c>
      <c r="S658" s="269" t="e">
        <f>_trangay</f>
        <v>#N/A</v>
      </c>
    </row>
    <row r="659" spans="1:19" ht="12.75" hidden="1" customHeight="1">
      <c r="A659" s="335" t="str">
        <f>Ma</f>
        <v>DC4CT11-DCK64</v>
      </c>
      <c r="B659" s="335" t="str">
        <f>MaHP</f>
        <v>DC4CT11</v>
      </c>
      <c r="C659" s="357">
        <v>746</v>
      </c>
      <c r="D659" s="357" t="s">
        <v>4326</v>
      </c>
      <c r="E659" s="357" t="s">
        <v>4327</v>
      </c>
      <c r="F659" s="357" t="s">
        <v>1271</v>
      </c>
      <c r="G659" s="357">
        <v>2</v>
      </c>
      <c r="H659" s="357" t="s">
        <v>2157</v>
      </c>
      <c r="I659" s="357" t="s">
        <v>2155</v>
      </c>
      <c r="J659" s="357">
        <v>70</v>
      </c>
      <c r="K659" s="358">
        <v>54</v>
      </c>
      <c r="L659" s="358">
        <v>0</v>
      </c>
      <c r="M659" s="358">
        <v>0</v>
      </c>
      <c r="N659" s="358" t="s">
        <v>3385</v>
      </c>
      <c r="O659" s="358" t="s">
        <v>4328</v>
      </c>
      <c r="P659" s="335" t="str">
        <f t="shared" si="10"/>
        <v>64DCDD02</v>
      </c>
      <c r="Q659" s="268" t="e">
        <f>_trangay</f>
        <v>#N/A</v>
      </c>
      <c r="R659" s="268" t="e">
        <f>_trangay</f>
        <v>#N/A</v>
      </c>
      <c r="S659" s="269" t="e">
        <f>_trangay</f>
        <v>#N/A</v>
      </c>
    </row>
    <row r="660" spans="1:19" ht="12.75" hidden="1" customHeight="1">
      <c r="A660" s="335" t="str">
        <f>Ma</f>
        <v>DC4CT11-DCK64</v>
      </c>
      <c r="B660" s="335" t="str">
        <f>MaHP</f>
        <v>DC4CT11</v>
      </c>
      <c r="C660" s="357">
        <v>747</v>
      </c>
      <c r="D660" s="357" t="s">
        <v>4329</v>
      </c>
      <c r="E660" s="357" t="s">
        <v>4330</v>
      </c>
      <c r="F660" s="357" t="s">
        <v>1271</v>
      </c>
      <c r="G660" s="357">
        <v>2</v>
      </c>
      <c r="H660" s="357" t="s">
        <v>2157</v>
      </c>
      <c r="I660" s="357" t="s">
        <v>2155</v>
      </c>
      <c r="J660" s="357">
        <v>70</v>
      </c>
      <c r="K660" s="358">
        <v>50</v>
      </c>
      <c r="L660" s="358">
        <v>0</v>
      </c>
      <c r="M660" s="358">
        <v>0</v>
      </c>
      <c r="N660" s="358" t="s">
        <v>3385</v>
      </c>
      <c r="O660" s="358" t="s">
        <v>4331</v>
      </c>
      <c r="P660" s="335" t="str">
        <f t="shared" si="10"/>
        <v>64DCDD03</v>
      </c>
      <c r="Q660" s="268" t="e">
        <f>_trangay</f>
        <v>#N/A</v>
      </c>
      <c r="R660" s="268" t="e">
        <f>_trangay</f>
        <v>#N/A</v>
      </c>
      <c r="S660" s="269" t="e">
        <f>_trangay</f>
        <v>#N/A</v>
      </c>
    </row>
    <row r="661" spans="1:19" ht="12.75" hidden="1" customHeight="1">
      <c r="A661" s="335" t="str">
        <f>Ma</f>
        <v>DC4CT11-DCK64</v>
      </c>
      <c r="B661" s="335" t="str">
        <f>MaHP</f>
        <v>DC4CT11</v>
      </c>
      <c r="C661" s="357">
        <v>748</v>
      </c>
      <c r="D661" s="357" t="s">
        <v>4332</v>
      </c>
      <c r="E661" s="357" t="s">
        <v>4333</v>
      </c>
      <c r="F661" s="357" t="s">
        <v>1271</v>
      </c>
      <c r="G661" s="357">
        <v>2</v>
      </c>
      <c r="H661" s="357" t="s">
        <v>2157</v>
      </c>
      <c r="I661" s="357" t="s">
        <v>2155</v>
      </c>
      <c r="J661" s="357">
        <v>70</v>
      </c>
      <c r="K661" s="358">
        <v>54</v>
      </c>
      <c r="L661" s="358">
        <v>0</v>
      </c>
      <c r="M661" s="358">
        <v>0</v>
      </c>
      <c r="N661" s="358" t="s">
        <v>3385</v>
      </c>
      <c r="O661" s="358" t="s">
        <v>2224</v>
      </c>
      <c r="P661" s="335" t="str">
        <f t="shared" si="10"/>
        <v>64DCDD04</v>
      </c>
      <c r="Q661" s="268" t="e">
        <f>_trangay</f>
        <v>#N/A</v>
      </c>
      <c r="R661" s="268" t="e">
        <f>_trangay</f>
        <v>#N/A</v>
      </c>
      <c r="S661" s="269" t="e">
        <f>_trangay</f>
        <v>#N/A</v>
      </c>
    </row>
    <row r="662" spans="1:19" ht="12.75" hidden="1" customHeight="1">
      <c r="A662" s="335" t="str">
        <f>Ma</f>
        <v>DC4CT11-DCK65</v>
      </c>
      <c r="B662" s="335" t="str">
        <f>MaHP</f>
        <v>DC4CT11</v>
      </c>
      <c r="C662" s="357">
        <v>749</v>
      </c>
      <c r="D662" s="357" t="s">
        <v>3129</v>
      </c>
      <c r="E662" s="357" t="s">
        <v>3130</v>
      </c>
      <c r="F662" s="357" t="s">
        <v>1271</v>
      </c>
      <c r="G662" s="357">
        <v>2</v>
      </c>
      <c r="H662" s="357" t="s">
        <v>2157</v>
      </c>
      <c r="I662" s="357" t="s">
        <v>2155</v>
      </c>
      <c r="J662" s="357">
        <v>70</v>
      </c>
      <c r="K662" s="358">
        <v>8</v>
      </c>
      <c r="L662" s="358">
        <v>0</v>
      </c>
      <c r="M662" s="358">
        <v>0</v>
      </c>
      <c r="N662" s="358" t="s">
        <v>2237</v>
      </c>
      <c r="O662" s="358" t="s">
        <v>2161</v>
      </c>
      <c r="P662" s="335" t="str">
        <f t="shared" si="10"/>
        <v>65DCCDA1</v>
      </c>
      <c r="Q662" s="268">
        <f>_trangay</f>
        <v>0</v>
      </c>
      <c r="R662" s="268">
        <f>_trangay</f>
        <v>42356</v>
      </c>
      <c r="S662" s="269" t="str">
        <f>_trangay</f>
        <v>VĐ</v>
      </c>
    </row>
    <row r="663" spans="1:19" ht="12.75" hidden="1" customHeight="1">
      <c r="A663" s="335" t="str">
        <f>Ma</f>
        <v>DC4CT11-DCK65</v>
      </c>
      <c r="B663" s="335" t="str">
        <f>MaHP</f>
        <v>DC4CT11</v>
      </c>
      <c r="C663" s="357">
        <v>750</v>
      </c>
      <c r="D663" s="357" t="s">
        <v>3131</v>
      </c>
      <c r="E663" s="357" t="s">
        <v>3132</v>
      </c>
      <c r="F663" s="357" t="s">
        <v>1271</v>
      </c>
      <c r="G663" s="357">
        <v>2</v>
      </c>
      <c r="H663" s="357" t="s">
        <v>2157</v>
      </c>
      <c r="I663" s="357" t="s">
        <v>2155</v>
      </c>
      <c r="J663" s="357">
        <v>70</v>
      </c>
      <c r="K663" s="358">
        <v>57</v>
      </c>
      <c r="L663" s="358">
        <v>0</v>
      </c>
      <c r="M663" s="358">
        <v>0</v>
      </c>
      <c r="N663" s="358" t="s">
        <v>2237</v>
      </c>
      <c r="O663" s="358" t="s">
        <v>2225</v>
      </c>
      <c r="P663" s="335" t="str">
        <f t="shared" si="10"/>
        <v>65DCCD21</v>
      </c>
      <c r="Q663" s="268">
        <f>_trangay</f>
        <v>0</v>
      </c>
      <c r="R663" s="268">
        <f>_trangay</f>
        <v>42356</v>
      </c>
      <c r="S663" s="269" t="str">
        <f>_trangay</f>
        <v>VĐ</v>
      </c>
    </row>
    <row r="664" spans="1:19" ht="12.75" hidden="1" customHeight="1">
      <c r="A664" s="335" t="str">
        <f>Ma</f>
        <v>DC4CT11-DCK65</v>
      </c>
      <c r="B664" s="335" t="str">
        <f>MaHP</f>
        <v>DC4CT11</v>
      </c>
      <c r="C664" s="357">
        <v>751</v>
      </c>
      <c r="D664" s="357" t="s">
        <v>3133</v>
      </c>
      <c r="E664" s="357" t="s">
        <v>3134</v>
      </c>
      <c r="F664" s="357" t="s">
        <v>1271</v>
      </c>
      <c r="G664" s="357">
        <v>2</v>
      </c>
      <c r="H664" s="357" t="s">
        <v>2157</v>
      </c>
      <c r="I664" s="357" t="s">
        <v>2155</v>
      </c>
      <c r="J664" s="357">
        <v>70</v>
      </c>
      <c r="K664" s="358">
        <v>58</v>
      </c>
      <c r="L664" s="358">
        <v>0</v>
      </c>
      <c r="M664" s="358">
        <v>0</v>
      </c>
      <c r="N664" s="358" t="s">
        <v>2237</v>
      </c>
      <c r="O664" s="358" t="s">
        <v>2225</v>
      </c>
      <c r="P664" s="335" t="str">
        <f t="shared" si="10"/>
        <v>65DCCD22</v>
      </c>
      <c r="Q664" s="268">
        <f>_trangay</f>
        <v>0</v>
      </c>
      <c r="R664" s="268">
        <f>_trangay</f>
        <v>42356</v>
      </c>
      <c r="S664" s="269" t="str">
        <f>_trangay</f>
        <v>VĐ</v>
      </c>
    </row>
    <row r="665" spans="1:19" ht="12.75" hidden="1" customHeight="1">
      <c r="A665" s="335" t="str">
        <f>Ma</f>
        <v>DC4CT11-DCK65</v>
      </c>
      <c r="B665" s="335" t="str">
        <f>MaHP</f>
        <v>DC4CT11</v>
      </c>
      <c r="C665" s="357">
        <v>752</v>
      </c>
      <c r="D665" s="357" t="s">
        <v>3135</v>
      </c>
      <c r="E665" s="357" t="s">
        <v>3136</v>
      </c>
      <c r="F665" s="357" t="s">
        <v>1271</v>
      </c>
      <c r="G665" s="357">
        <v>2</v>
      </c>
      <c r="H665" s="357" t="s">
        <v>2157</v>
      </c>
      <c r="I665" s="357" t="s">
        <v>2155</v>
      </c>
      <c r="J665" s="357">
        <v>70</v>
      </c>
      <c r="K665" s="358">
        <v>53</v>
      </c>
      <c r="L665" s="358">
        <v>0</v>
      </c>
      <c r="M665" s="358">
        <v>0</v>
      </c>
      <c r="N665" s="358" t="s">
        <v>2237</v>
      </c>
      <c r="O665" s="358" t="s">
        <v>3137</v>
      </c>
      <c r="P665" s="335" t="str">
        <f t="shared" si="10"/>
        <v>65DCCD23</v>
      </c>
      <c r="Q665" s="268">
        <f>_trangay</f>
        <v>0</v>
      </c>
      <c r="R665" s="268">
        <f>_trangay</f>
        <v>42356</v>
      </c>
      <c r="S665" s="269" t="str">
        <f>_trangay</f>
        <v>VĐ</v>
      </c>
    </row>
    <row r="666" spans="1:19" ht="12.75" hidden="1" customHeight="1">
      <c r="A666" s="335" t="str">
        <f>Ma</f>
        <v>DC4CT11-DCK65</v>
      </c>
      <c r="B666" s="335" t="str">
        <f>MaHP</f>
        <v>DC4CT11</v>
      </c>
      <c r="C666" s="357">
        <v>753</v>
      </c>
      <c r="D666" s="357" t="s">
        <v>3138</v>
      </c>
      <c r="E666" s="357" t="s">
        <v>3139</v>
      </c>
      <c r="F666" s="357" t="s">
        <v>1271</v>
      </c>
      <c r="G666" s="357">
        <v>2</v>
      </c>
      <c r="H666" s="357" t="s">
        <v>2157</v>
      </c>
      <c r="I666" s="357" t="s">
        <v>2155</v>
      </c>
      <c r="J666" s="357">
        <v>70</v>
      </c>
      <c r="K666" s="358">
        <v>60</v>
      </c>
      <c r="L666" s="358">
        <v>0</v>
      </c>
      <c r="M666" s="358">
        <v>0</v>
      </c>
      <c r="N666" s="358" t="s">
        <v>2237</v>
      </c>
      <c r="O666" s="358" t="s">
        <v>3140</v>
      </c>
      <c r="P666" s="335" t="str">
        <f t="shared" si="10"/>
        <v>65DCCS21</v>
      </c>
      <c r="Q666" s="268">
        <f>_trangay</f>
        <v>0</v>
      </c>
      <c r="R666" s="268">
        <f>_trangay</f>
        <v>42356</v>
      </c>
      <c r="S666" s="269" t="str">
        <f>_trangay</f>
        <v>VĐ</v>
      </c>
    </row>
    <row r="667" spans="1:19" ht="12.75" customHeight="1">
      <c r="A667" s="335" t="str">
        <f>Ma</f>
        <v>DC4OT24-DCK62</v>
      </c>
      <c r="B667" s="335" t="str">
        <f>MaHP</f>
        <v>DC4OT24</v>
      </c>
      <c r="C667" s="357">
        <v>754</v>
      </c>
      <c r="D667" s="357" t="s">
        <v>4334</v>
      </c>
      <c r="E667" s="357" t="s">
        <v>4335</v>
      </c>
      <c r="F667" s="357" t="s">
        <v>1318</v>
      </c>
      <c r="G667" s="357">
        <v>3</v>
      </c>
      <c r="H667" s="357" t="s">
        <v>2153</v>
      </c>
      <c r="I667" s="357" t="s">
        <v>2154</v>
      </c>
      <c r="J667" s="357">
        <v>44</v>
      </c>
      <c r="K667" s="358">
        <v>41</v>
      </c>
      <c r="L667" s="358">
        <v>0</v>
      </c>
      <c r="M667" s="358">
        <v>0</v>
      </c>
      <c r="N667" s="358" t="s">
        <v>3631</v>
      </c>
      <c r="O667" s="358"/>
      <c r="P667" s="335" t="str">
        <f t="shared" si="10"/>
        <v>62DCOT01</v>
      </c>
      <c r="Q667" s="268" t="e">
        <f>_trangay</f>
        <v>#N/A</v>
      </c>
      <c r="R667" s="268" t="e">
        <f>_trangay</f>
        <v>#N/A</v>
      </c>
      <c r="S667" s="269" t="e">
        <f>_trangay</f>
        <v>#N/A</v>
      </c>
    </row>
    <row r="668" spans="1:19" ht="12.75" customHeight="1">
      <c r="A668" s="335" t="str">
        <f>Ma</f>
        <v>DC4OT25-DCK62</v>
      </c>
      <c r="B668" s="335" t="str">
        <f>MaHP</f>
        <v>DC4OT25</v>
      </c>
      <c r="C668" s="357">
        <v>755</v>
      </c>
      <c r="D668" s="357" t="s">
        <v>4336</v>
      </c>
      <c r="E668" s="357" t="s">
        <v>4337</v>
      </c>
      <c r="F668" s="357" t="s">
        <v>1321</v>
      </c>
      <c r="G668" s="357">
        <v>3</v>
      </c>
      <c r="H668" s="357" t="s">
        <v>2153</v>
      </c>
      <c r="I668" s="357" t="s">
        <v>2154</v>
      </c>
      <c r="J668" s="357">
        <v>44</v>
      </c>
      <c r="K668" s="358">
        <v>41</v>
      </c>
      <c r="L668" s="358">
        <v>0</v>
      </c>
      <c r="M668" s="358">
        <v>0</v>
      </c>
      <c r="N668" s="358" t="s">
        <v>3631</v>
      </c>
      <c r="O668" s="358"/>
      <c r="P668" s="335" t="str">
        <f t="shared" si="10"/>
        <v>62DCOT01</v>
      </c>
      <c r="Q668" s="268" t="e">
        <f>_trangay</f>
        <v>#N/A</v>
      </c>
      <c r="R668" s="268" t="e">
        <f>_trangay</f>
        <v>#N/A</v>
      </c>
      <c r="S668" s="269" t="e">
        <f>_trangay</f>
        <v>#N/A</v>
      </c>
    </row>
    <row r="669" spans="1:19" ht="12.75" hidden="1" customHeight="1">
      <c r="A669" s="335" t="str">
        <f>Ma</f>
        <v>DC4OT21-DCK63</v>
      </c>
      <c r="B669" s="335" t="str">
        <f>MaHP</f>
        <v>DC4OT21</v>
      </c>
      <c r="C669" s="357">
        <v>756</v>
      </c>
      <c r="D669" s="357" t="s">
        <v>4338</v>
      </c>
      <c r="E669" s="357" t="s">
        <v>4339</v>
      </c>
      <c r="F669" s="357" t="s">
        <v>1309</v>
      </c>
      <c r="G669" s="357">
        <v>3</v>
      </c>
      <c r="H669" s="357" t="s">
        <v>2153</v>
      </c>
      <c r="I669" s="357" t="s">
        <v>2154</v>
      </c>
      <c r="J669" s="357">
        <v>45</v>
      </c>
      <c r="K669" s="358">
        <v>38</v>
      </c>
      <c r="L669" s="358">
        <v>0</v>
      </c>
      <c r="M669" s="358">
        <v>0</v>
      </c>
      <c r="N669" s="358" t="s">
        <v>3407</v>
      </c>
      <c r="O669" s="358"/>
      <c r="P669" s="335" t="str">
        <f t="shared" si="10"/>
        <v>63DCOT02</v>
      </c>
      <c r="Q669" s="268" t="e">
        <f>_trangay</f>
        <v>#N/A</v>
      </c>
      <c r="R669" s="268" t="e">
        <f>_trangay</f>
        <v>#N/A</v>
      </c>
      <c r="S669" s="269" t="e">
        <f>_trangay</f>
        <v>#N/A</v>
      </c>
    </row>
    <row r="670" spans="1:19" ht="12.75" hidden="1" customHeight="1">
      <c r="A670" s="335" t="str">
        <f>Ma</f>
        <v>CC4OT21-CCK64</v>
      </c>
      <c r="B670" s="335" t="str">
        <f>MaHP</f>
        <v>CC4OT21</v>
      </c>
      <c r="C670" s="357">
        <v>757</v>
      </c>
      <c r="D670" s="357" t="s">
        <v>5178</v>
      </c>
      <c r="E670" s="357" t="s">
        <v>5179</v>
      </c>
      <c r="F670" s="357" t="s">
        <v>1309</v>
      </c>
      <c r="G670" s="357">
        <v>3</v>
      </c>
      <c r="H670" s="357" t="s">
        <v>2154</v>
      </c>
      <c r="I670" s="357"/>
      <c r="J670" s="357">
        <v>37</v>
      </c>
      <c r="K670" s="358">
        <v>37</v>
      </c>
      <c r="L670" s="358">
        <v>0</v>
      </c>
      <c r="M670" s="358">
        <v>0</v>
      </c>
      <c r="N670" s="358" t="s">
        <v>5001</v>
      </c>
      <c r="O670" s="358"/>
      <c r="P670" s="335" t="str">
        <f t="shared" si="10"/>
        <v>64CCOT02</v>
      </c>
      <c r="Q670" s="268" t="e">
        <f>_trangay</f>
        <v>#N/A</v>
      </c>
      <c r="R670" s="268" t="e">
        <f>_trangay</f>
        <v>#N/A</v>
      </c>
      <c r="S670" s="269" t="e">
        <f>_trangay</f>
        <v>#N/A</v>
      </c>
    </row>
    <row r="671" spans="1:19" ht="12.75" hidden="1" customHeight="1">
      <c r="A671" s="335" t="str">
        <f>Ma</f>
        <v>CC4OT21-CCK64</v>
      </c>
      <c r="B671" s="335" t="str">
        <f>MaHP</f>
        <v>CC4OT21</v>
      </c>
      <c r="C671" s="357">
        <v>758</v>
      </c>
      <c r="D671" s="357" t="s">
        <v>5180</v>
      </c>
      <c r="E671" s="357" t="s">
        <v>5181</v>
      </c>
      <c r="F671" s="357" t="s">
        <v>1309</v>
      </c>
      <c r="G671" s="357">
        <v>3</v>
      </c>
      <c r="H671" s="357" t="s">
        <v>2154</v>
      </c>
      <c r="I671" s="357"/>
      <c r="J671" s="357">
        <v>30</v>
      </c>
      <c r="K671" s="358">
        <v>30</v>
      </c>
      <c r="L671" s="358">
        <v>0</v>
      </c>
      <c r="M671" s="358">
        <v>0</v>
      </c>
      <c r="N671" s="358" t="s">
        <v>5001</v>
      </c>
      <c r="O671" s="358"/>
      <c r="P671" s="335" t="str">
        <f t="shared" si="10"/>
        <v>64CCOT03</v>
      </c>
      <c r="Q671" s="268" t="e">
        <f>_trangay</f>
        <v>#N/A</v>
      </c>
      <c r="R671" s="268" t="e">
        <f>_trangay</f>
        <v>#N/A</v>
      </c>
      <c r="S671" s="269" t="e">
        <f>_trangay</f>
        <v>#N/A</v>
      </c>
    </row>
    <row r="672" spans="1:19" ht="12.75" hidden="1" customHeight="1">
      <c r="A672" s="335" t="str">
        <f>Ma</f>
        <v>CC4OT22-CCK64</v>
      </c>
      <c r="B672" s="335" t="str">
        <f>MaHP</f>
        <v>CC4OT22</v>
      </c>
      <c r="C672" s="357">
        <v>759</v>
      </c>
      <c r="D672" s="357" t="s">
        <v>5182</v>
      </c>
      <c r="E672" s="357" t="s">
        <v>5183</v>
      </c>
      <c r="F672" s="357" t="s">
        <v>1312</v>
      </c>
      <c r="G672" s="357">
        <v>3</v>
      </c>
      <c r="H672" s="357" t="s">
        <v>2154</v>
      </c>
      <c r="I672" s="357"/>
      <c r="J672" s="357">
        <v>37</v>
      </c>
      <c r="K672" s="358">
        <v>37</v>
      </c>
      <c r="L672" s="358">
        <v>0</v>
      </c>
      <c r="M672" s="358">
        <v>0</v>
      </c>
      <c r="N672" s="358" t="s">
        <v>5001</v>
      </c>
      <c r="O672" s="358"/>
      <c r="P672" s="335" t="str">
        <f t="shared" si="10"/>
        <v>64CCOT02</v>
      </c>
      <c r="Q672" s="268" t="e">
        <f>_trangay</f>
        <v>#N/A</v>
      </c>
      <c r="R672" s="268" t="e">
        <f>_trangay</f>
        <v>#N/A</v>
      </c>
      <c r="S672" s="269" t="e">
        <f>_trangay</f>
        <v>#N/A</v>
      </c>
    </row>
    <row r="673" spans="1:19" ht="12.75" hidden="1" customHeight="1">
      <c r="A673" s="335" t="str">
        <f>Ma</f>
        <v>CC4OT22-CCK64</v>
      </c>
      <c r="B673" s="335" t="str">
        <f>MaHP</f>
        <v>CC4OT22</v>
      </c>
      <c r="C673" s="357">
        <v>760</v>
      </c>
      <c r="D673" s="357" t="s">
        <v>5184</v>
      </c>
      <c r="E673" s="357" t="s">
        <v>5185</v>
      </c>
      <c r="F673" s="357" t="s">
        <v>1312</v>
      </c>
      <c r="G673" s="357">
        <v>3</v>
      </c>
      <c r="H673" s="357" t="s">
        <v>2154</v>
      </c>
      <c r="I673" s="357"/>
      <c r="J673" s="357">
        <v>30</v>
      </c>
      <c r="K673" s="358">
        <v>30</v>
      </c>
      <c r="L673" s="358">
        <v>0</v>
      </c>
      <c r="M673" s="358">
        <v>0</v>
      </c>
      <c r="N673" s="358" t="s">
        <v>5001</v>
      </c>
      <c r="O673" s="358"/>
      <c r="P673" s="335" t="str">
        <f t="shared" si="10"/>
        <v>64CCOT03</v>
      </c>
      <c r="Q673" s="268" t="e">
        <f>_trangay</f>
        <v>#N/A</v>
      </c>
      <c r="R673" s="268" t="e">
        <f>_trangay</f>
        <v>#N/A</v>
      </c>
      <c r="S673" s="269" t="e">
        <f>_trangay</f>
        <v>#N/A</v>
      </c>
    </row>
    <row r="674" spans="1:19" ht="12.75" hidden="1" customHeight="1">
      <c r="A674" s="335" t="str">
        <f>Ma</f>
        <v>DC4DT21-DCK65</v>
      </c>
      <c r="B674" s="335" t="str">
        <f>MaHP</f>
        <v>DC4DT21</v>
      </c>
      <c r="C674" s="357">
        <v>761</v>
      </c>
      <c r="D674" s="357" t="s">
        <v>3141</v>
      </c>
      <c r="E674" s="357" t="s">
        <v>3142</v>
      </c>
      <c r="F674" s="357" t="s">
        <v>1392</v>
      </c>
      <c r="G674" s="357">
        <v>3</v>
      </c>
      <c r="H674" s="357" t="s">
        <v>2198</v>
      </c>
      <c r="I674" s="357" t="s">
        <v>2199</v>
      </c>
      <c r="J674" s="357">
        <v>54</v>
      </c>
      <c r="K674" s="358">
        <v>42</v>
      </c>
      <c r="L674" s="358">
        <v>0</v>
      </c>
      <c r="M674" s="358">
        <v>0</v>
      </c>
      <c r="N674" s="358" t="s">
        <v>2237</v>
      </c>
      <c r="O674" s="358"/>
      <c r="P674" s="335" t="str">
        <f t="shared" si="10"/>
        <v>65DCDT23</v>
      </c>
      <c r="Q674" s="268" t="e">
        <f>_trangay</f>
        <v>#N/A</v>
      </c>
      <c r="R674" s="268" t="e">
        <f>_trangay</f>
        <v>#N/A</v>
      </c>
      <c r="S674" s="269" t="e">
        <f>_trangay</f>
        <v>#N/A</v>
      </c>
    </row>
    <row r="675" spans="1:19" ht="12.75" hidden="1" customHeight="1">
      <c r="A675" s="335" t="str">
        <f>Ma</f>
        <v>DC4CK13-DCK63</v>
      </c>
      <c r="B675" s="335" t="str">
        <f>MaHP</f>
        <v>DC4CK13</v>
      </c>
      <c r="C675" s="357">
        <v>762</v>
      </c>
      <c r="D675" s="357" t="s">
        <v>4340</v>
      </c>
      <c r="E675" s="357" t="s">
        <v>4341</v>
      </c>
      <c r="F675" s="357" t="s">
        <v>4342</v>
      </c>
      <c r="G675" s="357">
        <v>3</v>
      </c>
      <c r="H675" s="357" t="s">
        <v>219</v>
      </c>
      <c r="I675" s="357" t="s">
        <v>2154</v>
      </c>
      <c r="J675" s="357">
        <v>13</v>
      </c>
      <c r="K675" s="358">
        <v>12</v>
      </c>
      <c r="L675" s="358">
        <v>0</v>
      </c>
      <c r="M675" s="358">
        <v>0</v>
      </c>
      <c r="N675" s="358" t="s">
        <v>3407</v>
      </c>
      <c r="O675" s="358"/>
      <c r="P675" s="335" t="str">
        <f t="shared" si="10"/>
        <v>63DCMX01</v>
      </c>
      <c r="Q675" s="268" t="e">
        <f>_trangay</f>
        <v>#N/A</v>
      </c>
      <c r="R675" s="268" t="e">
        <f>_trangay</f>
        <v>#N/A</v>
      </c>
      <c r="S675" s="269" t="e">
        <f>_trangay</f>
        <v>#N/A</v>
      </c>
    </row>
    <row r="676" spans="1:19" ht="12.75" hidden="1" customHeight="1">
      <c r="A676" s="335" t="str">
        <f>Ma</f>
        <v>CC4CK13-CCK64</v>
      </c>
      <c r="B676" s="335" t="str">
        <f>MaHP</f>
        <v>CC4CK13</v>
      </c>
      <c r="C676" s="357">
        <v>763</v>
      </c>
      <c r="D676" s="357" t="s">
        <v>5186</v>
      </c>
      <c r="E676" s="357" t="s">
        <v>5187</v>
      </c>
      <c r="F676" s="357" t="s">
        <v>4342</v>
      </c>
      <c r="G676" s="357">
        <v>3</v>
      </c>
      <c r="H676" s="357" t="s">
        <v>2154</v>
      </c>
      <c r="I676" s="357"/>
      <c r="J676" s="357">
        <v>23</v>
      </c>
      <c r="K676" s="358">
        <v>23</v>
      </c>
      <c r="L676" s="358">
        <v>0</v>
      </c>
      <c r="M676" s="358">
        <v>0</v>
      </c>
      <c r="N676" s="358" t="s">
        <v>5001</v>
      </c>
      <c r="O676" s="358"/>
      <c r="P676" s="335" t="str">
        <f t="shared" si="10"/>
        <v>64CCMX01</v>
      </c>
      <c r="Q676" s="268" t="e">
        <f>_trangay</f>
        <v>#N/A</v>
      </c>
      <c r="R676" s="268" t="e">
        <f>_trangay</f>
        <v>#N/A</v>
      </c>
      <c r="S676" s="269" t="e">
        <f>_trangay</f>
        <v>#N/A</v>
      </c>
    </row>
    <row r="677" spans="1:19" ht="12.75" customHeight="1">
      <c r="A677" s="335" t="str">
        <f>Ma</f>
        <v>DC4CD21-DCK62</v>
      </c>
      <c r="B677" s="335" t="str">
        <f>MaHP</f>
        <v>DC4CD21</v>
      </c>
      <c r="C677" s="357">
        <v>764</v>
      </c>
      <c r="D677" s="357" t="s">
        <v>4343</v>
      </c>
      <c r="E677" s="357" t="s">
        <v>4344</v>
      </c>
      <c r="F677" s="357" t="s">
        <v>4345</v>
      </c>
      <c r="G677" s="357">
        <v>5</v>
      </c>
      <c r="H677" s="357" t="s">
        <v>2155</v>
      </c>
      <c r="I677" s="357"/>
      <c r="J677" s="357">
        <v>66</v>
      </c>
      <c r="K677" s="358">
        <v>3</v>
      </c>
      <c r="L677" s="358">
        <v>0</v>
      </c>
      <c r="M677" s="358">
        <v>0</v>
      </c>
      <c r="N677" s="358" t="s">
        <v>3631</v>
      </c>
      <c r="O677" s="358"/>
      <c r="P677" s="335" t="str">
        <f t="shared" si="10"/>
        <v>62DCCD03</v>
      </c>
      <c r="Q677" s="268" t="e">
        <f>_trangay</f>
        <v>#N/A</v>
      </c>
      <c r="R677" s="268" t="e">
        <f>_trangay</f>
        <v>#N/A</v>
      </c>
      <c r="S677" s="269" t="e">
        <f>_trangay</f>
        <v>#N/A</v>
      </c>
    </row>
    <row r="678" spans="1:19" ht="12.75" customHeight="1">
      <c r="A678" s="335" t="str">
        <f>Ma</f>
        <v>DC4CD21-DCK62</v>
      </c>
      <c r="B678" s="335" t="str">
        <f>MaHP</f>
        <v>DC4CD21</v>
      </c>
      <c r="C678" s="357">
        <v>765</v>
      </c>
      <c r="D678" s="357" t="s">
        <v>4346</v>
      </c>
      <c r="E678" s="357" t="s">
        <v>4347</v>
      </c>
      <c r="F678" s="357" t="s">
        <v>4345</v>
      </c>
      <c r="G678" s="357">
        <v>5</v>
      </c>
      <c r="H678" s="357" t="s">
        <v>2155</v>
      </c>
      <c r="I678" s="357"/>
      <c r="J678" s="357">
        <v>65</v>
      </c>
      <c r="K678" s="358">
        <v>58</v>
      </c>
      <c r="L678" s="358">
        <v>0</v>
      </c>
      <c r="M678" s="358">
        <v>0</v>
      </c>
      <c r="N678" s="358" t="s">
        <v>3631</v>
      </c>
      <c r="O678" s="358"/>
      <c r="P678" s="335" t="str">
        <f t="shared" si="10"/>
        <v>62DCCD04</v>
      </c>
      <c r="Q678" s="268" t="e">
        <f>_trangay</f>
        <v>#N/A</v>
      </c>
      <c r="R678" s="268" t="e">
        <f>_trangay</f>
        <v>#N/A</v>
      </c>
      <c r="S678" s="269" t="e">
        <f>_trangay</f>
        <v>#N/A</v>
      </c>
    </row>
    <row r="679" spans="1:19" ht="12.75" hidden="1" customHeight="1">
      <c r="A679" s="335" t="str">
        <f>Ma</f>
        <v>DC4CT13-DCK63</v>
      </c>
      <c r="B679" s="335" t="str">
        <f>MaHP</f>
        <v>DC4CT13</v>
      </c>
      <c r="C679" s="357">
        <v>766</v>
      </c>
      <c r="D679" s="357" t="s">
        <v>4348</v>
      </c>
      <c r="E679" s="357" t="s">
        <v>4349</v>
      </c>
      <c r="F679" s="357" t="s">
        <v>4350</v>
      </c>
      <c r="G679" s="357">
        <v>3</v>
      </c>
      <c r="H679" s="357" t="s">
        <v>4351</v>
      </c>
      <c r="I679" s="357" t="s">
        <v>2155</v>
      </c>
      <c r="J679" s="357">
        <v>54</v>
      </c>
      <c r="K679" s="358">
        <v>54</v>
      </c>
      <c r="L679" s="358">
        <v>0</v>
      </c>
      <c r="M679" s="358">
        <v>0</v>
      </c>
      <c r="N679" s="358" t="s">
        <v>3407</v>
      </c>
      <c r="O679" s="358"/>
      <c r="P679" s="335" t="str">
        <f t="shared" si="10"/>
        <v>63DCCD06</v>
      </c>
      <c r="Q679" s="268" t="e">
        <f>_trangay</f>
        <v>#N/A</v>
      </c>
      <c r="R679" s="268" t="e">
        <f>_trangay</f>
        <v>#N/A</v>
      </c>
      <c r="S679" s="269" t="e">
        <f>_trangay</f>
        <v>#N/A</v>
      </c>
    </row>
    <row r="680" spans="1:19" ht="12.75" hidden="1" customHeight="1">
      <c r="A680" s="335" t="str">
        <f>Ma</f>
        <v>CC4CT13-CCK65</v>
      </c>
      <c r="B680" s="335" t="str">
        <f>MaHP</f>
        <v>CC4CT13</v>
      </c>
      <c r="C680" s="357">
        <v>767</v>
      </c>
      <c r="D680" s="357" t="s">
        <v>5188</v>
      </c>
      <c r="E680" s="357" t="s">
        <v>5189</v>
      </c>
      <c r="F680" s="357" t="s">
        <v>1274</v>
      </c>
      <c r="G680" s="357">
        <v>3</v>
      </c>
      <c r="H680" s="357" t="s">
        <v>4351</v>
      </c>
      <c r="I680" s="357" t="s">
        <v>2155</v>
      </c>
      <c r="J680" s="357">
        <v>33</v>
      </c>
      <c r="K680" s="358">
        <v>32</v>
      </c>
      <c r="L680" s="358">
        <v>0</v>
      </c>
      <c r="M680" s="358">
        <v>0</v>
      </c>
      <c r="N680" s="358" t="s">
        <v>5021</v>
      </c>
      <c r="O680" s="358"/>
      <c r="P680" s="335" t="str">
        <f t="shared" si="10"/>
        <v>65CCDD21</v>
      </c>
      <c r="Q680" s="268" t="e">
        <f>_trangay</f>
        <v>#N/A</v>
      </c>
      <c r="R680" s="268" t="e">
        <f>_trangay</f>
        <v>#N/A</v>
      </c>
      <c r="S680" s="269" t="e">
        <f>_trangay</f>
        <v>#N/A</v>
      </c>
    </row>
    <row r="681" spans="1:19" ht="12.75" hidden="1" customHeight="1">
      <c r="A681" s="335" t="str">
        <f>Ma</f>
        <v>DC4CT13-DCK63</v>
      </c>
      <c r="B681" s="335" t="str">
        <f>MaHP</f>
        <v>DC4CT13</v>
      </c>
      <c r="C681" s="357">
        <v>768</v>
      </c>
      <c r="D681" s="357" t="s">
        <v>4352</v>
      </c>
      <c r="E681" s="357" t="s">
        <v>4353</v>
      </c>
      <c r="F681" s="357" t="s">
        <v>4350</v>
      </c>
      <c r="G681" s="357">
        <v>3</v>
      </c>
      <c r="H681" s="357" t="s">
        <v>4351</v>
      </c>
      <c r="I681" s="357" t="s">
        <v>2155</v>
      </c>
      <c r="J681" s="357">
        <v>50</v>
      </c>
      <c r="K681" s="358">
        <v>50</v>
      </c>
      <c r="L681" s="358">
        <v>0</v>
      </c>
      <c r="M681" s="358">
        <v>0</v>
      </c>
      <c r="N681" s="358" t="s">
        <v>3407</v>
      </c>
      <c r="O681" s="358"/>
      <c r="P681" s="335" t="str">
        <f t="shared" si="10"/>
        <v>63DCCD07</v>
      </c>
      <c r="Q681" s="268" t="e">
        <f>_trangay</f>
        <v>#N/A</v>
      </c>
      <c r="R681" s="268" t="e">
        <f>_trangay</f>
        <v>#N/A</v>
      </c>
      <c r="S681" s="269" t="e">
        <f>_trangay</f>
        <v>#N/A</v>
      </c>
    </row>
    <row r="682" spans="1:19" ht="12.75" hidden="1" customHeight="1">
      <c r="A682" s="335" t="str">
        <f>Ma</f>
        <v>DC4CT13-DCK63</v>
      </c>
      <c r="B682" s="335" t="str">
        <f>MaHP</f>
        <v>DC4CT13</v>
      </c>
      <c r="C682" s="357">
        <v>769</v>
      </c>
      <c r="D682" s="357" t="s">
        <v>4354</v>
      </c>
      <c r="E682" s="357" t="s">
        <v>4355</v>
      </c>
      <c r="F682" s="357" t="s">
        <v>4350</v>
      </c>
      <c r="G682" s="357">
        <v>3</v>
      </c>
      <c r="H682" s="357" t="s">
        <v>4351</v>
      </c>
      <c r="I682" s="357" t="s">
        <v>2155</v>
      </c>
      <c r="J682" s="357">
        <v>45</v>
      </c>
      <c r="K682" s="358">
        <v>45</v>
      </c>
      <c r="L682" s="358">
        <v>0</v>
      </c>
      <c r="M682" s="358">
        <v>0</v>
      </c>
      <c r="N682" s="358" t="s">
        <v>3407</v>
      </c>
      <c r="O682" s="358"/>
      <c r="P682" s="335" t="str">
        <f t="shared" si="10"/>
        <v>63DCCD08</v>
      </c>
      <c r="Q682" s="268" t="e">
        <f>_trangay</f>
        <v>#N/A</v>
      </c>
      <c r="R682" s="268" t="e">
        <f>_trangay</f>
        <v>#N/A</v>
      </c>
      <c r="S682" s="269" t="e">
        <f>_trangay</f>
        <v>#N/A</v>
      </c>
    </row>
    <row r="683" spans="1:19" s="104" customFormat="1" ht="12.75" hidden="1" customHeight="1">
      <c r="A683" s="336" t="str">
        <f>Ma</f>
        <v>DC4CT13-DCK63</v>
      </c>
      <c r="B683" s="335" t="str">
        <f>MaHP</f>
        <v>DC4CT13</v>
      </c>
      <c r="C683" s="357">
        <v>770</v>
      </c>
      <c r="D683" s="357" t="s">
        <v>4356</v>
      </c>
      <c r="E683" s="357" t="s">
        <v>4357</v>
      </c>
      <c r="F683" s="357" t="s">
        <v>4350</v>
      </c>
      <c r="G683" s="357">
        <v>3</v>
      </c>
      <c r="H683" s="357" t="s">
        <v>4351</v>
      </c>
      <c r="I683" s="357" t="s">
        <v>2155</v>
      </c>
      <c r="J683" s="357">
        <v>51</v>
      </c>
      <c r="K683" s="358">
        <v>47</v>
      </c>
      <c r="L683" s="358">
        <v>0</v>
      </c>
      <c r="M683" s="358">
        <v>0</v>
      </c>
      <c r="N683" s="358" t="s">
        <v>3407</v>
      </c>
      <c r="O683" s="358"/>
      <c r="P683" s="336" t="str">
        <f t="shared" si="10"/>
        <v>63DCCD09</v>
      </c>
      <c r="Q683" s="268" t="e">
        <f>_trangay</f>
        <v>#N/A</v>
      </c>
      <c r="R683" s="268" t="e">
        <f>_trangay</f>
        <v>#N/A</v>
      </c>
      <c r="S683" s="269" t="e">
        <f>_trangay</f>
        <v>#N/A</v>
      </c>
    </row>
    <row r="684" spans="1:19" s="104" customFormat="1" ht="12.75" hidden="1" customHeight="1">
      <c r="A684" s="336" t="str">
        <f>Ma</f>
        <v>DC4CT13-DCK63</v>
      </c>
      <c r="B684" s="335" t="str">
        <f>MaHP</f>
        <v>DC4CT13</v>
      </c>
      <c r="C684" s="357">
        <v>771</v>
      </c>
      <c r="D684" s="357" t="s">
        <v>4358</v>
      </c>
      <c r="E684" s="357" t="s">
        <v>4359</v>
      </c>
      <c r="F684" s="357" t="s">
        <v>4350</v>
      </c>
      <c r="G684" s="357">
        <v>3</v>
      </c>
      <c r="H684" s="357" t="s">
        <v>4351</v>
      </c>
      <c r="I684" s="357" t="s">
        <v>2155</v>
      </c>
      <c r="J684" s="357">
        <v>53</v>
      </c>
      <c r="K684" s="358">
        <v>53</v>
      </c>
      <c r="L684" s="358">
        <v>0</v>
      </c>
      <c r="M684" s="358">
        <v>0</v>
      </c>
      <c r="N684" s="358" t="s">
        <v>3407</v>
      </c>
      <c r="O684" s="358"/>
      <c r="P684" s="336" t="str">
        <f t="shared" si="10"/>
        <v>63DCCD10</v>
      </c>
      <c r="Q684" s="268" t="e">
        <f>_trangay</f>
        <v>#N/A</v>
      </c>
      <c r="R684" s="268" t="e">
        <f>_trangay</f>
        <v>#N/A</v>
      </c>
      <c r="S684" s="269" t="e">
        <f>_trangay</f>
        <v>#N/A</v>
      </c>
    </row>
    <row r="685" spans="1:19" ht="12.75" hidden="1" customHeight="1">
      <c r="A685" s="335" t="str">
        <f>Ma</f>
        <v>DC4CT13-DCK63</v>
      </c>
      <c r="B685" s="335" t="str">
        <f>MaHP</f>
        <v>DC4CT13</v>
      </c>
      <c r="C685" s="357">
        <v>772</v>
      </c>
      <c r="D685" s="357" t="s">
        <v>4360</v>
      </c>
      <c r="E685" s="357" t="s">
        <v>4361</v>
      </c>
      <c r="F685" s="357" t="s">
        <v>4350</v>
      </c>
      <c r="G685" s="357">
        <v>3</v>
      </c>
      <c r="H685" s="357" t="s">
        <v>4351</v>
      </c>
      <c r="I685" s="357" t="s">
        <v>2155</v>
      </c>
      <c r="J685" s="357">
        <v>55</v>
      </c>
      <c r="K685" s="358">
        <v>51</v>
      </c>
      <c r="L685" s="358">
        <v>0</v>
      </c>
      <c r="M685" s="358">
        <v>0</v>
      </c>
      <c r="N685" s="358" t="s">
        <v>3407</v>
      </c>
      <c r="O685" s="358"/>
      <c r="P685" s="335" t="str">
        <f t="shared" si="10"/>
        <v>63DCDB01</v>
      </c>
      <c r="Q685" s="268" t="e">
        <f>_trangay</f>
        <v>#N/A</v>
      </c>
      <c r="R685" s="268" t="e">
        <f>_trangay</f>
        <v>#N/A</v>
      </c>
      <c r="S685" s="269" t="e">
        <f>_trangay</f>
        <v>#N/A</v>
      </c>
    </row>
    <row r="686" spans="1:19" ht="12.75" hidden="1" customHeight="1">
      <c r="A686" s="335" t="str">
        <f>Ma</f>
        <v>DC4CT13-DCK63</v>
      </c>
      <c r="B686" s="335" t="str">
        <f>MaHP</f>
        <v>DC4CT13</v>
      </c>
      <c r="C686" s="357">
        <v>773</v>
      </c>
      <c r="D686" s="357" t="s">
        <v>4362</v>
      </c>
      <c r="E686" s="357" t="s">
        <v>4363</v>
      </c>
      <c r="F686" s="357" t="s">
        <v>4350</v>
      </c>
      <c r="G686" s="357">
        <v>3</v>
      </c>
      <c r="H686" s="357" t="s">
        <v>4351</v>
      </c>
      <c r="I686" s="357" t="s">
        <v>2155</v>
      </c>
      <c r="J686" s="357">
        <v>50</v>
      </c>
      <c r="K686" s="358">
        <v>40</v>
      </c>
      <c r="L686" s="358">
        <v>0</v>
      </c>
      <c r="M686" s="358">
        <v>0</v>
      </c>
      <c r="N686" s="358" t="s">
        <v>3407</v>
      </c>
      <c r="O686" s="358"/>
      <c r="P686" s="335" t="str">
        <f t="shared" si="10"/>
        <v>63DCCA01</v>
      </c>
      <c r="Q686" s="268" t="e">
        <f>_trangay</f>
        <v>#N/A</v>
      </c>
      <c r="R686" s="268" t="e">
        <f>_trangay</f>
        <v>#N/A</v>
      </c>
      <c r="S686" s="269" t="e">
        <f>_trangay</f>
        <v>#N/A</v>
      </c>
    </row>
    <row r="687" spans="1:19" ht="12.75" hidden="1" customHeight="1">
      <c r="A687" s="335" t="str">
        <f>Ma</f>
        <v>DC4DT22-DCK65</v>
      </c>
      <c r="B687" s="335" t="str">
        <f>MaHP</f>
        <v>DC4DT22</v>
      </c>
      <c r="C687" s="357">
        <v>774</v>
      </c>
      <c r="D687" s="357" t="s">
        <v>3143</v>
      </c>
      <c r="E687" s="357" t="s">
        <v>3144</v>
      </c>
      <c r="F687" s="357" t="s">
        <v>1395</v>
      </c>
      <c r="G687" s="357">
        <v>2</v>
      </c>
      <c r="H687" s="357" t="s">
        <v>2198</v>
      </c>
      <c r="I687" s="357" t="s">
        <v>2199</v>
      </c>
      <c r="J687" s="357">
        <v>54</v>
      </c>
      <c r="K687" s="358">
        <v>42</v>
      </c>
      <c r="L687" s="358">
        <v>0</v>
      </c>
      <c r="M687" s="358">
        <v>0</v>
      </c>
      <c r="N687" s="358" t="s">
        <v>2237</v>
      </c>
      <c r="O687" s="358"/>
      <c r="P687" s="335" t="str">
        <f t="shared" si="10"/>
        <v>65DCDT23</v>
      </c>
      <c r="Q687" s="268" t="e">
        <f>_trangay</f>
        <v>#N/A</v>
      </c>
      <c r="R687" s="268" t="e">
        <f>_trangay</f>
        <v>#N/A</v>
      </c>
      <c r="S687" s="269" t="e">
        <f>_trangay</f>
        <v>#N/A</v>
      </c>
    </row>
    <row r="688" spans="1:19" ht="12.75" hidden="1" customHeight="1">
      <c r="A688" s="335" t="str">
        <f>Ma</f>
        <v>DC4CK12-DCK64</v>
      </c>
      <c r="B688" s="335" t="str">
        <f>MaHP</f>
        <v>DC4CK12</v>
      </c>
      <c r="C688" s="357">
        <v>775</v>
      </c>
      <c r="D688" s="357" t="s">
        <v>4364</v>
      </c>
      <c r="E688" s="357" t="s">
        <v>4365</v>
      </c>
      <c r="F688" s="357" t="s">
        <v>1339</v>
      </c>
      <c r="G688" s="357">
        <v>2</v>
      </c>
      <c r="H688" s="357" t="s">
        <v>2154</v>
      </c>
      <c r="I688" s="357"/>
      <c r="J688" s="357">
        <v>70</v>
      </c>
      <c r="K688" s="358">
        <v>24</v>
      </c>
      <c r="L688" s="358">
        <v>0</v>
      </c>
      <c r="M688" s="358">
        <v>0</v>
      </c>
      <c r="N688" s="358" t="s">
        <v>3385</v>
      </c>
      <c r="O688" s="358"/>
      <c r="P688" s="335" t="str">
        <f t="shared" si="10"/>
        <v>64DCMT01</v>
      </c>
      <c r="Q688" s="268" t="e">
        <f>_trangay</f>
        <v>#N/A</v>
      </c>
      <c r="R688" s="268" t="e">
        <f>_trangay</f>
        <v>#N/A</v>
      </c>
      <c r="S688" s="269" t="e">
        <f>_trangay</f>
        <v>#N/A</v>
      </c>
    </row>
    <row r="689" spans="1:19" ht="12.75" customHeight="1">
      <c r="A689" s="335" t="str">
        <f>Ma</f>
        <v>DC4CA23-DCK62</v>
      </c>
      <c r="B689" s="335" t="str">
        <f>MaHP</f>
        <v>DC4CA23</v>
      </c>
      <c r="C689" s="357">
        <v>776</v>
      </c>
      <c r="D689" s="357" t="s">
        <v>4366</v>
      </c>
      <c r="E689" s="357" t="s">
        <v>4367</v>
      </c>
      <c r="F689" s="357" t="s">
        <v>1402</v>
      </c>
      <c r="G689" s="357">
        <v>3</v>
      </c>
      <c r="H689" s="357" t="s">
        <v>1648</v>
      </c>
      <c r="I689" s="357" t="s">
        <v>2155</v>
      </c>
      <c r="J689" s="357">
        <v>66</v>
      </c>
      <c r="K689" s="358">
        <v>3</v>
      </c>
      <c r="L689" s="358">
        <v>0</v>
      </c>
      <c r="M689" s="358">
        <v>0</v>
      </c>
      <c r="N689" s="358" t="s">
        <v>3631</v>
      </c>
      <c r="O689" s="358" t="s">
        <v>2160</v>
      </c>
      <c r="P689" s="335" t="str">
        <f t="shared" si="10"/>
        <v>62DCCD03</v>
      </c>
      <c r="Q689" s="268" t="e">
        <f>_trangay</f>
        <v>#N/A</v>
      </c>
      <c r="R689" s="268" t="e">
        <f>_trangay</f>
        <v>#N/A</v>
      </c>
      <c r="S689" s="269" t="e">
        <f>_trangay</f>
        <v>#N/A</v>
      </c>
    </row>
    <row r="690" spans="1:19" ht="12.75" customHeight="1">
      <c r="A690" s="335" t="str">
        <f>Ma</f>
        <v>DC4CA23-DCK62</v>
      </c>
      <c r="B690" s="335" t="str">
        <f>MaHP</f>
        <v>DC4CA23</v>
      </c>
      <c r="C690" s="357">
        <v>777</v>
      </c>
      <c r="D690" s="357" t="s">
        <v>4368</v>
      </c>
      <c r="E690" s="357" t="s">
        <v>4369</v>
      </c>
      <c r="F690" s="357" t="s">
        <v>1402</v>
      </c>
      <c r="G690" s="357">
        <v>3</v>
      </c>
      <c r="H690" s="357" t="s">
        <v>1648</v>
      </c>
      <c r="I690" s="357" t="s">
        <v>2155</v>
      </c>
      <c r="J690" s="357">
        <v>65</v>
      </c>
      <c r="K690" s="358">
        <v>58</v>
      </c>
      <c r="L690" s="358">
        <v>0</v>
      </c>
      <c r="M690" s="358">
        <v>0</v>
      </c>
      <c r="N690" s="358" t="s">
        <v>3631</v>
      </c>
      <c r="O690" s="358" t="s">
        <v>3899</v>
      </c>
      <c r="P690" s="335" t="str">
        <f t="shared" si="10"/>
        <v>62DCCD04</v>
      </c>
      <c r="Q690" s="268" t="e">
        <f>_trangay</f>
        <v>#N/A</v>
      </c>
      <c r="R690" s="268" t="e">
        <f>_trangay</f>
        <v>#N/A</v>
      </c>
      <c r="S690" s="269" t="e">
        <f>_trangay</f>
        <v>#N/A</v>
      </c>
    </row>
    <row r="691" spans="1:19" ht="12.75" customHeight="1">
      <c r="A691" s="335" t="str">
        <f>Ma</f>
        <v>DC4DB23-DCK62</v>
      </c>
      <c r="B691" s="335" t="str">
        <f>MaHP</f>
        <v>DC4DB23</v>
      </c>
      <c r="C691" s="357">
        <v>778</v>
      </c>
      <c r="D691" s="357" t="s">
        <v>4370</v>
      </c>
      <c r="E691" s="357" t="s">
        <v>4371</v>
      </c>
      <c r="F691" s="357" t="s">
        <v>4372</v>
      </c>
      <c r="G691" s="357">
        <v>3</v>
      </c>
      <c r="H691" s="357" t="s">
        <v>1647</v>
      </c>
      <c r="I691" s="357" t="s">
        <v>2155</v>
      </c>
      <c r="J691" s="357">
        <v>66</v>
      </c>
      <c r="K691" s="358">
        <v>3</v>
      </c>
      <c r="L691" s="358">
        <v>0</v>
      </c>
      <c r="M691" s="358">
        <v>0</v>
      </c>
      <c r="N691" s="358" t="s">
        <v>3631</v>
      </c>
      <c r="O691" s="358" t="s">
        <v>4373</v>
      </c>
      <c r="P691" s="335" t="str">
        <f t="shared" si="10"/>
        <v>62DCCD03</v>
      </c>
      <c r="Q691" s="268" t="e">
        <f>_trangay</f>
        <v>#N/A</v>
      </c>
      <c r="R691" s="268" t="e">
        <f>_trangay</f>
        <v>#N/A</v>
      </c>
      <c r="S691" s="269" t="e">
        <f>_trangay</f>
        <v>#N/A</v>
      </c>
    </row>
    <row r="692" spans="1:19" ht="12.75" customHeight="1">
      <c r="A692" s="335" t="str">
        <f>Ma</f>
        <v>DC4DB23-DCK62</v>
      </c>
      <c r="B692" s="335" t="str">
        <f>MaHP</f>
        <v>DC4DB23</v>
      </c>
      <c r="C692" s="357">
        <v>779</v>
      </c>
      <c r="D692" s="357" t="s">
        <v>4374</v>
      </c>
      <c r="E692" s="357" t="s">
        <v>4375</v>
      </c>
      <c r="F692" s="357" t="s">
        <v>4372</v>
      </c>
      <c r="G692" s="357">
        <v>3</v>
      </c>
      <c r="H692" s="357" t="s">
        <v>1647</v>
      </c>
      <c r="I692" s="357" t="s">
        <v>2155</v>
      </c>
      <c r="J692" s="357">
        <v>65</v>
      </c>
      <c r="K692" s="358">
        <v>54</v>
      </c>
      <c r="L692" s="358">
        <v>0</v>
      </c>
      <c r="M692" s="358">
        <v>0</v>
      </c>
      <c r="N692" s="358" t="s">
        <v>3631</v>
      </c>
      <c r="O692" s="358" t="s">
        <v>4376</v>
      </c>
      <c r="P692" s="335" t="str">
        <f t="shared" si="10"/>
        <v>62DCCD04</v>
      </c>
      <c r="Q692" s="268" t="e">
        <f>_trangay</f>
        <v>#N/A</v>
      </c>
      <c r="R692" s="268" t="e">
        <f>_trangay</f>
        <v>#N/A</v>
      </c>
      <c r="S692" s="269" t="e">
        <f>_trangay</f>
        <v>#N/A</v>
      </c>
    </row>
    <row r="693" spans="1:19" ht="12.75" hidden="1" customHeight="1">
      <c r="A693" s="335" t="str">
        <f>Ma</f>
        <v>DC4QT21-DCK63</v>
      </c>
      <c r="B693" s="335" t="str">
        <f>MaHP</f>
        <v>DC4QT21</v>
      </c>
      <c r="C693" s="357">
        <v>780</v>
      </c>
      <c r="D693" s="357" t="s">
        <v>4377</v>
      </c>
      <c r="E693" s="357" t="s">
        <v>4378</v>
      </c>
      <c r="F693" s="357" t="s">
        <v>1368</v>
      </c>
      <c r="G693" s="357">
        <v>4</v>
      </c>
      <c r="H693" s="357" t="s">
        <v>2165</v>
      </c>
      <c r="I693" s="357" t="s">
        <v>2166</v>
      </c>
      <c r="J693" s="357">
        <v>55</v>
      </c>
      <c r="K693" s="358">
        <v>49</v>
      </c>
      <c r="L693" s="358">
        <v>0</v>
      </c>
      <c r="M693" s="358">
        <v>0</v>
      </c>
      <c r="N693" s="358" t="s">
        <v>3407</v>
      </c>
      <c r="O693" s="358"/>
      <c r="P693" s="335" t="str">
        <f t="shared" si="10"/>
        <v>63DCQT01</v>
      </c>
      <c r="Q693" s="268" t="e">
        <f>_trangay</f>
        <v>#N/A</v>
      </c>
      <c r="R693" s="268" t="e">
        <f>_trangay</f>
        <v>#N/A</v>
      </c>
      <c r="S693" s="269" t="e">
        <f>_trangay</f>
        <v>#N/A</v>
      </c>
    </row>
    <row r="694" spans="1:19" ht="12.75" hidden="1" customHeight="1">
      <c r="A694" s="335" t="str">
        <f>Ma</f>
        <v>DC4QT21-DCK63</v>
      </c>
      <c r="B694" s="335" t="str">
        <f>MaHP</f>
        <v>DC4QT21</v>
      </c>
      <c r="C694" s="357">
        <v>781</v>
      </c>
      <c r="D694" s="357" t="s">
        <v>4379</v>
      </c>
      <c r="E694" s="357" t="s">
        <v>4380</v>
      </c>
      <c r="F694" s="357" t="s">
        <v>1368</v>
      </c>
      <c r="G694" s="357">
        <v>4</v>
      </c>
      <c r="H694" s="357" t="s">
        <v>2165</v>
      </c>
      <c r="I694" s="357" t="s">
        <v>2166</v>
      </c>
      <c r="J694" s="357">
        <v>46</v>
      </c>
      <c r="K694" s="358">
        <v>38</v>
      </c>
      <c r="L694" s="358">
        <v>0</v>
      </c>
      <c r="M694" s="358">
        <v>0</v>
      </c>
      <c r="N694" s="358" t="s">
        <v>3407</v>
      </c>
      <c r="O694" s="358"/>
      <c r="P694" s="335" t="str">
        <f t="shared" si="10"/>
        <v>63DCQT02</v>
      </c>
      <c r="Q694" s="268" t="e">
        <f>_trangay</f>
        <v>#N/A</v>
      </c>
      <c r="R694" s="268" t="e">
        <f>_trangay</f>
        <v>#N/A</v>
      </c>
      <c r="S694" s="269" t="e">
        <f>_trangay</f>
        <v>#N/A</v>
      </c>
    </row>
    <row r="695" spans="1:19" ht="12.75" hidden="1" customHeight="1">
      <c r="A695" s="335" t="str">
        <f>Ma</f>
        <v>DC4CK11-DCK63</v>
      </c>
      <c r="B695" s="335" t="str">
        <f>MaHP</f>
        <v>DC4CK11</v>
      </c>
      <c r="C695" s="357">
        <v>782</v>
      </c>
      <c r="D695" s="357" t="s">
        <v>4381</v>
      </c>
      <c r="E695" s="357" t="s">
        <v>4382</v>
      </c>
      <c r="F695" s="357" t="s">
        <v>1306</v>
      </c>
      <c r="G695" s="357">
        <v>4</v>
      </c>
      <c r="H695" s="357" t="s">
        <v>2154</v>
      </c>
      <c r="I695" s="357"/>
      <c r="J695" s="357">
        <v>45</v>
      </c>
      <c r="K695" s="358">
        <v>37</v>
      </c>
      <c r="L695" s="358">
        <v>0</v>
      </c>
      <c r="M695" s="358">
        <v>0</v>
      </c>
      <c r="N695" s="358" t="s">
        <v>3407</v>
      </c>
      <c r="O695" s="358"/>
      <c r="P695" s="335" t="str">
        <f t="shared" si="10"/>
        <v>63DCOT02</v>
      </c>
      <c r="Q695" s="268" t="e">
        <f>_trangay</f>
        <v>#N/A</v>
      </c>
      <c r="R695" s="268" t="e">
        <f>_trangay</f>
        <v>#N/A</v>
      </c>
      <c r="S695" s="269" t="e">
        <f>_trangay</f>
        <v>#N/A</v>
      </c>
    </row>
    <row r="696" spans="1:19" ht="12.75" hidden="1" customHeight="1">
      <c r="A696" s="335" t="str">
        <f>Ma</f>
        <v>CC4CK11-CCK65</v>
      </c>
      <c r="B696" s="335" t="str">
        <f>MaHP</f>
        <v>CC4CK11</v>
      </c>
      <c r="C696" s="357">
        <v>783</v>
      </c>
      <c r="D696" s="357" t="s">
        <v>5190</v>
      </c>
      <c r="E696" s="357" t="s">
        <v>5191</v>
      </c>
      <c r="F696" s="357" t="s">
        <v>5192</v>
      </c>
      <c r="G696" s="357">
        <v>4</v>
      </c>
      <c r="H696" s="357" t="s">
        <v>5193</v>
      </c>
      <c r="I696" s="357" t="s">
        <v>5194</v>
      </c>
      <c r="J696" s="357">
        <v>59</v>
      </c>
      <c r="K696" s="358">
        <v>59</v>
      </c>
      <c r="L696" s="358">
        <v>0</v>
      </c>
      <c r="M696" s="358">
        <v>0</v>
      </c>
      <c r="N696" s="358" t="s">
        <v>5021</v>
      </c>
      <c r="O696" s="358"/>
      <c r="P696" s="335" t="str">
        <f t="shared" si="10"/>
        <v>65CCOT21</v>
      </c>
      <c r="Q696" s="268" t="e">
        <f>_trangay</f>
        <v>#N/A</v>
      </c>
      <c r="R696" s="268" t="e">
        <f>_trangay</f>
        <v>#N/A</v>
      </c>
      <c r="S696" s="269" t="e">
        <f>_trangay</f>
        <v>#N/A</v>
      </c>
    </row>
    <row r="697" spans="1:19" ht="12.75" hidden="1" customHeight="1">
      <c r="A697" s="335" t="str">
        <f>Ma</f>
        <v>DC4CK11-DCK64</v>
      </c>
      <c r="B697" s="335" t="str">
        <f>MaHP</f>
        <v>DC4CK11</v>
      </c>
      <c r="C697" s="357">
        <v>784</v>
      </c>
      <c r="D697" s="357" t="s">
        <v>4383</v>
      </c>
      <c r="E697" s="357" t="s">
        <v>4384</v>
      </c>
      <c r="F697" s="357" t="s">
        <v>1306</v>
      </c>
      <c r="G697" s="357">
        <v>4</v>
      </c>
      <c r="H697" s="357" t="s">
        <v>2154</v>
      </c>
      <c r="I697" s="357"/>
      <c r="J697" s="357">
        <v>70</v>
      </c>
      <c r="K697" s="358">
        <v>38</v>
      </c>
      <c r="L697" s="358">
        <v>0</v>
      </c>
      <c r="M697" s="358">
        <v>0</v>
      </c>
      <c r="N697" s="358" t="s">
        <v>3385</v>
      </c>
      <c r="O697" s="358"/>
      <c r="P697" s="335" t="str">
        <f t="shared" si="10"/>
        <v>64DCMX03</v>
      </c>
      <c r="Q697" s="268" t="e">
        <f>_trangay</f>
        <v>#N/A</v>
      </c>
      <c r="R697" s="268" t="e">
        <f>_trangay</f>
        <v>#N/A</v>
      </c>
      <c r="S697" s="269" t="e">
        <f>_trangay</f>
        <v>#N/A</v>
      </c>
    </row>
    <row r="698" spans="1:19" ht="12.75" hidden="1" customHeight="1">
      <c r="A698" s="335" t="str">
        <f>Ma</f>
        <v>DC4CK11-DCK64</v>
      </c>
      <c r="B698" s="335" t="str">
        <f>MaHP</f>
        <v>DC4CK11</v>
      </c>
      <c r="C698" s="357">
        <v>785</v>
      </c>
      <c r="D698" s="357" t="s">
        <v>4385</v>
      </c>
      <c r="E698" s="357" t="s">
        <v>4386</v>
      </c>
      <c r="F698" s="357" t="s">
        <v>1306</v>
      </c>
      <c r="G698" s="357">
        <v>4</v>
      </c>
      <c r="H698" s="357" t="s">
        <v>2154</v>
      </c>
      <c r="I698" s="357"/>
      <c r="J698" s="357">
        <v>70</v>
      </c>
      <c r="K698" s="358">
        <v>42</v>
      </c>
      <c r="L698" s="358">
        <v>0</v>
      </c>
      <c r="M698" s="358">
        <v>0</v>
      </c>
      <c r="N698" s="358" t="s">
        <v>3385</v>
      </c>
      <c r="O698" s="358"/>
      <c r="P698" s="335" t="str">
        <f t="shared" si="10"/>
        <v>64DCMX02</v>
      </c>
      <c r="Q698" s="268" t="e">
        <f>_trangay</f>
        <v>#N/A</v>
      </c>
      <c r="R698" s="268" t="e">
        <f>_trangay</f>
        <v>#N/A</v>
      </c>
      <c r="S698" s="269" t="e">
        <f>_trangay</f>
        <v>#N/A</v>
      </c>
    </row>
    <row r="699" spans="1:19" ht="12.75" hidden="1" customHeight="1">
      <c r="A699" s="335" t="str">
        <f>Ma</f>
        <v>DC4CK11-DCK64</v>
      </c>
      <c r="B699" s="335" t="str">
        <f>MaHP</f>
        <v>DC4CK11</v>
      </c>
      <c r="C699" s="357">
        <v>786</v>
      </c>
      <c r="D699" s="357" t="s">
        <v>4387</v>
      </c>
      <c r="E699" s="357" t="s">
        <v>4388</v>
      </c>
      <c r="F699" s="357" t="s">
        <v>1306</v>
      </c>
      <c r="G699" s="357">
        <v>4</v>
      </c>
      <c r="H699" s="357" t="s">
        <v>2154</v>
      </c>
      <c r="I699" s="357"/>
      <c r="J699" s="357">
        <v>70</v>
      </c>
      <c r="K699" s="358">
        <v>43</v>
      </c>
      <c r="L699" s="358">
        <v>0</v>
      </c>
      <c r="M699" s="358">
        <v>0</v>
      </c>
      <c r="N699" s="358" t="s">
        <v>3385</v>
      </c>
      <c r="O699" s="358"/>
      <c r="P699" s="335" t="str">
        <f t="shared" si="10"/>
        <v>64DCDM01</v>
      </c>
      <c r="Q699" s="268" t="e">
        <f>_trangay</f>
        <v>#N/A</v>
      </c>
      <c r="R699" s="268" t="e">
        <f>_trangay</f>
        <v>#N/A</v>
      </c>
      <c r="S699" s="269" t="e">
        <f>_trangay</f>
        <v>#N/A</v>
      </c>
    </row>
    <row r="700" spans="1:19" ht="12.75" hidden="1" customHeight="1">
      <c r="A700" s="335" t="str">
        <f>Ma</f>
        <v>DC4CK11-DCK64</v>
      </c>
      <c r="B700" s="335" t="str">
        <f>MaHP</f>
        <v>DC4CK11</v>
      </c>
      <c r="C700" s="357">
        <v>787</v>
      </c>
      <c r="D700" s="357" t="s">
        <v>4389</v>
      </c>
      <c r="E700" s="357" t="s">
        <v>4390</v>
      </c>
      <c r="F700" s="357" t="s">
        <v>1306</v>
      </c>
      <c r="G700" s="357">
        <v>4</v>
      </c>
      <c r="H700" s="357" t="s">
        <v>2154</v>
      </c>
      <c r="I700" s="357"/>
      <c r="J700" s="357">
        <v>70</v>
      </c>
      <c r="K700" s="358">
        <v>42</v>
      </c>
      <c r="L700" s="358">
        <v>0</v>
      </c>
      <c r="M700" s="358">
        <v>0</v>
      </c>
      <c r="N700" s="358" t="s">
        <v>3385</v>
      </c>
      <c r="O700" s="358"/>
      <c r="P700" s="335" t="str">
        <f t="shared" si="10"/>
        <v>64DCOT04</v>
      </c>
      <c r="Q700" s="268" t="e">
        <f>_trangay</f>
        <v>#N/A</v>
      </c>
      <c r="R700" s="268" t="e">
        <f>_trangay</f>
        <v>#N/A</v>
      </c>
      <c r="S700" s="269" t="e">
        <f>_trangay</f>
        <v>#N/A</v>
      </c>
    </row>
    <row r="701" spans="1:19" ht="12.75" hidden="1" customHeight="1">
      <c r="A701" s="335" t="str">
        <f>Ma</f>
        <v>DC4CK11-DCK64</v>
      </c>
      <c r="B701" s="335" t="str">
        <f>MaHP</f>
        <v>DC4CK11</v>
      </c>
      <c r="C701" s="357">
        <v>788</v>
      </c>
      <c r="D701" s="357" t="s">
        <v>4391</v>
      </c>
      <c r="E701" s="357" t="s">
        <v>4392</v>
      </c>
      <c r="F701" s="357" t="s">
        <v>1306</v>
      </c>
      <c r="G701" s="357">
        <v>4</v>
      </c>
      <c r="H701" s="357" t="s">
        <v>2154</v>
      </c>
      <c r="I701" s="357"/>
      <c r="J701" s="357">
        <v>70</v>
      </c>
      <c r="K701" s="358">
        <v>43</v>
      </c>
      <c r="L701" s="358">
        <v>0</v>
      </c>
      <c r="M701" s="358">
        <v>0</v>
      </c>
      <c r="N701" s="358" t="s">
        <v>3385</v>
      </c>
      <c r="O701" s="358"/>
      <c r="P701" s="335" t="str">
        <f t="shared" si="10"/>
        <v>64DCOT05</v>
      </c>
      <c r="Q701" s="268" t="e">
        <f>_trangay</f>
        <v>#N/A</v>
      </c>
      <c r="R701" s="268" t="e">
        <f>_trangay</f>
        <v>#N/A</v>
      </c>
      <c r="S701" s="269" t="e">
        <f>_trangay</f>
        <v>#N/A</v>
      </c>
    </row>
    <row r="702" spans="1:19" ht="12.75" hidden="1" customHeight="1">
      <c r="A702" s="335" t="str">
        <f>Ma</f>
        <v>DC4CT17-DCK64</v>
      </c>
      <c r="B702" s="335" t="str">
        <f>MaHP</f>
        <v>DC4CT17</v>
      </c>
      <c r="C702" s="357">
        <v>789</v>
      </c>
      <c r="D702" s="357" t="s">
        <v>4393</v>
      </c>
      <c r="E702" s="357" t="s">
        <v>4394</v>
      </c>
      <c r="F702" s="357" t="s">
        <v>1794</v>
      </c>
      <c r="G702" s="357">
        <v>1</v>
      </c>
      <c r="H702" s="357" t="s">
        <v>2159</v>
      </c>
      <c r="I702" s="357" t="s">
        <v>2155</v>
      </c>
      <c r="J702" s="357">
        <v>70</v>
      </c>
      <c r="K702" s="358">
        <v>47</v>
      </c>
      <c r="L702" s="358">
        <v>0</v>
      </c>
      <c r="M702" s="358">
        <v>0</v>
      </c>
      <c r="N702" s="358" t="s">
        <v>3385</v>
      </c>
      <c r="O702" s="358"/>
      <c r="P702" s="335" t="str">
        <f t="shared" si="10"/>
        <v>64DCCA01</v>
      </c>
      <c r="Q702" s="268" t="e">
        <f>_trangay</f>
        <v>#N/A</v>
      </c>
      <c r="R702" s="268" t="e">
        <f>_trangay</f>
        <v>#N/A</v>
      </c>
      <c r="S702" s="269" t="e">
        <f>_trangay</f>
        <v>#N/A</v>
      </c>
    </row>
    <row r="703" spans="1:19" ht="12.75" hidden="1" customHeight="1">
      <c r="A703" s="335" t="str">
        <f>Ma</f>
        <v>DC4CT17-DCK64</v>
      </c>
      <c r="B703" s="335" t="str">
        <f>MaHP</f>
        <v>DC4CT17</v>
      </c>
      <c r="C703" s="357">
        <v>790</v>
      </c>
      <c r="D703" s="357" t="s">
        <v>4395</v>
      </c>
      <c r="E703" s="357" t="s">
        <v>4396</v>
      </c>
      <c r="F703" s="357" t="s">
        <v>1794</v>
      </c>
      <c r="G703" s="357">
        <v>1</v>
      </c>
      <c r="H703" s="357" t="s">
        <v>2159</v>
      </c>
      <c r="I703" s="357" t="s">
        <v>2155</v>
      </c>
      <c r="J703" s="357">
        <v>70</v>
      </c>
      <c r="K703" s="358">
        <v>36</v>
      </c>
      <c r="L703" s="358">
        <v>0</v>
      </c>
      <c r="M703" s="358">
        <v>0</v>
      </c>
      <c r="N703" s="358" t="s">
        <v>3385</v>
      </c>
      <c r="O703" s="358"/>
      <c r="P703" s="335" t="str">
        <f t="shared" si="10"/>
        <v>64DCCA02</v>
      </c>
      <c r="Q703" s="268" t="e">
        <f>_trangay</f>
        <v>#N/A</v>
      </c>
      <c r="R703" s="268" t="e">
        <f>_trangay</f>
        <v>#N/A</v>
      </c>
      <c r="S703" s="269" t="e">
        <f>_trangay</f>
        <v>#N/A</v>
      </c>
    </row>
    <row r="704" spans="1:19" ht="12.75" hidden="1" customHeight="1">
      <c r="A704" s="335" t="str">
        <f>Ma</f>
        <v>DC4CT17-DCK64</v>
      </c>
      <c r="B704" s="335" t="str">
        <f>MaHP</f>
        <v>DC4CT17</v>
      </c>
      <c r="C704" s="357">
        <v>791</v>
      </c>
      <c r="D704" s="357" t="s">
        <v>4397</v>
      </c>
      <c r="E704" s="357" t="s">
        <v>4398</v>
      </c>
      <c r="F704" s="357" t="s">
        <v>1794</v>
      </c>
      <c r="G704" s="357">
        <v>1</v>
      </c>
      <c r="H704" s="357" t="s">
        <v>2159</v>
      </c>
      <c r="I704" s="357" t="s">
        <v>2155</v>
      </c>
      <c r="J704" s="357">
        <v>70</v>
      </c>
      <c r="K704" s="358">
        <v>35</v>
      </c>
      <c r="L704" s="358">
        <v>0</v>
      </c>
      <c r="M704" s="358">
        <v>0</v>
      </c>
      <c r="N704" s="358" t="s">
        <v>3385</v>
      </c>
      <c r="O704" s="358" t="s">
        <v>2226</v>
      </c>
      <c r="P704" s="335" t="str">
        <f t="shared" si="10"/>
        <v>64DCCC01</v>
      </c>
      <c r="Q704" s="268" t="e">
        <f>_trangay</f>
        <v>#N/A</v>
      </c>
      <c r="R704" s="268" t="e">
        <f>_trangay</f>
        <v>#N/A</v>
      </c>
      <c r="S704" s="269" t="e">
        <f>_trangay</f>
        <v>#N/A</v>
      </c>
    </row>
    <row r="705" spans="1:19" ht="12.75" hidden="1" customHeight="1">
      <c r="A705" s="335" t="str">
        <f>Ma</f>
        <v>DC4CT17-DCK64</v>
      </c>
      <c r="B705" s="335" t="str">
        <f>MaHP</f>
        <v>DC4CT17</v>
      </c>
      <c r="C705" s="357">
        <v>792</v>
      </c>
      <c r="D705" s="357" t="s">
        <v>4399</v>
      </c>
      <c r="E705" s="357" t="s">
        <v>4400</v>
      </c>
      <c r="F705" s="357" t="s">
        <v>1794</v>
      </c>
      <c r="G705" s="357">
        <v>1</v>
      </c>
      <c r="H705" s="357" t="s">
        <v>2159</v>
      </c>
      <c r="I705" s="357" t="s">
        <v>2155</v>
      </c>
      <c r="J705" s="357">
        <v>70</v>
      </c>
      <c r="K705" s="358">
        <v>52</v>
      </c>
      <c r="L705" s="358">
        <v>0</v>
      </c>
      <c r="M705" s="358">
        <v>0</v>
      </c>
      <c r="N705" s="358" t="s">
        <v>3385</v>
      </c>
      <c r="O705" s="358" t="s">
        <v>4401</v>
      </c>
      <c r="P705" s="335" t="str">
        <f t="shared" si="10"/>
        <v>64DCDB01</v>
      </c>
      <c r="Q705" s="268" t="e">
        <f>_trangay</f>
        <v>#N/A</v>
      </c>
      <c r="R705" s="268" t="e">
        <f>_trangay</f>
        <v>#N/A</v>
      </c>
      <c r="S705" s="269" t="e">
        <f>_trangay</f>
        <v>#N/A</v>
      </c>
    </row>
    <row r="706" spans="1:19" ht="12.75" hidden="1" customHeight="1">
      <c r="A706" s="335" t="str">
        <f>Ma</f>
        <v>DC4CT17-DCK64</v>
      </c>
      <c r="B706" s="335" t="str">
        <f>MaHP</f>
        <v>DC4CT17</v>
      </c>
      <c r="C706" s="357">
        <v>793</v>
      </c>
      <c r="D706" s="357" t="s">
        <v>4402</v>
      </c>
      <c r="E706" s="357" t="s">
        <v>4403</v>
      </c>
      <c r="F706" s="357" t="s">
        <v>1794</v>
      </c>
      <c r="G706" s="357">
        <v>1</v>
      </c>
      <c r="H706" s="357" t="s">
        <v>2159</v>
      </c>
      <c r="I706" s="357" t="s">
        <v>2155</v>
      </c>
      <c r="J706" s="357">
        <v>70</v>
      </c>
      <c r="K706" s="358">
        <v>46</v>
      </c>
      <c r="L706" s="358">
        <v>0</v>
      </c>
      <c r="M706" s="358">
        <v>0</v>
      </c>
      <c r="N706" s="358" t="s">
        <v>3385</v>
      </c>
      <c r="O706" s="358" t="s">
        <v>3149</v>
      </c>
      <c r="P706" s="335" t="str">
        <f t="shared" ref="P706:P769" si="11">Loclop</f>
        <v>64DCDB02</v>
      </c>
      <c r="Q706" s="268" t="e">
        <f>_trangay</f>
        <v>#N/A</v>
      </c>
      <c r="R706" s="268" t="e">
        <f>_trangay</f>
        <v>#N/A</v>
      </c>
      <c r="S706" s="269" t="e">
        <f>_trangay</f>
        <v>#N/A</v>
      </c>
    </row>
    <row r="707" spans="1:19" ht="12.75" hidden="1" customHeight="1">
      <c r="A707" s="335" t="str">
        <f>Ma</f>
        <v>DC4CT17-DCK64</v>
      </c>
      <c r="B707" s="335" t="str">
        <f>MaHP</f>
        <v>DC4CT17</v>
      </c>
      <c r="C707" s="357">
        <v>794</v>
      </c>
      <c r="D707" s="357" t="s">
        <v>4404</v>
      </c>
      <c r="E707" s="357" t="s">
        <v>4405</v>
      </c>
      <c r="F707" s="357" t="s">
        <v>1794</v>
      </c>
      <c r="G707" s="357">
        <v>1</v>
      </c>
      <c r="H707" s="357" t="s">
        <v>2159</v>
      </c>
      <c r="I707" s="357" t="s">
        <v>2155</v>
      </c>
      <c r="J707" s="357">
        <v>70</v>
      </c>
      <c r="K707" s="358">
        <v>40</v>
      </c>
      <c r="L707" s="358">
        <v>0</v>
      </c>
      <c r="M707" s="358">
        <v>0</v>
      </c>
      <c r="N707" s="358" t="s">
        <v>3385</v>
      </c>
      <c r="O707" s="358" t="s">
        <v>4401</v>
      </c>
      <c r="P707" s="335" t="str">
        <f t="shared" si="11"/>
        <v>64DCDB03</v>
      </c>
      <c r="Q707" s="268" t="e">
        <f>_trangay</f>
        <v>#N/A</v>
      </c>
      <c r="R707" s="268" t="e">
        <f>_trangay</f>
        <v>#N/A</v>
      </c>
      <c r="S707" s="269" t="e">
        <f>_trangay</f>
        <v>#N/A</v>
      </c>
    </row>
    <row r="708" spans="1:19" ht="12.75" hidden="1" customHeight="1">
      <c r="A708" s="335" t="str">
        <f>Ma</f>
        <v>DC4CT16-DCK65</v>
      </c>
      <c r="B708" s="335" t="str">
        <f>MaHP</f>
        <v>DC4CT16</v>
      </c>
      <c r="C708" s="357">
        <v>795</v>
      </c>
      <c r="D708" s="357" t="s">
        <v>3145</v>
      </c>
      <c r="E708" s="357" t="s">
        <v>3146</v>
      </c>
      <c r="F708" s="357" t="s">
        <v>1790</v>
      </c>
      <c r="G708" s="357">
        <v>1</v>
      </c>
      <c r="H708" s="357" t="s">
        <v>2159</v>
      </c>
      <c r="I708" s="357" t="s">
        <v>2155</v>
      </c>
      <c r="J708" s="357">
        <v>70</v>
      </c>
      <c r="K708" s="358">
        <v>7</v>
      </c>
      <c r="L708" s="358">
        <v>0</v>
      </c>
      <c r="M708" s="358">
        <v>0</v>
      </c>
      <c r="N708" s="358" t="s">
        <v>2237</v>
      </c>
      <c r="O708" s="358" t="s">
        <v>2226</v>
      </c>
      <c r="P708" s="335" t="str">
        <f t="shared" si="11"/>
        <v>65DCCDA1</v>
      </c>
      <c r="Q708" s="268">
        <f>_trangay</f>
        <v>0</v>
      </c>
      <c r="R708" s="268">
        <f>_trangay</f>
        <v>42354</v>
      </c>
      <c r="S708" s="269" t="str">
        <f>_trangay</f>
        <v>TH</v>
      </c>
    </row>
    <row r="709" spans="1:19" ht="12.75" hidden="1" customHeight="1">
      <c r="A709" s="335" t="str">
        <f>Ma</f>
        <v>DC4CT16-DCK65</v>
      </c>
      <c r="B709" s="335" t="str">
        <f>MaHP</f>
        <v>DC4CT16</v>
      </c>
      <c r="C709" s="357">
        <v>796</v>
      </c>
      <c r="D709" s="357" t="s">
        <v>3147</v>
      </c>
      <c r="E709" s="357" t="s">
        <v>3148</v>
      </c>
      <c r="F709" s="357" t="s">
        <v>1790</v>
      </c>
      <c r="G709" s="357">
        <v>1</v>
      </c>
      <c r="H709" s="357" t="s">
        <v>2159</v>
      </c>
      <c r="I709" s="357" t="s">
        <v>2155</v>
      </c>
      <c r="J709" s="357">
        <v>70</v>
      </c>
      <c r="K709" s="358">
        <v>54</v>
      </c>
      <c r="L709" s="358">
        <v>0</v>
      </c>
      <c r="M709" s="358">
        <v>0</v>
      </c>
      <c r="N709" s="358" t="s">
        <v>2237</v>
      </c>
      <c r="O709" s="358" t="s">
        <v>3149</v>
      </c>
      <c r="P709" s="335" t="str">
        <f t="shared" si="11"/>
        <v>65DCCD21</v>
      </c>
      <c r="Q709" s="268">
        <f>_trangay</f>
        <v>0</v>
      </c>
      <c r="R709" s="268">
        <f>_trangay</f>
        <v>42354</v>
      </c>
      <c r="S709" s="269" t="str">
        <f>_trangay</f>
        <v>TH</v>
      </c>
    </row>
    <row r="710" spans="1:19" ht="12.75" hidden="1" customHeight="1">
      <c r="A710" s="335" t="str">
        <f>Ma</f>
        <v>DC4CT16-DCK65</v>
      </c>
      <c r="B710" s="335" t="str">
        <f>MaHP</f>
        <v>DC4CT16</v>
      </c>
      <c r="C710" s="357">
        <v>797</v>
      </c>
      <c r="D710" s="357" t="s">
        <v>3150</v>
      </c>
      <c r="E710" s="357" t="s">
        <v>3151</v>
      </c>
      <c r="F710" s="357" t="s">
        <v>1790</v>
      </c>
      <c r="G710" s="357">
        <v>1</v>
      </c>
      <c r="H710" s="357" t="s">
        <v>2159</v>
      </c>
      <c r="I710" s="357" t="s">
        <v>2155</v>
      </c>
      <c r="J710" s="357">
        <v>70</v>
      </c>
      <c r="K710" s="358">
        <v>58</v>
      </c>
      <c r="L710" s="358">
        <v>0</v>
      </c>
      <c r="M710" s="358">
        <v>0</v>
      </c>
      <c r="N710" s="358" t="s">
        <v>2237</v>
      </c>
      <c r="O710" s="358" t="s">
        <v>3149</v>
      </c>
      <c r="P710" s="335" t="str">
        <f t="shared" si="11"/>
        <v>65DCCD22</v>
      </c>
      <c r="Q710" s="268">
        <f>_trangay</f>
        <v>0</v>
      </c>
      <c r="R710" s="268">
        <f>_trangay</f>
        <v>42354</v>
      </c>
      <c r="S710" s="269" t="str">
        <f>_trangay</f>
        <v>TH</v>
      </c>
    </row>
    <row r="711" spans="1:19" ht="12.75" hidden="1" customHeight="1">
      <c r="A711" s="335" t="str">
        <f>Ma</f>
        <v>DC4CT16-DCK65</v>
      </c>
      <c r="B711" s="335" t="str">
        <f>MaHP</f>
        <v>DC4CT16</v>
      </c>
      <c r="C711" s="357">
        <v>798</v>
      </c>
      <c r="D711" s="357" t="s">
        <v>3152</v>
      </c>
      <c r="E711" s="357" t="s">
        <v>3153</v>
      </c>
      <c r="F711" s="357" t="s">
        <v>1790</v>
      </c>
      <c r="G711" s="357">
        <v>1</v>
      </c>
      <c r="H711" s="357" t="s">
        <v>2159</v>
      </c>
      <c r="I711" s="357" t="s">
        <v>2155</v>
      </c>
      <c r="J711" s="357">
        <v>70</v>
      </c>
      <c r="K711" s="358">
        <v>53</v>
      </c>
      <c r="L711" s="358">
        <v>0</v>
      </c>
      <c r="M711" s="358">
        <v>0</v>
      </c>
      <c r="N711" s="358" t="s">
        <v>2237</v>
      </c>
      <c r="O711" s="358" t="s">
        <v>2226</v>
      </c>
      <c r="P711" s="335" t="str">
        <f t="shared" si="11"/>
        <v>65DCCD23</v>
      </c>
      <c r="Q711" s="268">
        <f>_trangay</f>
        <v>0</v>
      </c>
      <c r="R711" s="268">
        <f>_trangay</f>
        <v>42354</v>
      </c>
      <c r="S711" s="269" t="str">
        <f>_trangay</f>
        <v>TH</v>
      </c>
    </row>
    <row r="712" spans="1:19" ht="12.75" hidden="1" customHeight="1">
      <c r="A712" s="335" t="str">
        <f>Ma</f>
        <v>DC4CT16-DCK65</v>
      </c>
      <c r="B712" s="335" t="str">
        <f>MaHP</f>
        <v>DC4CT16</v>
      </c>
      <c r="C712" s="357">
        <v>799</v>
      </c>
      <c r="D712" s="357" t="s">
        <v>3154</v>
      </c>
      <c r="E712" s="357" t="s">
        <v>3155</v>
      </c>
      <c r="F712" s="357" t="s">
        <v>1790</v>
      </c>
      <c r="G712" s="357">
        <v>1</v>
      </c>
      <c r="H712" s="357" t="s">
        <v>2159</v>
      </c>
      <c r="I712" s="357" t="s">
        <v>2155</v>
      </c>
      <c r="J712" s="357">
        <v>56</v>
      </c>
      <c r="K712" s="358">
        <v>54</v>
      </c>
      <c r="L712" s="358">
        <v>0</v>
      </c>
      <c r="M712" s="358">
        <v>0</v>
      </c>
      <c r="N712" s="358" t="s">
        <v>2237</v>
      </c>
      <c r="O712" s="358" t="s">
        <v>3149</v>
      </c>
      <c r="P712" s="335" t="str">
        <f t="shared" si="11"/>
        <v>65DCDD21</v>
      </c>
      <c r="Q712" s="268">
        <f>_trangay</f>
        <v>0</v>
      </c>
      <c r="R712" s="268">
        <f>_trangay</f>
        <v>42354</v>
      </c>
      <c r="S712" s="269" t="str">
        <f>_trangay</f>
        <v>TH</v>
      </c>
    </row>
    <row r="713" spans="1:19" ht="12.75" hidden="1" customHeight="1">
      <c r="A713" s="335" t="str">
        <f>Ma</f>
        <v>DC4CT16-DCK65</v>
      </c>
      <c r="B713" s="335" t="str">
        <f>MaHP</f>
        <v>DC4CT16</v>
      </c>
      <c r="C713" s="357">
        <v>800</v>
      </c>
      <c r="D713" s="357" t="s">
        <v>3156</v>
      </c>
      <c r="E713" s="357" t="s">
        <v>3157</v>
      </c>
      <c r="F713" s="357" t="s">
        <v>1790</v>
      </c>
      <c r="G713" s="357">
        <v>1</v>
      </c>
      <c r="H713" s="357" t="s">
        <v>2159</v>
      </c>
      <c r="I713" s="357" t="s">
        <v>2155</v>
      </c>
      <c r="J713" s="357">
        <v>70</v>
      </c>
      <c r="K713" s="358">
        <v>46</v>
      </c>
      <c r="L713" s="358">
        <v>0</v>
      </c>
      <c r="M713" s="358">
        <v>0</v>
      </c>
      <c r="N713" s="358" t="s">
        <v>2237</v>
      </c>
      <c r="O713" s="358" t="s">
        <v>2226</v>
      </c>
      <c r="P713" s="335" t="str">
        <f t="shared" si="11"/>
        <v>65DCDB21</v>
      </c>
      <c r="Q713" s="268">
        <f>_trangay</f>
        <v>0</v>
      </c>
      <c r="R713" s="268">
        <f>_trangay</f>
        <v>42354</v>
      </c>
      <c r="S713" s="269" t="str">
        <f>_trangay</f>
        <v>TH</v>
      </c>
    </row>
    <row r="714" spans="1:19" ht="12.75" hidden="1" customHeight="1">
      <c r="A714" s="335" t="str">
        <f>Ma</f>
        <v>DC4CT16-DCK65</v>
      </c>
      <c r="B714" s="335" t="str">
        <f>MaHP</f>
        <v>DC4CT16</v>
      </c>
      <c r="C714" s="357">
        <v>801</v>
      </c>
      <c r="D714" s="357" t="s">
        <v>3158</v>
      </c>
      <c r="E714" s="357" t="s">
        <v>3159</v>
      </c>
      <c r="F714" s="357" t="s">
        <v>1790</v>
      </c>
      <c r="G714" s="357">
        <v>1</v>
      </c>
      <c r="H714" s="357" t="s">
        <v>2159</v>
      </c>
      <c r="I714" s="357" t="s">
        <v>2155</v>
      </c>
      <c r="J714" s="357">
        <v>47</v>
      </c>
      <c r="K714" s="358">
        <v>38</v>
      </c>
      <c r="L714" s="358">
        <v>0</v>
      </c>
      <c r="M714" s="358">
        <v>0</v>
      </c>
      <c r="N714" s="358" t="s">
        <v>2237</v>
      </c>
      <c r="O714" s="358" t="s">
        <v>3149</v>
      </c>
      <c r="P714" s="335" t="str">
        <f t="shared" si="11"/>
        <v>65DCDD22</v>
      </c>
      <c r="Q714" s="268">
        <f>_trangay</f>
        <v>0</v>
      </c>
      <c r="R714" s="268">
        <f>_trangay</f>
        <v>42354</v>
      </c>
      <c r="S714" s="269" t="str">
        <f>_trangay</f>
        <v>TH</v>
      </c>
    </row>
    <row r="715" spans="1:19" ht="12.75" hidden="1" customHeight="1">
      <c r="A715" s="335" t="str">
        <f>Ma</f>
        <v>DC4CT16-DCK65</v>
      </c>
      <c r="B715" s="335" t="str">
        <f>MaHP</f>
        <v>DC4CT16</v>
      </c>
      <c r="C715" s="357">
        <v>802</v>
      </c>
      <c r="D715" s="357" t="s">
        <v>3160</v>
      </c>
      <c r="E715" s="357" t="s">
        <v>3161</v>
      </c>
      <c r="F715" s="357" t="s">
        <v>1790</v>
      </c>
      <c r="G715" s="357">
        <v>1</v>
      </c>
      <c r="H715" s="357" t="s">
        <v>2159</v>
      </c>
      <c r="I715" s="357" t="s">
        <v>2155</v>
      </c>
      <c r="J715" s="357">
        <v>70</v>
      </c>
      <c r="K715" s="358">
        <v>60</v>
      </c>
      <c r="L715" s="358">
        <v>0</v>
      </c>
      <c r="M715" s="358">
        <v>0</v>
      </c>
      <c r="N715" s="358" t="s">
        <v>2237</v>
      </c>
      <c r="O715" s="358" t="s">
        <v>2226</v>
      </c>
      <c r="P715" s="335" t="str">
        <f t="shared" si="11"/>
        <v>65DCCA21</v>
      </c>
      <c r="Q715" s="268">
        <f>_trangay</f>
        <v>0</v>
      </c>
      <c r="R715" s="268">
        <f>_trangay</f>
        <v>42354</v>
      </c>
      <c r="S715" s="269" t="str">
        <f>_trangay</f>
        <v>TH</v>
      </c>
    </row>
    <row r="716" spans="1:19" ht="12.75" hidden="1" customHeight="1">
      <c r="A716" s="335" t="str">
        <f>Ma</f>
        <v>DC4CT16-DCK65</v>
      </c>
      <c r="B716" s="335" t="str">
        <f>MaHP</f>
        <v>DC4CT16</v>
      </c>
      <c r="C716" s="357">
        <v>803</v>
      </c>
      <c r="D716" s="357" t="s">
        <v>3162</v>
      </c>
      <c r="E716" s="357" t="s">
        <v>3163</v>
      </c>
      <c r="F716" s="357" t="s">
        <v>1790</v>
      </c>
      <c r="G716" s="357">
        <v>1</v>
      </c>
      <c r="H716" s="357" t="s">
        <v>2159</v>
      </c>
      <c r="I716" s="357" t="s">
        <v>2155</v>
      </c>
      <c r="J716" s="357">
        <v>70</v>
      </c>
      <c r="K716" s="358">
        <v>60</v>
      </c>
      <c r="L716" s="358">
        <v>0</v>
      </c>
      <c r="M716" s="358">
        <v>0</v>
      </c>
      <c r="N716" s="358" t="s">
        <v>2237</v>
      </c>
      <c r="O716" s="358" t="s">
        <v>3164</v>
      </c>
      <c r="P716" s="335" t="str">
        <f t="shared" si="11"/>
        <v>65DCCS21</v>
      </c>
      <c r="Q716" s="268">
        <f>_trangay</f>
        <v>0</v>
      </c>
      <c r="R716" s="268">
        <f>_trangay</f>
        <v>42354</v>
      </c>
      <c r="S716" s="269" t="str">
        <f>_trangay</f>
        <v>TH</v>
      </c>
    </row>
    <row r="717" spans="1:19" ht="12.75" hidden="1" customHeight="1">
      <c r="A717" s="335" t="str">
        <f>Ma</f>
        <v>DC4CT16-DCK65</v>
      </c>
      <c r="B717" s="335" t="str">
        <f>MaHP</f>
        <v>DC4CT16</v>
      </c>
      <c r="C717" s="357">
        <v>804</v>
      </c>
      <c r="D717" s="357" t="s">
        <v>3165</v>
      </c>
      <c r="E717" s="357" t="s">
        <v>3166</v>
      </c>
      <c r="F717" s="357" t="s">
        <v>1790</v>
      </c>
      <c r="G717" s="357">
        <v>1</v>
      </c>
      <c r="H717" s="357" t="s">
        <v>2159</v>
      </c>
      <c r="I717" s="357" t="s">
        <v>2155</v>
      </c>
      <c r="J717" s="357">
        <v>70</v>
      </c>
      <c r="K717" s="358">
        <v>42</v>
      </c>
      <c r="L717" s="358">
        <v>0</v>
      </c>
      <c r="M717" s="358">
        <v>0</v>
      </c>
      <c r="N717" s="358" t="s">
        <v>2237</v>
      </c>
      <c r="O717" s="358" t="s">
        <v>2226</v>
      </c>
      <c r="P717" s="335" t="str">
        <f t="shared" si="11"/>
        <v>65DCDB22</v>
      </c>
      <c r="Q717" s="268">
        <f>_trangay</f>
        <v>0</v>
      </c>
      <c r="R717" s="268">
        <f>_trangay</f>
        <v>42354</v>
      </c>
      <c r="S717" s="269" t="str">
        <f>_trangay</f>
        <v>TH</v>
      </c>
    </row>
    <row r="718" spans="1:19" ht="12.75" hidden="1" customHeight="1">
      <c r="A718" s="335" t="str">
        <f>Ma</f>
        <v>DC4CT16-DCK65</v>
      </c>
      <c r="B718" s="335" t="str">
        <f>MaHP</f>
        <v>DC4CT16</v>
      </c>
      <c r="C718" s="357">
        <v>805</v>
      </c>
      <c r="D718" s="357" t="s">
        <v>3167</v>
      </c>
      <c r="E718" s="357" t="s">
        <v>3168</v>
      </c>
      <c r="F718" s="357" t="s">
        <v>1790</v>
      </c>
      <c r="G718" s="357">
        <v>1</v>
      </c>
      <c r="H718" s="357" t="s">
        <v>2159</v>
      </c>
      <c r="I718" s="357" t="s">
        <v>2155</v>
      </c>
      <c r="J718" s="357">
        <v>70</v>
      </c>
      <c r="K718" s="358">
        <v>41</v>
      </c>
      <c r="L718" s="358">
        <v>0</v>
      </c>
      <c r="M718" s="358">
        <v>0</v>
      </c>
      <c r="N718" s="358" t="s">
        <v>2237</v>
      </c>
      <c r="O718" s="358" t="s">
        <v>2226</v>
      </c>
      <c r="P718" s="335" t="str">
        <f t="shared" si="11"/>
        <v>65DCDB23</v>
      </c>
      <c r="Q718" s="268">
        <f>_trangay</f>
        <v>0</v>
      </c>
      <c r="R718" s="268">
        <f>_trangay</f>
        <v>42354</v>
      </c>
      <c r="S718" s="269" t="str">
        <f>_trangay</f>
        <v>TH</v>
      </c>
    </row>
    <row r="719" spans="1:19" ht="12.75" hidden="1" customHeight="1">
      <c r="A719" s="335" t="str">
        <f>Ma</f>
        <v>DC4CT15-DCK65</v>
      </c>
      <c r="B719" s="335" t="str">
        <f>MaHP</f>
        <v>DC4CT15</v>
      </c>
      <c r="C719" s="357">
        <v>806</v>
      </c>
      <c r="D719" s="357" t="s">
        <v>3169</v>
      </c>
      <c r="E719" s="357" t="s">
        <v>3170</v>
      </c>
      <c r="F719" s="357" t="s">
        <v>1785</v>
      </c>
      <c r="G719" s="357">
        <v>1</v>
      </c>
      <c r="H719" s="357" t="s">
        <v>1613</v>
      </c>
      <c r="I719" s="357" t="s">
        <v>2155</v>
      </c>
      <c r="J719" s="357">
        <v>56</v>
      </c>
      <c r="K719" s="358">
        <v>54</v>
      </c>
      <c r="L719" s="358">
        <v>0</v>
      </c>
      <c r="M719" s="358">
        <v>0</v>
      </c>
      <c r="N719" s="358" t="s">
        <v>2237</v>
      </c>
      <c r="O719" s="358"/>
      <c r="P719" s="335" t="str">
        <f t="shared" si="11"/>
        <v>65DCDD21</v>
      </c>
      <c r="Q719" s="268" t="e">
        <f>_trangay</f>
        <v>#N/A</v>
      </c>
      <c r="R719" s="268" t="e">
        <f>_trangay</f>
        <v>#N/A</v>
      </c>
      <c r="S719" s="269" t="e">
        <f>_trangay</f>
        <v>#N/A</v>
      </c>
    </row>
    <row r="720" spans="1:19" ht="12.75" hidden="1" customHeight="1">
      <c r="A720" s="335" t="str">
        <f>Ma</f>
        <v>DC4CT15-DCK65</v>
      </c>
      <c r="B720" s="335" t="str">
        <f>MaHP</f>
        <v>DC4CT15</v>
      </c>
      <c r="C720" s="357">
        <v>807</v>
      </c>
      <c r="D720" s="357" t="s">
        <v>3171</v>
      </c>
      <c r="E720" s="357" t="s">
        <v>3172</v>
      </c>
      <c r="F720" s="357" t="s">
        <v>1785</v>
      </c>
      <c r="G720" s="357">
        <v>1</v>
      </c>
      <c r="H720" s="357" t="s">
        <v>1613</v>
      </c>
      <c r="I720" s="357" t="s">
        <v>2155</v>
      </c>
      <c r="J720" s="357">
        <v>47</v>
      </c>
      <c r="K720" s="358">
        <v>38</v>
      </c>
      <c r="L720" s="358">
        <v>0</v>
      </c>
      <c r="M720" s="358">
        <v>0</v>
      </c>
      <c r="N720" s="358" t="s">
        <v>2237</v>
      </c>
      <c r="O720" s="358"/>
      <c r="P720" s="335" t="str">
        <f t="shared" si="11"/>
        <v>65DCDD22</v>
      </c>
      <c r="Q720" s="268" t="e">
        <f>_trangay</f>
        <v>#N/A</v>
      </c>
      <c r="R720" s="268" t="e">
        <f>_trangay</f>
        <v>#N/A</v>
      </c>
      <c r="S720" s="269" t="e">
        <f>_trangay</f>
        <v>#N/A</v>
      </c>
    </row>
    <row r="721" spans="1:19" ht="12.75" hidden="1" customHeight="1">
      <c r="A721" s="335" t="str">
        <f>Ma</f>
        <v>DC4KT70-DL65D</v>
      </c>
      <c r="B721" s="335" t="str">
        <f>MaHP</f>
        <v>DC4KT70</v>
      </c>
      <c r="C721" s="357">
        <v>808</v>
      </c>
      <c r="D721" s="357" t="s">
        <v>4406</v>
      </c>
      <c r="E721" s="357" t="s">
        <v>4407</v>
      </c>
      <c r="F721" s="357" t="s">
        <v>1415</v>
      </c>
      <c r="G721" s="357">
        <v>4</v>
      </c>
      <c r="H721" s="357" t="s">
        <v>2171</v>
      </c>
      <c r="I721" s="357" t="s">
        <v>2166</v>
      </c>
      <c r="J721" s="357">
        <v>300</v>
      </c>
      <c r="K721" s="358">
        <v>234</v>
      </c>
      <c r="L721" s="358">
        <v>0</v>
      </c>
      <c r="M721" s="358">
        <v>0</v>
      </c>
      <c r="N721" s="358" t="s">
        <v>4408</v>
      </c>
      <c r="O721" s="358"/>
      <c r="P721" s="335" t="str">
        <f t="shared" si="11"/>
        <v/>
      </c>
      <c r="Q721" s="268" t="e">
        <f>_trangay</f>
        <v>#N/A</v>
      </c>
      <c r="R721" s="268" t="e">
        <f>_trangay</f>
        <v>#N/A</v>
      </c>
      <c r="S721" s="269" t="e">
        <f>_trangay</f>
        <v>#N/A</v>
      </c>
    </row>
    <row r="722" spans="1:19" ht="12.75" customHeight="1">
      <c r="A722" s="335" t="str">
        <f>Ma</f>
        <v>DC4CD70-DCK62</v>
      </c>
      <c r="B722" s="335" t="str">
        <f>MaHP</f>
        <v>DC4CD70</v>
      </c>
      <c r="C722" s="357">
        <v>809</v>
      </c>
      <c r="D722" s="357" t="s">
        <v>4409</v>
      </c>
      <c r="E722" s="357" t="s">
        <v>4410</v>
      </c>
      <c r="F722" s="357" t="s">
        <v>1415</v>
      </c>
      <c r="G722" s="357">
        <v>4</v>
      </c>
      <c r="H722" s="357" t="s">
        <v>2155</v>
      </c>
      <c r="I722" s="357"/>
      <c r="J722" s="357">
        <v>65</v>
      </c>
      <c r="K722" s="358">
        <v>58</v>
      </c>
      <c r="L722" s="358">
        <v>0</v>
      </c>
      <c r="M722" s="358">
        <v>0</v>
      </c>
      <c r="N722" s="358" t="s">
        <v>3631</v>
      </c>
      <c r="O722" s="358"/>
      <c r="P722" s="335" t="str">
        <f t="shared" si="11"/>
        <v>62DCCD04</v>
      </c>
      <c r="Q722" s="268" t="e">
        <f>_trangay</f>
        <v>#N/A</v>
      </c>
      <c r="R722" s="268" t="e">
        <f>_trangay</f>
        <v>#N/A</v>
      </c>
      <c r="S722" s="269" t="e">
        <f>_trangay</f>
        <v>#N/A</v>
      </c>
    </row>
    <row r="723" spans="1:19" ht="12.75" customHeight="1">
      <c r="A723" s="335" t="str">
        <f>Ma</f>
        <v>DC4OT70-DCK62</v>
      </c>
      <c r="B723" s="335" t="str">
        <f>MaHP</f>
        <v>DC4OT70</v>
      </c>
      <c r="C723" s="357">
        <v>810</v>
      </c>
      <c r="D723" s="357" t="s">
        <v>4411</v>
      </c>
      <c r="E723" s="357" t="s">
        <v>4412</v>
      </c>
      <c r="F723" s="357" t="s">
        <v>1415</v>
      </c>
      <c r="G723" s="357">
        <v>4</v>
      </c>
      <c r="H723" s="357" t="s">
        <v>2153</v>
      </c>
      <c r="I723" s="357" t="s">
        <v>2154</v>
      </c>
      <c r="J723" s="357">
        <v>44</v>
      </c>
      <c r="K723" s="358">
        <v>44</v>
      </c>
      <c r="L723" s="358">
        <v>0</v>
      </c>
      <c r="M723" s="358">
        <v>0</v>
      </c>
      <c r="N723" s="358" t="s">
        <v>3631</v>
      </c>
      <c r="O723" s="358"/>
      <c r="P723" s="335" t="str">
        <f t="shared" si="11"/>
        <v>62DCOT01</v>
      </c>
      <c r="Q723" s="268" t="e">
        <f>_trangay</f>
        <v>#N/A</v>
      </c>
      <c r="R723" s="268" t="e">
        <f>_trangay</f>
        <v>#N/A</v>
      </c>
      <c r="S723" s="269" t="e">
        <f>_trangay</f>
        <v>#N/A</v>
      </c>
    </row>
    <row r="724" spans="1:19" ht="12.75" hidden="1" customHeight="1">
      <c r="A724" s="335" t="str">
        <f>Ma</f>
        <v>DC4KX70-DL65D</v>
      </c>
      <c r="B724" s="335" t="str">
        <f>MaHP</f>
        <v>DC4KX70</v>
      </c>
      <c r="C724" s="357">
        <v>811</v>
      </c>
      <c r="D724" s="357" t="s">
        <v>4413</v>
      </c>
      <c r="E724" s="357" t="s">
        <v>4414</v>
      </c>
      <c r="F724" s="357" t="s">
        <v>1415</v>
      </c>
      <c r="G724" s="357">
        <v>4</v>
      </c>
      <c r="H724" s="357" t="s">
        <v>297</v>
      </c>
      <c r="I724" s="357" t="s">
        <v>2166</v>
      </c>
      <c r="J724" s="357">
        <v>57</v>
      </c>
      <c r="K724" s="358">
        <v>57</v>
      </c>
      <c r="L724" s="358">
        <v>0</v>
      </c>
      <c r="M724" s="358">
        <v>0</v>
      </c>
      <c r="N724" s="358" t="s">
        <v>4408</v>
      </c>
      <c r="O724" s="358"/>
      <c r="P724" s="335" t="str">
        <f t="shared" si="11"/>
        <v>65DLKX21</v>
      </c>
      <c r="Q724" s="268" t="e">
        <f>_trangay</f>
        <v>#N/A</v>
      </c>
      <c r="R724" s="268" t="e">
        <f>_trangay</f>
        <v>#N/A</v>
      </c>
      <c r="S724" s="269" t="e">
        <f>_trangay</f>
        <v>#N/A</v>
      </c>
    </row>
    <row r="725" spans="1:19" ht="12.75" hidden="1" customHeight="1">
      <c r="A725" s="335" t="str">
        <f>Ma</f>
        <v>DC4QT70-DL65D</v>
      </c>
      <c r="B725" s="335" t="str">
        <f>MaHP</f>
        <v>DC4QT70</v>
      </c>
      <c r="C725" s="357">
        <v>812</v>
      </c>
      <c r="D725" s="357" t="s">
        <v>4415</v>
      </c>
      <c r="E725" s="357" t="s">
        <v>4416</v>
      </c>
      <c r="F725" s="357" t="s">
        <v>1415</v>
      </c>
      <c r="G725" s="357">
        <v>4</v>
      </c>
      <c r="H725" s="357" t="s">
        <v>2165</v>
      </c>
      <c r="I725" s="357" t="s">
        <v>2166</v>
      </c>
      <c r="J725" s="357">
        <v>27</v>
      </c>
      <c r="K725" s="358">
        <v>27</v>
      </c>
      <c r="L725" s="358">
        <v>0</v>
      </c>
      <c r="M725" s="358">
        <v>0</v>
      </c>
      <c r="N725" s="358" t="s">
        <v>4408</v>
      </c>
      <c r="O725" s="358"/>
      <c r="P725" s="335" t="str">
        <f t="shared" si="11"/>
        <v>65DLQT21</v>
      </c>
      <c r="Q725" s="268" t="e">
        <f>_trangay</f>
        <v>#N/A</v>
      </c>
      <c r="R725" s="268" t="e">
        <f>_trangay</f>
        <v>#N/A</v>
      </c>
      <c r="S725" s="269" t="e">
        <f>_trangay</f>
        <v>#N/A</v>
      </c>
    </row>
    <row r="726" spans="1:19" ht="12.75" customHeight="1">
      <c r="A726" s="335" t="str">
        <f>Ma</f>
        <v>DC4CD70-DCK62</v>
      </c>
      <c r="B726" s="335" t="str">
        <f>MaHP</f>
        <v>DC4CD70</v>
      </c>
      <c r="C726" s="357">
        <v>813</v>
      </c>
      <c r="D726" s="357" t="s">
        <v>4417</v>
      </c>
      <c r="E726" s="357" t="s">
        <v>4418</v>
      </c>
      <c r="F726" s="357" t="s">
        <v>1415</v>
      </c>
      <c r="G726" s="357">
        <v>4</v>
      </c>
      <c r="H726" s="357" t="s">
        <v>2155</v>
      </c>
      <c r="I726" s="357"/>
      <c r="J726" s="357">
        <v>66</v>
      </c>
      <c r="K726" s="358">
        <v>3</v>
      </c>
      <c r="L726" s="358">
        <v>0</v>
      </c>
      <c r="M726" s="358">
        <v>0</v>
      </c>
      <c r="N726" s="358" t="s">
        <v>3631</v>
      </c>
      <c r="O726" s="358"/>
      <c r="P726" s="335" t="str">
        <f t="shared" si="11"/>
        <v>62DCCD03</v>
      </c>
      <c r="Q726" s="268" t="e">
        <f>_trangay</f>
        <v>#N/A</v>
      </c>
      <c r="R726" s="268" t="e">
        <f>_trangay</f>
        <v>#N/A</v>
      </c>
      <c r="S726" s="269" t="e">
        <f>_trangay</f>
        <v>#N/A</v>
      </c>
    </row>
    <row r="727" spans="1:19" ht="12.75" hidden="1" customHeight="1">
      <c r="A727" s="335" t="str">
        <f>Ma</f>
        <v>DC2KV90-DCK64</v>
      </c>
      <c r="B727" s="335" t="str">
        <f>MaHP</f>
        <v>DC2KV90</v>
      </c>
      <c r="C727" s="357">
        <v>814</v>
      </c>
      <c r="D727" s="357" t="s">
        <v>4419</v>
      </c>
      <c r="E727" s="357" t="s">
        <v>4420</v>
      </c>
      <c r="F727" s="357" t="s">
        <v>489</v>
      </c>
      <c r="G727" s="357">
        <v>2</v>
      </c>
      <c r="H727" s="357" t="s">
        <v>2165</v>
      </c>
      <c r="I727" s="357" t="s">
        <v>2166</v>
      </c>
      <c r="J727" s="357">
        <v>70</v>
      </c>
      <c r="K727" s="358">
        <v>62</v>
      </c>
      <c r="L727" s="358">
        <v>0</v>
      </c>
      <c r="M727" s="358">
        <v>0</v>
      </c>
      <c r="N727" s="358" t="s">
        <v>3385</v>
      </c>
      <c r="O727" s="358" t="s">
        <v>2183</v>
      </c>
      <c r="P727" s="335" t="str">
        <f t="shared" si="11"/>
        <v>64DCKT04</v>
      </c>
      <c r="Q727" s="268">
        <f>_trangay</f>
        <v>0</v>
      </c>
      <c r="R727" s="268">
        <f>_trangay</f>
        <v>42345</v>
      </c>
      <c r="S727" s="269" t="str">
        <f>_trangay</f>
        <v>Viết</v>
      </c>
    </row>
    <row r="728" spans="1:19" ht="12.75" hidden="1" customHeight="1">
      <c r="A728" s="335" t="str">
        <f>Ma</f>
        <v>DC2KV90-DCK64</v>
      </c>
      <c r="B728" s="335" t="str">
        <f>MaHP</f>
        <v>DC2KV90</v>
      </c>
      <c r="C728" s="357">
        <v>815</v>
      </c>
      <c r="D728" s="357" t="s">
        <v>4421</v>
      </c>
      <c r="E728" s="357" t="s">
        <v>4422</v>
      </c>
      <c r="F728" s="357" t="s">
        <v>489</v>
      </c>
      <c r="G728" s="357">
        <v>2</v>
      </c>
      <c r="H728" s="357" t="s">
        <v>2165</v>
      </c>
      <c r="I728" s="357" t="s">
        <v>2166</v>
      </c>
      <c r="J728" s="357">
        <v>70</v>
      </c>
      <c r="K728" s="358">
        <v>52</v>
      </c>
      <c r="L728" s="358">
        <v>0</v>
      </c>
      <c r="M728" s="358">
        <v>0</v>
      </c>
      <c r="N728" s="358" t="s">
        <v>3385</v>
      </c>
      <c r="O728" s="358" t="s">
        <v>2183</v>
      </c>
      <c r="P728" s="335" t="str">
        <f t="shared" si="11"/>
        <v>64DCKT05</v>
      </c>
      <c r="Q728" s="268">
        <f>_trangay</f>
        <v>0</v>
      </c>
      <c r="R728" s="268">
        <f>_trangay</f>
        <v>42345</v>
      </c>
      <c r="S728" s="269" t="str">
        <f>_trangay</f>
        <v>Viết</v>
      </c>
    </row>
    <row r="729" spans="1:19" ht="12.75" hidden="1" customHeight="1">
      <c r="A729" s="335" t="str">
        <f>Ma</f>
        <v>DC2KV90-DCK64</v>
      </c>
      <c r="B729" s="335" t="str">
        <f>MaHP</f>
        <v>DC2KV90</v>
      </c>
      <c r="C729" s="357">
        <v>816</v>
      </c>
      <c r="D729" s="357" t="s">
        <v>4423</v>
      </c>
      <c r="E729" s="357" t="s">
        <v>4424</v>
      </c>
      <c r="F729" s="357" t="s">
        <v>489</v>
      </c>
      <c r="G729" s="357">
        <v>2</v>
      </c>
      <c r="H729" s="357" t="s">
        <v>2165</v>
      </c>
      <c r="I729" s="357" t="s">
        <v>2166</v>
      </c>
      <c r="J729" s="357">
        <v>70</v>
      </c>
      <c r="K729" s="358">
        <v>50</v>
      </c>
      <c r="L729" s="358">
        <v>0</v>
      </c>
      <c r="M729" s="358">
        <v>0</v>
      </c>
      <c r="N729" s="358" t="s">
        <v>3385</v>
      </c>
      <c r="O729" s="358" t="s">
        <v>2183</v>
      </c>
      <c r="P729" s="335" t="str">
        <f t="shared" si="11"/>
        <v>64DCKT06</v>
      </c>
      <c r="Q729" s="268">
        <f>_trangay</f>
        <v>0</v>
      </c>
      <c r="R729" s="268">
        <f>_trangay</f>
        <v>42345</v>
      </c>
      <c r="S729" s="269" t="str">
        <f>_trangay</f>
        <v>Viết</v>
      </c>
    </row>
    <row r="730" spans="1:19" ht="12.75" hidden="1" customHeight="1">
      <c r="A730" s="335" t="str">
        <f>Ma</f>
        <v>DC2KV90-DCK64</v>
      </c>
      <c r="B730" s="335" t="str">
        <f>MaHP</f>
        <v>DC2KV90</v>
      </c>
      <c r="C730" s="357">
        <v>817</v>
      </c>
      <c r="D730" s="357" t="s">
        <v>4425</v>
      </c>
      <c r="E730" s="357" t="s">
        <v>4426</v>
      </c>
      <c r="F730" s="357" t="s">
        <v>489</v>
      </c>
      <c r="G730" s="357">
        <v>2</v>
      </c>
      <c r="H730" s="357" t="s">
        <v>2165</v>
      </c>
      <c r="I730" s="357" t="s">
        <v>2166</v>
      </c>
      <c r="J730" s="357">
        <v>70</v>
      </c>
      <c r="K730" s="358">
        <v>54</v>
      </c>
      <c r="L730" s="358">
        <v>0</v>
      </c>
      <c r="M730" s="358">
        <v>0</v>
      </c>
      <c r="N730" s="358" t="s">
        <v>3385</v>
      </c>
      <c r="O730" s="358" t="s">
        <v>3032</v>
      </c>
      <c r="P730" s="335" t="str">
        <f t="shared" si="11"/>
        <v>64DCKT07</v>
      </c>
      <c r="Q730" s="268">
        <f>_trangay</f>
        <v>0</v>
      </c>
      <c r="R730" s="268">
        <f>_trangay</f>
        <v>42345</v>
      </c>
      <c r="S730" s="269" t="str">
        <f>_trangay</f>
        <v>Viết</v>
      </c>
    </row>
    <row r="731" spans="1:19" ht="12.75" hidden="1" customHeight="1">
      <c r="A731" s="335" t="str">
        <f>Ma</f>
        <v>DC2KV90-DCK64</v>
      </c>
      <c r="B731" s="335" t="str">
        <f>MaHP</f>
        <v>DC2KV90</v>
      </c>
      <c r="C731" s="357">
        <v>818</v>
      </c>
      <c r="D731" s="357" t="s">
        <v>4427</v>
      </c>
      <c r="E731" s="357" t="s">
        <v>4428</v>
      </c>
      <c r="F731" s="357" t="s">
        <v>489</v>
      </c>
      <c r="G731" s="357">
        <v>2</v>
      </c>
      <c r="H731" s="357" t="s">
        <v>2165</v>
      </c>
      <c r="I731" s="357" t="s">
        <v>2166</v>
      </c>
      <c r="J731" s="357">
        <v>70</v>
      </c>
      <c r="K731" s="358">
        <v>51</v>
      </c>
      <c r="L731" s="358">
        <v>0</v>
      </c>
      <c r="M731" s="358">
        <v>0</v>
      </c>
      <c r="N731" s="358" t="s">
        <v>3385</v>
      </c>
      <c r="O731" s="358" t="s">
        <v>3032</v>
      </c>
      <c r="P731" s="335" t="str">
        <f t="shared" si="11"/>
        <v>64DCKT08</v>
      </c>
      <c r="Q731" s="268">
        <f>_trangay</f>
        <v>0</v>
      </c>
      <c r="R731" s="268">
        <f>_trangay</f>
        <v>42345</v>
      </c>
      <c r="S731" s="269" t="str">
        <f>_trangay</f>
        <v>Viết</v>
      </c>
    </row>
    <row r="732" spans="1:19" ht="12.75" hidden="1" customHeight="1">
      <c r="A732" s="335" t="str">
        <f>Ma</f>
        <v>DC2KV90-DCK65</v>
      </c>
      <c r="B732" s="335" t="str">
        <f>MaHP</f>
        <v>DC2KV90</v>
      </c>
      <c r="C732" s="357">
        <v>819</v>
      </c>
      <c r="D732" s="357" t="s">
        <v>3173</v>
      </c>
      <c r="E732" s="357" t="s">
        <v>3174</v>
      </c>
      <c r="F732" s="357" t="s">
        <v>489</v>
      </c>
      <c r="G732" s="357">
        <v>2</v>
      </c>
      <c r="H732" s="357" t="s">
        <v>2165</v>
      </c>
      <c r="I732" s="357" t="s">
        <v>2166</v>
      </c>
      <c r="J732" s="357">
        <v>34</v>
      </c>
      <c r="K732" s="358">
        <v>34</v>
      </c>
      <c r="L732" s="358">
        <v>0</v>
      </c>
      <c r="M732" s="358">
        <v>0</v>
      </c>
      <c r="N732" s="358" t="s">
        <v>2237</v>
      </c>
      <c r="O732" s="358" t="s">
        <v>2183</v>
      </c>
      <c r="P732" s="335" t="str">
        <f t="shared" si="11"/>
        <v>65DCVL21</v>
      </c>
      <c r="Q732" s="268" t="e">
        <f>_trangay</f>
        <v>#N/A</v>
      </c>
      <c r="R732" s="268" t="e">
        <f>_trangay</f>
        <v>#N/A</v>
      </c>
      <c r="S732" s="269" t="e">
        <f>_trangay</f>
        <v>#N/A</v>
      </c>
    </row>
    <row r="733" spans="1:19" ht="12.75" hidden="1" customHeight="1">
      <c r="A733" s="335" t="str">
        <f>Ma</f>
        <v>DC1CB31-DCK65</v>
      </c>
      <c r="B733" s="335" t="str">
        <f>MaHP</f>
        <v>DC1CB31</v>
      </c>
      <c r="C733" s="357">
        <v>820</v>
      </c>
      <c r="D733" s="357" t="s">
        <v>3175</v>
      </c>
      <c r="E733" s="357" t="s">
        <v>3176</v>
      </c>
      <c r="F733" s="357" t="s">
        <v>43</v>
      </c>
      <c r="G733" s="357">
        <v>4</v>
      </c>
      <c r="H733" s="357" t="s">
        <v>1572</v>
      </c>
      <c r="I733" s="357" t="s">
        <v>2186</v>
      </c>
      <c r="J733" s="357">
        <v>58</v>
      </c>
      <c r="K733" s="358">
        <v>53</v>
      </c>
      <c r="L733" s="358">
        <v>0</v>
      </c>
      <c r="M733" s="358">
        <v>0</v>
      </c>
      <c r="N733" s="358" t="s">
        <v>2237</v>
      </c>
      <c r="O733" s="358" t="s">
        <v>2261</v>
      </c>
      <c r="P733" s="335" t="str">
        <f t="shared" si="11"/>
        <v>65DCQT21</v>
      </c>
      <c r="Q733" s="268">
        <f>_trangay</f>
        <v>60</v>
      </c>
      <c r="R733" s="268">
        <f>_trangay</f>
        <v>42342</v>
      </c>
      <c r="S733" s="269" t="str">
        <f>_trangay</f>
        <v>Viết</v>
      </c>
    </row>
    <row r="734" spans="1:19" ht="12.75" hidden="1" customHeight="1">
      <c r="A734" s="335" t="str">
        <f>Ma</f>
        <v>DC1CB31-DCK65</v>
      </c>
      <c r="B734" s="335" t="str">
        <f>MaHP</f>
        <v>DC1CB31</v>
      </c>
      <c r="C734" s="357">
        <v>821</v>
      </c>
      <c r="D734" s="357" t="s">
        <v>3177</v>
      </c>
      <c r="E734" s="357" t="s">
        <v>3178</v>
      </c>
      <c r="F734" s="357" t="s">
        <v>43</v>
      </c>
      <c r="G734" s="357">
        <v>4</v>
      </c>
      <c r="H734" s="357" t="s">
        <v>1572</v>
      </c>
      <c r="I734" s="357" t="s">
        <v>2186</v>
      </c>
      <c r="J734" s="357">
        <v>51</v>
      </c>
      <c r="K734" s="358">
        <v>36</v>
      </c>
      <c r="L734" s="358">
        <v>0</v>
      </c>
      <c r="M734" s="358">
        <v>0</v>
      </c>
      <c r="N734" s="358" t="s">
        <v>2237</v>
      </c>
      <c r="O734" s="358" t="s">
        <v>2261</v>
      </c>
      <c r="P734" s="335" t="str">
        <f t="shared" si="11"/>
        <v>65DCQT22</v>
      </c>
      <c r="Q734" s="268">
        <f>_trangay</f>
        <v>60</v>
      </c>
      <c r="R734" s="268">
        <f>_trangay</f>
        <v>42342</v>
      </c>
      <c r="S734" s="269" t="str">
        <f>_trangay</f>
        <v>Viết</v>
      </c>
    </row>
    <row r="735" spans="1:19" ht="12.75" hidden="1" customHeight="1">
      <c r="A735" s="335" t="str">
        <f>Ma</f>
        <v>DC1CB31-DCK65</v>
      </c>
      <c r="B735" s="335" t="str">
        <f>MaHP</f>
        <v>DC1CB31</v>
      </c>
      <c r="C735" s="357">
        <v>822</v>
      </c>
      <c r="D735" s="357" t="s">
        <v>3179</v>
      </c>
      <c r="E735" s="357" t="s">
        <v>3180</v>
      </c>
      <c r="F735" s="357" t="s">
        <v>43</v>
      </c>
      <c r="G735" s="357">
        <v>4</v>
      </c>
      <c r="H735" s="357" t="s">
        <v>1572</v>
      </c>
      <c r="I735" s="357" t="s">
        <v>2186</v>
      </c>
      <c r="J735" s="357">
        <v>60</v>
      </c>
      <c r="K735" s="358">
        <v>53</v>
      </c>
      <c r="L735" s="358">
        <v>0</v>
      </c>
      <c r="M735" s="358">
        <v>0</v>
      </c>
      <c r="N735" s="358" t="s">
        <v>2237</v>
      </c>
      <c r="O735" s="358" t="s">
        <v>2188</v>
      </c>
      <c r="P735" s="335" t="str">
        <f t="shared" si="11"/>
        <v>65DCKT21</v>
      </c>
      <c r="Q735" s="268">
        <f>_trangay</f>
        <v>60</v>
      </c>
      <c r="R735" s="268">
        <f>_trangay</f>
        <v>42342</v>
      </c>
      <c r="S735" s="269" t="str">
        <f>_trangay</f>
        <v>Viết</v>
      </c>
    </row>
    <row r="736" spans="1:19" ht="12.75" hidden="1" customHeight="1">
      <c r="A736" s="335" t="str">
        <f>Ma</f>
        <v>DC1CB31-DCK65</v>
      </c>
      <c r="B736" s="335" t="str">
        <f>MaHP</f>
        <v>DC1CB31</v>
      </c>
      <c r="C736" s="357">
        <v>823</v>
      </c>
      <c r="D736" s="357" t="s">
        <v>3181</v>
      </c>
      <c r="E736" s="357" t="s">
        <v>3182</v>
      </c>
      <c r="F736" s="357" t="s">
        <v>43</v>
      </c>
      <c r="G736" s="357">
        <v>4</v>
      </c>
      <c r="H736" s="357" t="s">
        <v>1572</v>
      </c>
      <c r="I736" s="357" t="s">
        <v>2186</v>
      </c>
      <c r="J736" s="357">
        <v>59</v>
      </c>
      <c r="K736" s="358">
        <v>53</v>
      </c>
      <c r="L736" s="358">
        <v>0</v>
      </c>
      <c r="M736" s="358">
        <v>0</v>
      </c>
      <c r="N736" s="358" t="s">
        <v>2237</v>
      </c>
      <c r="O736" s="358" t="s">
        <v>2262</v>
      </c>
      <c r="P736" s="335" t="str">
        <f t="shared" si="11"/>
        <v>65DCKT22</v>
      </c>
      <c r="Q736" s="268">
        <f>_trangay</f>
        <v>60</v>
      </c>
      <c r="R736" s="268">
        <f>_trangay</f>
        <v>42342</v>
      </c>
      <c r="S736" s="269" t="str">
        <f>_trangay</f>
        <v>Viết</v>
      </c>
    </row>
    <row r="737" spans="1:19" ht="12.75" hidden="1" customHeight="1">
      <c r="A737" s="335" t="str">
        <f>Ma</f>
        <v>DC1CB31-DCK65</v>
      </c>
      <c r="B737" s="335" t="str">
        <f>MaHP</f>
        <v>DC1CB31</v>
      </c>
      <c r="C737" s="357">
        <v>824</v>
      </c>
      <c r="D737" s="357" t="s">
        <v>3183</v>
      </c>
      <c r="E737" s="357" t="s">
        <v>3184</v>
      </c>
      <c r="F737" s="357" t="s">
        <v>43</v>
      </c>
      <c r="G737" s="357">
        <v>4</v>
      </c>
      <c r="H737" s="357" t="s">
        <v>1572</v>
      </c>
      <c r="I737" s="357" t="s">
        <v>2186</v>
      </c>
      <c r="J737" s="357">
        <v>56</v>
      </c>
      <c r="K737" s="358">
        <v>47</v>
      </c>
      <c r="L737" s="358">
        <v>0</v>
      </c>
      <c r="M737" s="358">
        <v>0</v>
      </c>
      <c r="N737" s="358" t="s">
        <v>2237</v>
      </c>
      <c r="O737" s="358" t="s">
        <v>2188</v>
      </c>
      <c r="P737" s="335" t="str">
        <f t="shared" si="11"/>
        <v>65DCKT23</v>
      </c>
      <c r="Q737" s="268">
        <f>_trangay</f>
        <v>60</v>
      </c>
      <c r="R737" s="268">
        <f>_trangay</f>
        <v>42342</v>
      </c>
      <c r="S737" s="269" t="str">
        <f>_trangay</f>
        <v>Viết</v>
      </c>
    </row>
    <row r="738" spans="1:19" ht="12.75" hidden="1" customHeight="1">
      <c r="A738" s="335" t="str">
        <f>Ma</f>
        <v>DC1CB31-DCK65</v>
      </c>
      <c r="B738" s="335" t="str">
        <f>MaHP</f>
        <v>DC1CB31</v>
      </c>
      <c r="C738" s="357">
        <v>825</v>
      </c>
      <c r="D738" s="357" t="s">
        <v>3185</v>
      </c>
      <c r="E738" s="357" t="s">
        <v>3186</v>
      </c>
      <c r="F738" s="357" t="s">
        <v>43</v>
      </c>
      <c r="G738" s="357">
        <v>4</v>
      </c>
      <c r="H738" s="357" t="s">
        <v>1572</v>
      </c>
      <c r="I738" s="357" t="s">
        <v>2186</v>
      </c>
      <c r="J738" s="357">
        <v>70</v>
      </c>
      <c r="K738" s="358">
        <v>54</v>
      </c>
      <c r="L738" s="358">
        <v>0</v>
      </c>
      <c r="M738" s="358">
        <v>0</v>
      </c>
      <c r="N738" s="358" t="s">
        <v>2237</v>
      </c>
      <c r="O738" s="358" t="s">
        <v>3187</v>
      </c>
      <c r="P738" s="335" t="str">
        <f t="shared" si="11"/>
        <v>65DCKT24</v>
      </c>
      <c r="Q738" s="268">
        <f>_trangay</f>
        <v>60</v>
      </c>
      <c r="R738" s="268">
        <f>_trangay</f>
        <v>42342</v>
      </c>
      <c r="S738" s="269" t="str">
        <f>_trangay</f>
        <v>Viết</v>
      </c>
    </row>
    <row r="739" spans="1:19" ht="12.75" hidden="1" customHeight="1">
      <c r="A739" s="335" t="str">
        <f>Ma</f>
        <v>DC2RB43-DCK65</v>
      </c>
      <c r="B739" s="335" t="str">
        <f>MaHP</f>
        <v>DC2RB43</v>
      </c>
      <c r="C739" s="357">
        <v>826</v>
      </c>
      <c r="D739" s="357" t="s">
        <v>3188</v>
      </c>
      <c r="E739" s="357" t="s">
        <v>3189</v>
      </c>
      <c r="F739" s="357" t="s">
        <v>2002</v>
      </c>
      <c r="G739" s="357">
        <v>2</v>
      </c>
      <c r="H739" s="357" t="s">
        <v>1572</v>
      </c>
      <c r="I739" s="357" t="s">
        <v>2186</v>
      </c>
      <c r="J739" s="357">
        <v>70</v>
      </c>
      <c r="K739" s="358">
        <v>7</v>
      </c>
      <c r="L739" s="358">
        <v>0</v>
      </c>
      <c r="M739" s="358">
        <v>0</v>
      </c>
      <c r="N739" s="358" t="s">
        <v>2237</v>
      </c>
      <c r="O739" s="358" t="s">
        <v>2187</v>
      </c>
      <c r="P739" s="335" t="str">
        <f t="shared" si="11"/>
        <v>65DCCDA1</v>
      </c>
      <c r="Q739" s="268" t="e">
        <f>_trangay</f>
        <v>#N/A</v>
      </c>
      <c r="R739" s="268" t="e">
        <f>_trangay</f>
        <v>#N/A</v>
      </c>
      <c r="S739" s="269" t="e">
        <f>_trangay</f>
        <v>#N/A</v>
      </c>
    </row>
    <row r="740" spans="1:19" ht="12.75" hidden="1" customHeight="1">
      <c r="A740" s="335" t="str">
        <f>Ma</f>
        <v>DC1CB32-DCK64</v>
      </c>
      <c r="B740" s="335" t="str">
        <f>MaHP</f>
        <v>DC1CB32</v>
      </c>
      <c r="C740" s="357">
        <v>827</v>
      </c>
      <c r="D740" s="357" t="s">
        <v>4429</v>
      </c>
      <c r="E740" s="357" t="s">
        <v>4430</v>
      </c>
      <c r="F740" s="357" t="s">
        <v>47</v>
      </c>
      <c r="G740" s="357">
        <v>4</v>
      </c>
      <c r="H740" s="357" t="s">
        <v>1572</v>
      </c>
      <c r="I740" s="357" t="s">
        <v>2186</v>
      </c>
      <c r="J740" s="357">
        <v>70</v>
      </c>
      <c r="K740" s="358">
        <v>39</v>
      </c>
      <c r="L740" s="358">
        <v>0</v>
      </c>
      <c r="M740" s="358">
        <v>0</v>
      </c>
      <c r="N740" s="358" t="s">
        <v>3385</v>
      </c>
      <c r="O740" s="358" t="s">
        <v>4431</v>
      </c>
      <c r="P740" s="335" t="str">
        <f t="shared" si="11"/>
        <v>64DCQT01</v>
      </c>
      <c r="Q740" s="268" t="e">
        <f>_trangay</f>
        <v>#N/A</v>
      </c>
      <c r="R740" s="268" t="e">
        <f>_trangay</f>
        <v>#N/A</v>
      </c>
      <c r="S740" s="269" t="e">
        <f>_trangay</f>
        <v>#N/A</v>
      </c>
    </row>
    <row r="741" spans="1:19" ht="12.75" hidden="1" customHeight="1">
      <c r="A741" s="335" t="str">
        <f>Ma</f>
        <v>DC1CB32-DCK64</v>
      </c>
      <c r="B741" s="335" t="str">
        <f>MaHP</f>
        <v>DC1CB32</v>
      </c>
      <c r="C741" s="357">
        <v>828</v>
      </c>
      <c r="D741" s="357" t="s">
        <v>4432</v>
      </c>
      <c r="E741" s="357" t="s">
        <v>4433</v>
      </c>
      <c r="F741" s="357" t="s">
        <v>47</v>
      </c>
      <c r="G741" s="357">
        <v>4</v>
      </c>
      <c r="H741" s="357" t="s">
        <v>1572</v>
      </c>
      <c r="I741" s="357" t="s">
        <v>2186</v>
      </c>
      <c r="J741" s="357">
        <v>70</v>
      </c>
      <c r="K741" s="358">
        <v>51</v>
      </c>
      <c r="L741" s="358">
        <v>0</v>
      </c>
      <c r="M741" s="358">
        <v>0</v>
      </c>
      <c r="N741" s="358" t="s">
        <v>3385</v>
      </c>
      <c r="O741" s="358" t="s">
        <v>2261</v>
      </c>
      <c r="P741" s="335" t="str">
        <f t="shared" si="11"/>
        <v>64DCQT02</v>
      </c>
      <c r="Q741" s="268" t="e">
        <f>_trangay</f>
        <v>#N/A</v>
      </c>
      <c r="R741" s="268" t="e">
        <f>_trangay</f>
        <v>#N/A</v>
      </c>
      <c r="S741" s="269" t="e">
        <f>_trangay</f>
        <v>#N/A</v>
      </c>
    </row>
    <row r="742" spans="1:19" ht="12.75" hidden="1" customHeight="1">
      <c r="A742" s="335" t="str">
        <f>Ma</f>
        <v>DC1CB32-DCK65</v>
      </c>
      <c r="B742" s="335" t="str">
        <f>MaHP</f>
        <v>DC1CB32</v>
      </c>
      <c r="C742" s="357">
        <v>829</v>
      </c>
      <c r="D742" s="357" t="s">
        <v>3190</v>
      </c>
      <c r="E742" s="357" t="s">
        <v>3191</v>
      </c>
      <c r="F742" s="357" t="s">
        <v>47</v>
      </c>
      <c r="G742" s="357">
        <v>4</v>
      </c>
      <c r="H742" s="357" t="s">
        <v>1572</v>
      </c>
      <c r="I742" s="357" t="s">
        <v>2186</v>
      </c>
      <c r="J742" s="357">
        <v>70</v>
      </c>
      <c r="K742" s="358">
        <v>47</v>
      </c>
      <c r="L742" s="358">
        <v>0</v>
      </c>
      <c r="M742" s="358">
        <v>0</v>
      </c>
      <c r="N742" s="358" t="s">
        <v>2237</v>
      </c>
      <c r="O742" s="358" t="s">
        <v>3187</v>
      </c>
      <c r="P742" s="335" t="str">
        <f t="shared" si="11"/>
        <v>65DCCD21</v>
      </c>
      <c r="Q742" s="268">
        <f>_trangay</f>
        <v>60</v>
      </c>
      <c r="R742" s="268">
        <f>_trangay</f>
        <v>42342</v>
      </c>
      <c r="S742" s="269" t="str">
        <f>_trangay</f>
        <v>Viết</v>
      </c>
    </row>
    <row r="743" spans="1:19" ht="12.75" hidden="1" customHeight="1">
      <c r="A743" s="335" t="str">
        <f>Ma</f>
        <v>DC1CB32-DCK65</v>
      </c>
      <c r="B743" s="335" t="str">
        <f>MaHP</f>
        <v>DC1CB32</v>
      </c>
      <c r="C743" s="357">
        <v>830</v>
      </c>
      <c r="D743" s="357" t="s">
        <v>3192</v>
      </c>
      <c r="E743" s="357" t="s">
        <v>3193</v>
      </c>
      <c r="F743" s="357" t="s">
        <v>47</v>
      </c>
      <c r="G743" s="357">
        <v>4</v>
      </c>
      <c r="H743" s="357" t="s">
        <v>1572</v>
      </c>
      <c r="I743" s="357" t="s">
        <v>2186</v>
      </c>
      <c r="J743" s="357">
        <v>70</v>
      </c>
      <c r="K743" s="358">
        <v>45</v>
      </c>
      <c r="L743" s="358">
        <v>0</v>
      </c>
      <c r="M743" s="358">
        <v>0</v>
      </c>
      <c r="N743" s="358" t="s">
        <v>2237</v>
      </c>
      <c r="O743" s="358" t="s">
        <v>2187</v>
      </c>
      <c r="P743" s="335" t="str">
        <f t="shared" si="11"/>
        <v>65DCCD22</v>
      </c>
      <c r="Q743" s="268">
        <f>_trangay</f>
        <v>60</v>
      </c>
      <c r="R743" s="268">
        <f>_trangay</f>
        <v>42342</v>
      </c>
      <c r="S743" s="269" t="str">
        <f>_trangay</f>
        <v>Viết</v>
      </c>
    </row>
    <row r="744" spans="1:19" ht="12.75" hidden="1" customHeight="1">
      <c r="A744" s="335" t="str">
        <f>Ma</f>
        <v>DC1CB32-DCK65</v>
      </c>
      <c r="B744" s="335" t="str">
        <f>MaHP</f>
        <v>DC1CB32</v>
      </c>
      <c r="C744" s="357">
        <v>831</v>
      </c>
      <c r="D744" s="357" t="s">
        <v>3194</v>
      </c>
      <c r="E744" s="357" t="s">
        <v>3195</v>
      </c>
      <c r="F744" s="357" t="s">
        <v>47</v>
      </c>
      <c r="G744" s="357">
        <v>4</v>
      </c>
      <c r="H744" s="357" t="s">
        <v>1572</v>
      </c>
      <c r="I744" s="357" t="s">
        <v>2186</v>
      </c>
      <c r="J744" s="357">
        <v>70</v>
      </c>
      <c r="K744" s="358">
        <v>49</v>
      </c>
      <c r="L744" s="358">
        <v>0</v>
      </c>
      <c r="M744" s="358">
        <v>0</v>
      </c>
      <c r="N744" s="358" t="s">
        <v>2237</v>
      </c>
      <c r="O744" s="358" t="s">
        <v>2188</v>
      </c>
      <c r="P744" s="335" t="str">
        <f t="shared" si="11"/>
        <v>65DCCD23</v>
      </c>
      <c r="Q744" s="268">
        <f>_trangay</f>
        <v>60</v>
      </c>
      <c r="R744" s="268">
        <f>_trangay</f>
        <v>42342</v>
      </c>
      <c r="S744" s="269" t="str">
        <f>_trangay</f>
        <v>Viết</v>
      </c>
    </row>
    <row r="745" spans="1:19" ht="12.75" hidden="1" customHeight="1">
      <c r="A745" s="335" t="str">
        <f>Ma</f>
        <v>CC3CD33-CCK64</v>
      </c>
      <c r="B745" s="335" t="str">
        <f>MaHP</f>
        <v>CC3CD33</v>
      </c>
      <c r="C745" s="357">
        <v>832</v>
      </c>
      <c r="D745" s="357" t="s">
        <v>5195</v>
      </c>
      <c r="E745" s="357" t="s">
        <v>5196</v>
      </c>
      <c r="F745" s="357" t="s">
        <v>531</v>
      </c>
      <c r="G745" s="357">
        <v>3</v>
      </c>
      <c r="H745" s="357" t="s">
        <v>1572</v>
      </c>
      <c r="I745" s="357" t="s">
        <v>2186</v>
      </c>
      <c r="J745" s="357">
        <v>74</v>
      </c>
      <c r="K745" s="358">
        <v>73</v>
      </c>
      <c r="L745" s="358">
        <v>0</v>
      </c>
      <c r="M745" s="358">
        <v>0</v>
      </c>
      <c r="N745" s="358" t="s">
        <v>5001</v>
      </c>
      <c r="O745" s="358" t="s">
        <v>5197</v>
      </c>
      <c r="P745" s="335" t="str">
        <f t="shared" si="11"/>
        <v>64CCCD05</v>
      </c>
      <c r="Q745" s="268">
        <f>_trangay</f>
        <v>60</v>
      </c>
      <c r="R745" s="268">
        <f>_trangay</f>
        <v>42345</v>
      </c>
      <c r="S745" s="269" t="str">
        <f>_trangay</f>
        <v>Viết</v>
      </c>
    </row>
    <row r="746" spans="1:19" ht="12.75" hidden="1" customHeight="1">
      <c r="A746" s="335" t="str">
        <f>Ma</f>
        <v>CC3DD33-CCK64</v>
      </c>
      <c r="B746" s="335" t="str">
        <f>MaHP</f>
        <v>CC3DD33</v>
      </c>
      <c r="C746" s="357">
        <v>833</v>
      </c>
      <c r="D746" s="357" t="s">
        <v>5198</v>
      </c>
      <c r="E746" s="357" t="s">
        <v>5199</v>
      </c>
      <c r="F746" s="357" t="s">
        <v>531</v>
      </c>
      <c r="G746" s="357">
        <v>3</v>
      </c>
      <c r="H746" s="357" t="s">
        <v>1572</v>
      </c>
      <c r="I746" s="357" t="s">
        <v>2186</v>
      </c>
      <c r="J746" s="357">
        <v>46</v>
      </c>
      <c r="K746" s="358">
        <v>46</v>
      </c>
      <c r="L746" s="358">
        <v>0</v>
      </c>
      <c r="M746" s="358">
        <v>0</v>
      </c>
      <c r="N746" s="358" t="s">
        <v>5001</v>
      </c>
      <c r="O746" s="358" t="s">
        <v>2187</v>
      </c>
      <c r="P746" s="335" t="str">
        <f t="shared" si="11"/>
        <v>64CCDD02</v>
      </c>
      <c r="Q746" s="268" t="e">
        <f>_trangay</f>
        <v>#N/A</v>
      </c>
      <c r="R746" s="268" t="e">
        <f>_trangay</f>
        <v>#N/A</v>
      </c>
      <c r="S746" s="269" t="e">
        <f>_trangay</f>
        <v>#N/A</v>
      </c>
    </row>
    <row r="747" spans="1:19" ht="12.75" hidden="1" customHeight="1">
      <c r="A747" s="335" t="str">
        <f>Ma</f>
        <v>CC3KD33-CCK64</v>
      </c>
      <c r="B747" s="335" t="str">
        <f>MaHP</f>
        <v>CC3KD33</v>
      </c>
      <c r="C747" s="357">
        <v>834</v>
      </c>
      <c r="D747" s="357" t="s">
        <v>5200</v>
      </c>
      <c r="E747" s="357" t="s">
        <v>5201</v>
      </c>
      <c r="F747" s="357" t="s">
        <v>531</v>
      </c>
      <c r="G747" s="357">
        <v>3</v>
      </c>
      <c r="H747" s="357" t="s">
        <v>1572</v>
      </c>
      <c r="I747" s="357" t="s">
        <v>2186</v>
      </c>
      <c r="J747" s="357">
        <v>37</v>
      </c>
      <c r="K747" s="358">
        <v>36</v>
      </c>
      <c r="L747" s="358">
        <v>0</v>
      </c>
      <c r="M747" s="358">
        <v>0</v>
      </c>
      <c r="N747" s="358" t="s">
        <v>5001</v>
      </c>
      <c r="O747" s="358" t="s">
        <v>5202</v>
      </c>
      <c r="P747" s="335" t="str">
        <f t="shared" si="11"/>
        <v>64CCKD01</v>
      </c>
      <c r="Q747" s="268" t="e">
        <f>_trangay</f>
        <v>#N/A</v>
      </c>
      <c r="R747" s="268" t="e">
        <f>_trangay</f>
        <v>#N/A</v>
      </c>
      <c r="S747" s="269" t="e">
        <f>_trangay</f>
        <v>#N/A</v>
      </c>
    </row>
    <row r="748" spans="1:19" ht="12.75" hidden="1" customHeight="1">
      <c r="A748" s="335" t="str">
        <f>Ma</f>
        <v>CC3MX33-CCK64</v>
      </c>
      <c r="B748" s="335" t="str">
        <f>MaHP</f>
        <v>CC3MX33</v>
      </c>
      <c r="C748" s="357">
        <v>835</v>
      </c>
      <c r="D748" s="357" t="s">
        <v>5203</v>
      </c>
      <c r="E748" s="357" t="s">
        <v>5204</v>
      </c>
      <c r="F748" s="357" t="s">
        <v>531</v>
      </c>
      <c r="G748" s="357">
        <v>3</v>
      </c>
      <c r="H748" s="357" t="s">
        <v>219</v>
      </c>
      <c r="I748" s="357" t="s">
        <v>2154</v>
      </c>
      <c r="J748" s="357">
        <v>23</v>
      </c>
      <c r="K748" s="358">
        <v>23</v>
      </c>
      <c r="L748" s="358">
        <v>0</v>
      </c>
      <c r="M748" s="358">
        <v>0</v>
      </c>
      <c r="N748" s="358" t="s">
        <v>5001</v>
      </c>
      <c r="O748" s="358" t="s">
        <v>4431</v>
      </c>
      <c r="P748" s="335" t="str">
        <f t="shared" si="11"/>
        <v>64CCMX01</v>
      </c>
      <c r="Q748" s="268" t="e">
        <f>_trangay</f>
        <v>#N/A</v>
      </c>
      <c r="R748" s="268" t="e">
        <f>_trangay</f>
        <v>#N/A</v>
      </c>
      <c r="S748" s="269" t="e">
        <f>_trangay</f>
        <v>#N/A</v>
      </c>
    </row>
    <row r="749" spans="1:19" ht="12.75" hidden="1" customHeight="1">
      <c r="A749" s="335" t="str">
        <f>Ma</f>
        <v>CC3OT33-CCK64</v>
      </c>
      <c r="B749" s="335" t="str">
        <f>MaHP</f>
        <v>CC3OT33</v>
      </c>
      <c r="C749" s="357">
        <v>836</v>
      </c>
      <c r="D749" s="357" t="s">
        <v>5205</v>
      </c>
      <c r="E749" s="357" t="s">
        <v>5206</v>
      </c>
      <c r="F749" s="357" t="s">
        <v>531</v>
      </c>
      <c r="G749" s="357">
        <v>3</v>
      </c>
      <c r="H749" s="357" t="s">
        <v>1572</v>
      </c>
      <c r="I749" s="357" t="s">
        <v>2186</v>
      </c>
      <c r="J749" s="357">
        <v>37</v>
      </c>
      <c r="K749" s="358">
        <v>37</v>
      </c>
      <c r="L749" s="358">
        <v>0</v>
      </c>
      <c r="M749" s="358">
        <v>0</v>
      </c>
      <c r="N749" s="358" t="s">
        <v>5001</v>
      </c>
      <c r="O749" s="358" t="s">
        <v>4431</v>
      </c>
      <c r="P749" s="335" t="str">
        <f t="shared" si="11"/>
        <v>64CCOT02</v>
      </c>
      <c r="Q749" s="268" t="e">
        <f>_trangay</f>
        <v>#N/A</v>
      </c>
      <c r="R749" s="268" t="e">
        <f>_trangay</f>
        <v>#N/A</v>
      </c>
      <c r="S749" s="269" t="e">
        <f>_trangay</f>
        <v>#N/A</v>
      </c>
    </row>
    <row r="750" spans="1:19" ht="12.75" hidden="1" customHeight="1">
      <c r="A750" s="335" t="str">
        <f>Ma</f>
        <v>CC3CD33-CCK64</v>
      </c>
      <c r="B750" s="335" t="str">
        <f>MaHP</f>
        <v>CC3CD33</v>
      </c>
      <c r="C750" s="357">
        <v>837</v>
      </c>
      <c r="D750" s="357" t="s">
        <v>5207</v>
      </c>
      <c r="E750" s="357" t="s">
        <v>5208</v>
      </c>
      <c r="F750" s="357" t="s">
        <v>531</v>
      </c>
      <c r="G750" s="357">
        <v>3</v>
      </c>
      <c r="H750" s="357" t="s">
        <v>1572</v>
      </c>
      <c r="I750" s="357" t="s">
        <v>2186</v>
      </c>
      <c r="J750" s="357">
        <v>75</v>
      </c>
      <c r="K750" s="358">
        <v>76</v>
      </c>
      <c r="L750" s="358">
        <v>0</v>
      </c>
      <c r="M750" s="358">
        <v>0</v>
      </c>
      <c r="N750" s="358" t="s">
        <v>5001</v>
      </c>
      <c r="O750" s="358" t="s">
        <v>5197</v>
      </c>
      <c r="P750" s="335" t="str">
        <f t="shared" si="11"/>
        <v>64CCCD06</v>
      </c>
      <c r="Q750" s="268">
        <f>_trangay</f>
        <v>60</v>
      </c>
      <c r="R750" s="268">
        <f>_trangay</f>
        <v>42345</v>
      </c>
      <c r="S750" s="269" t="str">
        <f>_trangay</f>
        <v>Viết</v>
      </c>
    </row>
    <row r="751" spans="1:19" ht="12.75" hidden="1" customHeight="1">
      <c r="A751" s="335" t="str">
        <f>Ma</f>
        <v>CC3OT33-CCK64</v>
      </c>
      <c r="B751" s="335" t="str">
        <f>MaHP</f>
        <v>CC3OT33</v>
      </c>
      <c r="C751" s="357">
        <v>838</v>
      </c>
      <c r="D751" s="357" t="s">
        <v>5209</v>
      </c>
      <c r="E751" s="357" t="s">
        <v>5210</v>
      </c>
      <c r="F751" s="357" t="s">
        <v>531</v>
      </c>
      <c r="G751" s="357">
        <v>3</v>
      </c>
      <c r="H751" s="357" t="s">
        <v>1572</v>
      </c>
      <c r="I751" s="357" t="s">
        <v>2186</v>
      </c>
      <c r="J751" s="357">
        <v>30</v>
      </c>
      <c r="K751" s="358">
        <v>30</v>
      </c>
      <c r="L751" s="358">
        <v>0</v>
      </c>
      <c r="M751" s="358">
        <v>0</v>
      </c>
      <c r="N751" s="358" t="s">
        <v>5001</v>
      </c>
      <c r="O751" s="358" t="s">
        <v>4431</v>
      </c>
      <c r="P751" s="335" t="str">
        <f t="shared" si="11"/>
        <v>64CCOT03</v>
      </c>
      <c r="Q751" s="268" t="e">
        <f>_trangay</f>
        <v>#N/A</v>
      </c>
      <c r="R751" s="268" t="e">
        <f>_trangay</f>
        <v>#N/A</v>
      </c>
      <c r="S751" s="269" t="e">
        <f>_trangay</f>
        <v>#N/A</v>
      </c>
    </row>
    <row r="752" spans="1:19" ht="12.75" hidden="1" customHeight="1">
      <c r="A752" s="335" t="str">
        <f>Ma</f>
        <v>DC3KT33-DCK64</v>
      </c>
      <c r="B752" s="335" t="str">
        <f>MaHP</f>
        <v>DC3KT33</v>
      </c>
      <c r="C752" s="357">
        <v>839</v>
      </c>
      <c r="D752" s="357" t="s">
        <v>4434</v>
      </c>
      <c r="E752" s="357" t="s">
        <v>4435</v>
      </c>
      <c r="F752" s="357" t="s">
        <v>531</v>
      </c>
      <c r="G752" s="357">
        <v>3</v>
      </c>
      <c r="H752" s="357" t="s">
        <v>1572</v>
      </c>
      <c r="I752" s="357" t="s">
        <v>2186</v>
      </c>
      <c r="J752" s="357">
        <v>70</v>
      </c>
      <c r="K752" s="358">
        <v>25</v>
      </c>
      <c r="L752" s="358">
        <v>0</v>
      </c>
      <c r="M752" s="358">
        <v>0</v>
      </c>
      <c r="N752" s="358" t="s">
        <v>3385</v>
      </c>
      <c r="O752" s="358" t="s">
        <v>4436</v>
      </c>
      <c r="P752" s="335" t="str">
        <f t="shared" si="11"/>
        <v>64DCKT05</v>
      </c>
      <c r="Q752" s="268">
        <f>_trangay</f>
        <v>60</v>
      </c>
      <c r="R752" s="268">
        <f>_trangay</f>
        <v>42352</v>
      </c>
      <c r="S752" s="269" t="str">
        <f>_trangay</f>
        <v>Viết</v>
      </c>
    </row>
    <row r="753" spans="1:19" ht="12.75" hidden="1" customHeight="1">
      <c r="A753" s="335" t="str">
        <f>Ma</f>
        <v>DC3KT33-DCK64</v>
      </c>
      <c r="B753" s="335" t="str">
        <f>MaHP</f>
        <v>DC3KT33</v>
      </c>
      <c r="C753" s="357">
        <v>840</v>
      </c>
      <c r="D753" s="357" t="s">
        <v>4437</v>
      </c>
      <c r="E753" s="357" t="s">
        <v>4438</v>
      </c>
      <c r="F753" s="357" t="s">
        <v>531</v>
      </c>
      <c r="G753" s="357">
        <v>3</v>
      </c>
      <c r="H753" s="357" t="s">
        <v>1572</v>
      </c>
      <c r="I753" s="357" t="s">
        <v>2186</v>
      </c>
      <c r="J753" s="357">
        <v>70</v>
      </c>
      <c r="K753" s="358">
        <v>39</v>
      </c>
      <c r="L753" s="358">
        <v>0</v>
      </c>
      <c r="M753" s="358">
        <v>0</v>
      </c>
      <c r="N753" s="358" t="s">
        <v>3385</v>
      </c>
      <c r="O753" s="358" t="s">
        <v>4436</v>
      </c>
      <c r="P753" s="335" t="str">
        <f t="shared" si="11"/>
        <v>64DCKT06</v>
      </c>
      <c r="Q753" s="268">
        <f>_trangay</f>
        <v>60</v>
      </c>
      <c r="R753" s="268">
        <f>_trangay</f>
        <v>42352</v>
      </c>
      <c r="S753" s="269" t="str">
        <f>_trangay</f>
        <v>Viết</v>
      </c>
    </row>
    <row r="754" spans="1:19" ht="12.75" hidden="1" customHeight="1">
      <c r="A754" s="335" t="str">
        <f>Ma</f>
        <v>DC3KT33-DCK64</v>
      </c>
      <c r="B754" s="335" t="str">
        <f>MaHP</f>
        <v>DC3KT33</v>
      </c>
      <c r="C754" s="357">
        <v>841</v>
      </c>
      <c r="D754" s="357" t="s">
        <v>4439</v>
      </c>
      <c r="E754" s="357" t="s">
        <v>4440</v>
      </c>
      <c r="F754" s="357" t="s">
        <v>531</v>
      </c>
      <c r="G754" s="357">
        <v>3</v>
      </c>
      <c r="H754" s="357" t="s">
        <v>1572</v>
      </c>
      <c r="I754" s="357" t="s">
        <v>2186</v>
      </c>
      <c r="J754" s="357">
        <v>70</v>
      </c>
      <c r="K754" s="358">
        <v>34</v>
      </c>
      <c r="L754" s="358">
        <v>0</v>
      </c>
      <c r="M754" s="358">
        <v>0</v>
      </c>
      <c r="N754" s="358" t="s">
        <v>3385</v>
      </c>
      <c r="O754" s="358" t="s">
        <v>4436</v>
      </c>
      <c r="P754" s="335" t="str">
        <f t="shared" si="11"/>
        <v>64DCKT07</v>
      </c>
      <c r="Q754" s="268">
        <f>_trangay</f>
        <v>60</v>
      </c>
      <c r="R754" s="268">
        <f>_trangay</f>
        <v>42352</v>
      </c>
      <c r="S754" s="269" t="str">
        <f>_trangay</f>
        <v>Viết</v>
      </c>
    </row>
    <row r="755" spans="1:19" ht="12.75" hidden="1" customHeight="1">
      <c r="A755" s="335" t="str">
        <f>Ma</f>
        <v>DC3KT33-DCK64</v>
      </c>
      <c r="B755" s="335" t="str">
        <f>MaHP</f>
        <v>DC3KT33</v>
      </c>
      <c r="C755" s="357">
        <v>842</v>
      </c>
      <c r="D755" s="357" t="s">
        <v>4441</v>
      </c>
      <c r="E755" s="357" t="s">
        <v>4442</v>
      </c>
      <c r="F755" s="357" t="s">
        <v>531</v>
      </c>
      <c r="G755" s="357">
        <v>3</v>
      </c>
      <c r="H755" s="357" t="s">
        <v>1572</v>
      </c>
      <c r="I755" s="357" t="s">
        <v>2186</v>
      </c>
      <c r="J755" s="357">
        <v>70</v>
      </c>
      <c r="K755" s="358">
        <v>20</v>
      </c>
      <c r="L755" s="358">
        <v>0</v>
      </c>
      <c r="M755" s="358">
        <v>0</v>
      </c>
      <c r="N755" s="358" t="s">
        <v>3385</v>
      </c>
      <c r="O755" s="358" t="s">
        <v>4436</v>
      </c>
      <c r="P755" s="335" t="str">
        <f t="shared" si="11"/>
        <v>64DCKT08</v>
      </c>
      <c r="Q755" s="268">
        <f>_trangay</f>
        <v>60</v>
      </c>
      <c r="R755" s="268">
        <f>_trangay</f>
        <v>42352</v>
      </c>
      <c r="S755" s="269" t="str">
        <f>_trangay</f>
        <v>Viết</v>
      </c>
    </row>
    <row r="756" spans="1:19" ht="12.75" hidden="1" customHeight="1">
      <c r="A756" s="335" t="str">
        <f>Ma</f>
        <v>DC3CA33A-DCK63</v>
      </c>
      <c r="B756" s="335" t="str">
        <f>MaHP</f>
        <v>DC3CA33A</v>
      </c>
      <c r="C756" s="357">
        <v>843</v>
      </c>
      <c r="D756" s="357" t="s">
        <v>4443</v>
      </c>
      <c r="E756" s="357" t="s">
        <v>4444</v>
      </c>
      <c r="F756" s="357" t="s">
        <v>4445</v>
      </c>
      <c r="G756" s="357">
        <v>2</v>
      </c>
      <c r="H756" s="357" t="s">
        <v>1572</v>
      </c>
      <c r="I756" s="357" t="s">
        <v>2186</v>
      </c>
      <c r="J756" s="357">
        <v>24</v>
      </c>
      <c r="K756" s="358">
        <v>38</v>
      </c>
      <c r="L756" s="358">
        <v>0</v>
      </c>
      <c r="M756" s="358">
        <v>0</v>
      </c>
      <c r="N756" s="358" t="s">
        <v>3407</v>
      </c>
      <c r="O756" s="358" t="s">
        <v>4446</v>
      </c>
      <c r="P756" s="335" t="str">
        <f t="shared" si="11"/>
        <v>63DCCA01</v>
      </c>
      <c r="Q756" s="268" t="e">
        <f>_trangay</f>
        <v>#N/A</v>
      </c>
      <c r="R756" s="268" t="e">
        <f>_trangay</f>
        <v>#N/A</v>
      </c>
      <c r="S756" s="269" t="e">
        <f>_trangay</f>
        <v>#N/A</v>
      </c>
    </row>
    <row r="757" spans="1:19" ht="12.75" hidden="1" customHeight="1">
      <c r="A757" s="335" t="str">
        <f>Ma</f>
        <v>DC3CD33A-DCK63</v>
      </c>
      <c r="B757" s="335" t="str">
        <f>MaHP</f>
        <v>DC3CD33A</v>
      </c>
      <c r="C757" s="357">
        <v>844</v>
      </c>
      <c r="D757" s="357" t="s">
        <v>4447</v>
      </c>
      <c r="E757" s="357" t="s">
        <v>4448</v>
      </c>
      <c r="F757" s="357" t="s">
        <v>4445</v>
      </c>
      <c r="G757" s="357">
        <v>2</v>
      </c>
      <c r="H757" s="357" t="s">
        <v>1572</v>
      </c>
      <c r="I757" s="357" t="s">
        <v>2186</v>
      </c>
      <c r="J757" s="357">
        <v>54</v>
      </c>
      <c r="K757" s="358">
        <v>54</v>
      </c>
      <c r="L757" s="358">
        <v>0</v>
      </c>
      <c r="M757" s="358">
        <v>0</v>
      </c>
      <c r="N757" s="358" t="s">
        <v>3407</v>
      </c>
      <c r="O757" s="358" t="s">
        <v>4446</v>
      </c>
      <c r="P757" s="335" t="str">
        <f t="shared" si="11"/>
        <v>63DCCD06</v>
      </c>
      <c r="Q757" s="268">
        <f>_trangay</f>
        <v>0</v>
      </c>
      <c r="R757" s="268">
        <f>_trangay</f>
        <v>42345</v>
      </c>
      <c r="S757" s="269" t="str">
        <f>_trangay</f>
        <v>Viết</v>
      </c>
    </row>
    <row r="758" spans="1:19" ht="12.75" hidden="1" customHeight="1">
      <c r="A758" s="335" t="str">
        <f>Ma</f>
        <v>DC3DS33A-DCK63</v>
      </c>
      <c r="B758" s="335" t="str">
        <f>MaHP</f>
        <v>DC3DS33A</v>
      </c>
      <c r="C758" s="357">
        <v>845</v>
      </c>
      <c r="D758" s="357" t="s">
        <v>4449</v>
      </c>
      <c r="E758" s="357" t="s">
        <v>4450</v>
      </c>
      <c r="F758" s="357" t="s">
        <v>4445</v>
      </c>
      <c r="G758" s="357">
        <v>2</v>
      </c>
      <c r="H758" s="357" t="s">
        <v>1572</v>
      </c>
      <c r="I758" s="357" t="s">
        <v>2186</v>
      </c>
      <c r="J758" s="357">
        <v>17</v>
      </c>
      <c r="K758" s="358">
        <v>0</v>
      </c>
      <c r="L758" s="358">
        <v>0</v>
      </c>
      <c r="M758" s="358">
        <v>0</v>
      </c>
      <c r="N758" s="358" t="s">
        <v>3407</v>
      </c>
      <c r="O758" s="358" t="s">
        <v>4446</v>
      </c>
      <c r="P758" s="335" t="str">
        <f t="shared" si="11"/>
        <v>63DCCS01</v>
      </c>
      <c r="Q758" s="268" t="e">
        <f>_trangay</f>
        <v>#N/A</v>
      </c>
      <c r="R758" s="268" t="e">
        <f>_trangay</f>
        <v>#N/A</v>
      </c>
      <c r="S758" s="269" t="e">
        <f>_trangay</f>
        <v>#N/A</v>
      </c>
    </row>
    <row r="759" spans="1:19" ht="12.75" hidden="1" customHeight="1">
      <c r="A759" s="335" t="str">
        <f>Ma</f>
        <v>DC3DB33A-DCK63</v>
      </c>
      <c r="B759" s="335" t="str">
        <f>MaHP</f>
        <v>DC3DB33A</v>
      </c>
      <c r="C759" s="357">
        <v>846</v>
      </c>
      <c r="D759" s="357" t="s">
        <v>4451</v>
      </c>
      <c r="E759" s="357" t="s">
        <v>4452</v>
      </c>
      <c r="F759" s="357" t="s">
        <v>4445</v>
      </c>
      <c r="G759" s="357">
        <v>2</v>
      </c>
      <c r="H759" s="357" t="s">
        <v>1572</v>
      </c>
      <c r="I759" s="357" t="s">
        <v>2186</v>
      </c>
      <c r="J759" s="357">
        <v>55</v>
      </c>
      <c r="K759" s="358">
        <v>51</v>
      </c>
      <c r="L759" s="358">
        <v>0</v>
      </c>
      <c r="M759" s="358">
        <v>0</v>
      </c>
      <c r="N759" s="358" t="s">
        <v>3407</v>
      </c>
      <c r="O759" s="358" t="s">
        <v>4446</v>
      </c>
      <c r="P759" s="335" t="str">
        <f t="shared" si="11"/>
        <v>63DCDB01</v>
      </c>
      <c r="Q759" s="268" t="e">
        <f>_trangay</f>
        <v>#N/A</v>
      </c>
      <c r="R759" s="268" t="e">
        <f>_trangay</f>
        <v>#N/A</v>
      </c>
      <c r="S759" s="269" t="e">
        <f>_trangay</f>
        <v>#N/A</v>
      </c>
    </row>
    <row r="760" spans="1:19" ht="12.75" hidden="1" customHeight="1">
      <c r="A760" s="335" t="str">
        <f>Ma</f>
        <v>DC3DD33A-DCK63</v>
      </c>
      <c r="B760" s="335" t="str">
        <f>MaHP</f>
        <v>DC3DD33A</v>
      </c>
      <c r="C760" s="357">
        <v>847</v>
      </c>
      <c r="D760" s="357" t="s">
        <v>4453</v>
      </c>
      <c r="E760" s="357" t="s">
        <v>4454</v>
      </c>
      <c r="F760" s="357" t="s">
        <v>4445</v>
      </c>
      <c r="G760" s="357">
        <v>2</v>
      </c>
      <c r="H760" s="357" t="s">
        <v>1572</v>
      </c>
      <c r="I760" s="357" t="s">
        <v>2186</v>
      </c>
      <c r="J760" s="357">
        <v>57</v>
      </c>
      <c r="K760" s="358">
        <v>55</v>
      </c>
      <c r="L760" s="358">
        <v>0</v>
      </c>
      <c r="M760" s="358">
        <v>0</v>
      </c>
      <c r="N760" s="358" t="s">
        <v>3407</v>
      </c>
      <c r="O760" s="358" t="s">
        <v>2187</v>
      </c>
      <c r="P760" s="335" t="str">
        <f t="shared" si="11"/>
        <v>63DCDD01</v>
      </c>
      <c r="Q760" s="268" t="e">
        <f>_trangay</f>
        <v>#N/A</v>
      </c>
      <c r="R760" s="268" t="e">
        <f>_trangay</f>
        <v>#N/A</v>
      </c>
      <c r="S760" s="269" t="e">
        <f>_trangay</f>
        <v>#N/A</v>
      </c>
    </row>
    <row r="761" spans="1:19" ht="12.75" hidden="1" customHeight="1">
      <c r="A761" s="335" t="str">
        <f>Ma</f>
        <v>DC3MX33A-DCK63</v>
      </c>
      <c r="B761" s="335" t="str">
        <f>MaHP</f>
        <v>DC3MX33A</v>
      </c>
      <c r="C761" s="357">
        <v>848</v>
      </c>
      <c r="D761" s="357" t="s">
        <v>4455</v>
      </c>
      <c r="E761" s="357" t="s">
        <v>4456</v>
      </c>
      <c r="F761" s="357" t="s">
        <v>4445</v>
      </c>
      <c r="G761" s="357">
        <v>2</v>
      </c>
      <c r="H761" s="357" t="s">
        <v>1572</v>
      </c>
      <c r="I761" s="357" t="s">
        <v>2186</v>
      </c>
      <c r="J761" s="357">
        <v>13</v>
      </c>
      <c r="K761" s="358">
        <v>12</v>
      </c>
      <c r="L761" s="358">
        <v>0</v>
      </c>
      <c r="M761" s="358">
        <v>0</v>
      </c>
      <c r="N761" s="358" t="s">
        <v>3407</v>
      </c>
      <c r="O761" s="358" t="s">
        <v>4446</v>
      </c>
      <c r="P761" s="335" t="str">
        <f t="shared" si="11"/>
        <v>63DCMX01</v>
      </c>
      <c r="Q761" s="268" t="e">
        <f>_trangay</f>
        <v>#N/A</v>
      </c>
      <c r="R761" s="268" t="e">
        <f>_trangay</f>
        <v>#N/A</v>
      </c>
      <c r="S761" s="269" t="e">
        <f>_trangay</f>
        <v>#N/A</v>
      </c>
    </row>
    <row r="762" spans="1:19" ht="12.75" hidden="1" customHeight="1">
      <c r="A762" s="335" t="str">
        <f>Ma</f>
        <v>DC3CD33A-DCK63</v>
      </c>
      <c r="B762" s="335" t="str">
        <f>MaHP</f>
        <v>DC3CD33A</v>
      </c>
      <c r="C762" s="357">
        <v>849</v>
      </c>
      <c r="D762" s="357" t="s">
        <v>4457</v>
      </c>
      <c r="E762" s="357" t="s">
        <v>4458</v>
      </c>
      <c r="F762" s="357" t="s">
        <v>4445</v>
      </c>
      <c r="G762" s="357">
        <v>2</v>
      </c>
      <c r="H762" s="357" t="s">
        <v>1572</v>
      </c>
      <c r="I762" s="357" t="s">
        <v>2186</v>
      </c>
      <c r="J762" s="357">
        <v>50</v>
      </c>
      <c r="K762" s="358">
        <v>50</v>
      </c>
      <c r="L762" s="358">
        <v>0</v>
      </c>
      <c r="M762" s="358">
        <v>0</v>
      </c>
      <c r="N762" s="358" t="s">
        <v>3407</v>
      </c>
      <c r="O762" s="358" t="s">
        <v>4446</v>
      </c>
      <c r="P762" s="335" t="str">
        <f t="shared" si="11"/>
        <v>63DCCD07</v>
      </c>
      <c r="Q762" s="268">
        <f>_trangay</f>
        <v>0</v>
      </c>
      <c r="R762" s="268">
        <f>_trangay</f>
        <v>42345</v>
      </c>
      <c r="S762" s="269" t="str">
        <f>_trangay</f>
        <v>Viết</v>
      </c>
    </row>
    <row r="763" spans="1:19" ht="12.75" hidden="1" customHeight="1">
      <c r="A763" s="335" t="str">
        <f>Ma</f>
        <v>DC3DD33A-DCK63</v>
      </c>
      <c r="B763" s="335" t="str">
        <f>MaHP</f>
        <v>DC3DD33A</v>
      </c>
      <c r="C763" s="357">
        <v>850</v>
      </c>
      <c r="D763" s="357" t="s">
        <v>4459</v>
      </c>
      <c r="E763" s="357" t="s">
        <v>4460</v>
      </c>
      <c r="F763" s="357" t="s">
        <v>4445</v>
      </c>
      <c r="G763" s="357">
        <v>2</v>
      </c>
      <c r="H763" s="357" t="s">
        <v>1572</v>
      </c>
      <c r="I763" s="357" t="s">
        <v>2186</v>
      </c>
      <c r="J763" s="357">
        <v>51</v>
      </c>
      <c r="K763" s="358">
        <v>47</v>
      </c>
      <c r="L763" s="358">
        <v>0</v>
      </c>
      <c r="M763" s="358">
        <v>0</v>
      </c>
      <c r="N763" s="358" t="s">
        <v>3407</v>
      </c>
      <c r="O763" s="358" t="s">
        <v>2187</v>
      </c>
      <c r="P763" s="335" t="str">
        <f t="shared" si="11"/>
        <v>63DCDD02</v>
      </c>
      <c r="Q763" s="268" t="e">
        <f>_trangay</f>
        <v>#N/A</v>
      </c>
      <c r="R763" s="268" t="e">
        <f>_trangay</f>
        <v>#N/A</v>
      </c>
      <c r="S763" s="269" t="e">
        <f>_trangay</f>
        <v>#N/A</v>
      </c>
    </row>
    <row r="764" spans="1:19" ht="12.75" hidden="1" customHeight="1">
      <c r="A764" s="335" t="str">
        <f>Ma</f>
        <v>DC3CD33A-DCK63</v>
      </c>
      <c r="B764" s="335" t="str">
        <f>MaHP</f>
        <v>DC3CD33A</v>
      </c>
      <c r="C764" s="357">
        <v>851</v>
      </c>
      <c r="D764" s="357" t="s">
        <v>4461</v>
      </c>
      <c r="E764" s="357" t="s">
        <v>4462</v>
      </c>
      <c r="F764" s="357" t="s">
        <v>4445</v>
      </c>
      <c r="G764" s="357">
        <v>2</v>
      </c>
      <c r="H764" s="357" t="s">
        <v>1572</v>
      </c>
      <c r="I764" s="357" t="s">
        <v>2186</v>
      </c>
      <c r="J764" s="357">
        <v>45</v>
      </c>
      <c r="K764" s="358">
        <v>44</v>
      </c>
      <c r="L764" s="358">
        <v>0</v>
      </c>
      <c r="M764" s="358">
        <v>0</v>
      </c>
      <c r="N764" s="358" t="s">
        <v>3407</v>
      </c>
      <c r="O764" s="358" t="s">
        <v>4446</v>
      </c>
      <c r="P764" s="335" t="str">
        <f t="shared" si="11"/>
        <v>63DCCD08</v>
      </c>
      <c r="Q764" s="268">
        <f>_trangay</f>
        <v>0</v>
      </c>
      <c r="R764" s="268">
        <f>_trangay</f>
        <v>42345</v>
      </c>
      <c r="S764" s="269" t="str">
        <f>_trangay</f>
        <v>Viết</v>
      </c>
    </row>
    <row r="765" spans="1:19" ht="12.75" hidden="1" customHeight="1">
      <c r="A765" s="335" t="str">
        <f>Ma</f>
        <v>DC3CD33A-DCK63</v>
      </c>
      <c r="B765" s="335" t="str">
        <f>MaHP</f>
        <v>DC3CD33A</v>
      </c>
      <c r="C765" s="357">
        <v>852</v>
      </c>
      <c r="D765" s="357" t="s">
        <v>4463</v>
      </c>
      <c r="E765" s="357" t="s">
        <v>4464</v>
      </c>
      <c r="F765" s="357" t="s">
        <v>4445</v>
      </c>
      <c r="G765" s="357">
        <v>2</v>
      </c>
      <c r="H765" s="357" t="s">
        <v>1572</v>
      </c>
      <c r="I765" s="357" t="s">
        <v>2186</v>
      </c>
      <c r="J765" s="357">
        <v>51</v>
      </c>
      <c r="K765" s="358">
        <v>47</v>
      </c>
      <c r="L765" s="358">
        <v>0</v>
      </c>
      <c r="M765" s="358">
        <v>0</v>
      </c>
      <c r="N765" s="358" t="s">
        <v>3407</v>
      </c>
      <c r="O765" s="358" t="s">
        <v>4446</v>
      </c>
      <c r="P765" s="335" t="str">
        <f t="shared" si="11"/>
        <v>63DCCD09</v>
      </c>
      <c r="Q765" s="268">
        <f>_trangay</f>
        <v>0</v>
      </c>
      <c r="R765" s="268">
        <f>_trangay</f>
        <v>42345</v>
      </c>
      <c r="S765" s="269" t="str">
        <f>_trangay</f>
        <v>Viết</v>
      </c>
    </row>
    <row r="766" spans="1:19" ht="12.75" hidden="1" customHeight="1">
      <c r="A766" s="335" t="str">
        <f>Ma</f>
        <v>DC3CD33A-DCK63</v>
      </c>
      <c r="B766" s="335" t="str">
        <f>MaHP</f>
        <v>DC3CD33A</v>
      </c>
      <c r="C766" s="357">
        <v>853</v>
      </c>
      <c r="D766" s="357" t="s">
        <v>4465</v>
      </c>
      <c r="E766" s="357" t="s">
        <v>4466</v>
      </c>
      <c r="F766" s="357" t="s">
        <v>4445</v>
      </c>
      <c r="G766" s="357">
        <v>2</v>
      </c>
      <c r="H766" s="357" t="s">
        <v>1572</v>
      </c>
      <c r="I766" s="357" t="s">
        <v>2186</v>
      </c>
      <c r="J766" s="357">
        <v>53</v>
      </c>
      <c r="K766" s="358">
        <v>53</v>
      </c>
      <c r="L766" s="358">
        <v>0</v>
      </c>
      <c r="M766" s="358">
        <v>0</v>
      </c>
      <c r="N766" s="358" t="s">
        <v>3407</v>
      </c>
      <c r="O766" s="358" t="s">
        <v>4446</v>
      </c>
      <c r="P766" s="335" t="str">
        <f t="shared" si="11"/>
        <v>63DCCD10</v>
      </c>
      <c r="Q766" s="268">
        <f>_trangay</f>
        <v>0</v>
      </c>
      <c r="R766" s="268">
        <f>_trangay</f>
        <v>42345</v>
      </c>
      <c r="S766" s="269" t="str">
        <f>_trangay</f>
        <v>Viết</v>
      </c>
    </row>
    <row r="767" spans="1:19" ht="12.75" hidden="1" customHeight="1">
      <c r="A767" s="335" t="str">
        <f>Ma</f>
        <v>CC1TT42-CCK66</v>
      </c>
      <c r="B767" s="335" t="str">
        <f>MaHP</f>
        <v>CC1TT42</v>
      </c>
      <c r="C767" s="357">
        <v>854</v>
      </c>
      <c r="D767" s="357" t="s">
        <v>4467</v>
      </c>
      <c r="E767" s="357" t="s">
        <v>4468</v>
      </c>
      <c r="F767" s="357" t="s">
        <v>4469</v>
      </c>
      <c r="G767" s="357">
        <v>3</v>
      </c>
      <c r="H767" s="357" t="s">
        <v>2202</v>
      </c>
      <c r="I767" s="357" t="s">
        <v>2199</v>
      </c>
      <c r="J767" s="357">
        <v>50</v>
      </c>
      <c r="K767" s="358">
        <v>50</v>
      </c>
      <c r="L767" s="358">
        <v>0</v>
      </c>
      <c r="M767" s="358">
        <v>0</v>
      </c>
      <c r="N767" s="358" t="s">
        <v>3485</v>
      </c>
      <c r="O767" s="358" t="s">
        <v>2263</v>
      </c>
      <c r="P767" s="335" t="str">
        <f t="shared" si="11"/>
        <v>66CCKT21</v>
      </c>
      <c r="Q767" s="268" t="e">
        <f>_trangay</f>
        <v>#N/A</v>
      </c>
      <c r="R767" s="268" t="e">
        <f>_trangay</f>
        <v>#N/A</v>
      </c>
      <c r="S767" s="269" t="e">
        <f>_trangay</f>
        <v>#N/A</v>
      </c>
    </row>
    <row r="768" spans="1:19" ht="12.75" hidden="1" customHeight="1">
      <c r="A768" s="335" t="str">
        <f>Ma</f>
        <v>CC1TT42-CCK65</v>
      </c>
      <c r="B768" s="335" t="str">
        <f>MaHP</f>
        <v>CC1TT42</v>
      </c>
      <c r="C768" s="357">
        <v>855</v>
      </c>
      <c r="D768" s="357" t="s">
        <v>5211</v>
      </c>
      <c r="E768" s="357" t="s">
        <v>5212</v>
      </c>
      <c r="F768" s="357" t="s">
        <v>4469</v>
      </c>
      <c r="G768" s="357">
        <v>3</v>
      </c>
      <c r="H768" s="357" t="s">
        <v>2202</v>
      </c>
      <c r="I768" s="357" t="s">
        <v>2199</v>
      </c>
      <c r="J768" s="357">
        <v>69</v>
      </c>
      <c r="K768" s="358">
        <v>67</v>
      </c>
      <c r="L768" s="358">
        <v>0</v>
      </c>
      <c r="M768" s="358">
        <v>0</v>
      </c>
      <c r="N768" s="358" t="s">
        <v>5021</v>
      </c>
      <c r="O768" s="358" t="s">
        <v>4477</v>
      </c>
      <c r="P768" s="335" t="str">
        <f t="shared" si="11"/>
        <v>65CCCD21</v>
      </c>
      <c r="Q768" s="268" t="e">
        <f>_trangay</f>
        <v>#N/A</v>
      </c>
      <c r="R768" s="268" t="e">
        <f>_trangay</f>
        <v>#N/A</v>
      </c>
      <c r="S768" s="269" t="e">
        <f>_trangay</f>
        <v>#N/A</v>
      </c>
    </row>
    <row r="769" spans="1:19" ht="12.75" hidden="1" customHeight="1">
      <c r="A769" s="335" t="str">
        <f>Ma</f>
        <v>CC1TT42-CCK65</v>
      </c>
      <c r="B769" s="335" t="str">
        <f>MaHP</f>
        <v>CC1TT42</v>
      </c>
      <c r="C769" s="357">
        <v>856</v>
      </c>
      <c r="D769" s="357" t="s">
        <v>5213</v>
      </c>
      <c r="E769" s="357" t="s">
        <v>5214</v>
      </c>
      <c r="F769" s="357" t="s">
        <v>4469</v>
      </c>
      <c r="G769" s="357">
        <v>3</v>
      </c>
      <c r="H769" s="357" t="s">
        <v>2202</v>
      </c>
      <c r="I769" s="357" t="s">
        <v>2199</v>
      </c>
      <c r="J769" s="357">
        <v>64</v>
      </c>
      <c r="K769" s="358">
        <v>62</v>
      </c>
      <c r="L769" s="358">
        <v>0</v>
      </c>
      <c r="M769" s="358">
        <v>0</v>
      </c>
      <c r="N769" s="358" t="s">
        <v>5021</v>
      </c>
      <c r="O769" s="358" t="s">
        <v>4477</v>
      </c>
      <c r="P769" s="335" t="str">
        <f t="shared" si="11"/>
        <v>65CCCD22</v>
      </c>
      <c r="Q769" s="268" t="e">
        <f>_trangay</f>
        <v>#N/A</v>
      </c>
      <c r="R769" s="268" t="e">
        <f>_trangay</f>
        <v>#N/A</v>
      </c>
      <c r="S769" s="269" t="e">
        <f>_trangay</f>
        <v>#N/A</v>
      </c>
    </row>
    <row r="770" spans="1:19" ht="12.75" hidden="1" customHeight="1">
      <c r="A770" s="335" t="str">
        <f>Ma</f>
        <v>CC1TT44-CCK66</v>
      </c>
      <c r="B770" s="335" t="str">
        <f>MaHP</f>
        <v>CC1TT44</v>
      </c>
      <c r="C770" s="357">
        <v>857</v>
      </c>
      <c r="D770" s="357" t="s">
        <v>4470</v>
      </c>
      <c r="E770" s="357" t="s">
        <v>4471</v>
      </c>
      <c r="F770" s="357" t="s">
        <v>4472</v>
      </c>
      <c r="G770" s="357">
        <v>2</v>
      </c>
      <c r="H770" s="357" t="s">
        <v>2202</v>
      </c>
      <c r="I770" s="357" t="s">
        <v>2199</v>
      </c>
      <c r="J770" s="357">
        <v>39</v>
      </c>
      <c r="K770" s="358">
        <v>42</v>
      </c>
      <c r="L770" s="358">
        <v>0</v>
      </c>
      <c r="M770" s="358">
        <v>0</v>
      </c>
      <c r="N770" s="358" t="s">
        <v>3485</v>
      </c>
      <c r="O770" s="358" t="s">
        <v>2223</v>
      </c>
      <c r="P770" s="335" t="str">
        <f t="shared" ref="P770:P833" si="12">Loclop</f>
        <v/>
      </c>
      <c r="Q770" s="268" t="e">
        <f>_trangay</f>
        <v>#N/A</v>
      </c>
      <c r="R770" s="268" t="e">
        <f>_trangay</f>
        <v>#N/A</v>
      </c>
      <c r="S770" s="269" t="e">
        <f>_trangay</f>
        <v>#N/A</v>
      </c>
    </row>
    <row r="771" spans="1:19" ht="12.75" hidden="1" customHeight="1">
      <c r="A771" s="335" t="str">
        <f>Ma</f>
        <v>DC1TT42-DCK66</v>
      </c>
      <c r="B771" s="335" t="str">
        <f>MaHP</f>
        <v>DC1TT42</v>
      </c>
      <c r="C771" s="357">
        <v>858</v>
      </c>
      <c r="D771" s="357" t="s">
        <v>4473</v>
      </c>
      <c r="E771" s="357" t="s">
        <v>4474</v>
      </c>
      <c r="F771" s="357" t="s">
        <v>72</v>
      </c>
      <c r="G771" s="357">
        <v>3</v>
      </c>
      <c r="H771" s="357" t="s">
        <v>2202</v>
      </c>
      <c r="I771" s="357" t="s">
        <v>2199</v>
      </c>
      <c r="J771" s="357">
        <v>60</v>
      </c>
      <c r="K771" s="358">
        <v>63</v>
      </c>
      <c r="L771" s="358">
        <v>0</v>
      </c>
      <c r="M771" s="358">
        <v>0</v>
      </c>
      <c r="N771" s="358" t="s">
        <v>3488</v>
      </c>
      <c r="O771" s="358" t="s">
        <v>4181</v>
      </c>
      <c r="P771" s="335" t="str">
        <f t="shared" si="12"/>
        <v>66DCDT23</v>
      </c>
      <c r="Q771" s="268" t="e">
        <f>_trangay</f>
        <v>#N/A</v>
      </c>
      <c r="R771" s="268" t="e">
        <f>_trangay</f>
        <v>#N/A</v>
      </c>
      <c r="S771" s="269" t="e">
        <f>_trangay</f>
        <v>#N/A</v>
      </c>
    </row>
    <row r="772" spans="1:19" ht="12.75" hidden="1" customHeight="1">
      <c r="A772" s="335" t="str">
        <f>Ma</f>
        <v>DC1TT43-DCK66</v>
      </c>
      <c r="B772" s="335" t="str">
        <f>MaHP</f>
        <v>DC1TT43</v>
      </c>
      <c r="C772" s="357">
        <v>859</v>
      </c>
      <c r="D772" s="357" t="s">
        <v>4475</v>
      </c>
      <c r="E772" s="357" t="s">
        <v>4476</v>
      </c>
      <c r="F772" s="357" t="s">
        <v>72</v>
      </c>
      <c r="G772" s="357">
        <v>3</v>
      </c>
      <c r="H772" s="357" t="s">
        <v>2202</v>
      </c>
      <c r="I772" s="357" t="s">
        <v>2199</v>
      </c>
      <c r="J772" s="357">
        <v>80</v>
      </c>
      <c r="K772" s="358">
        <v>60</v>
      </c>
      <c r="L772" s="358">
        <v>0</v>
      </c>
      <c r="M772" s="358">
        <v>0</v>
      </c>
      <c r="N772" s="358" t="s">
        <v>3488</v>
      </c>
      <c r="O772" s="358" t="s">
        <v>4477</v>
      </c>
      <c r="P772" s="335" t="str">
        <f t="shared" si="12"/>
        <v>66DCHT21</v>
      </c>
      <c r="Q772" s="268" t="e">
        <f>_trangay</f>
        <v>#N/A</v>
      </c>
      <c r="R772" s="268" t="e">
        <f>_trangay</f>
        <v>#N/A</v>
      </c>
      <c r="S772" s="269" t="e">
        <f>_trangay</f>
        <v>#N/A</v>
      </c>
    </row>
    <row r="773" spans="1:19" ht="12.75" hidden="1" customHeight="1">
      <c r="A773" s="335" t="str">
        <f>Ma</f>
        <v>DC1TT42-DCK66</v>
      </c>
      <c r="B773" s="335" t="str">
        <f>MaHP</f>
        <v>DC1TT42</v>
      </c>
      <c r="C773" s="357">
        <v>860</v>
      </c>
      <c r="D773" s="357" t="s">
        <v>4478</v>
      </c>
      <c r="E773" s="357" t="s">
        <v>4479</v>
      </c>
      <c r="F773" s="357" t="s">
        <v>72</v>
      </c>
      <c r="G773" s="357">
        <v>3</v>
      </c>
      <c r="H773" s="357" t="s">
        <v>2202</v>
      </c>
      <c r="I773" s="357" t="s">
        <v>2199</v>
      </c>
      <c r="J773" s="357">
        <v>80</v>
      </c>
      <c r="K773" s="358">
        <v>0</v>
      </c>
      <c r="L773" s="358">
        <v>0</v>
      </c>
      <c r="M773" s="358">
        <v>0</v>
      </c>
      <c r="N773" s="358" t="s">
        <v>3488</v>
      </c>
      <c r="O773" s="358" t="s">
        <v>2214</v>
      </c>
      <c r="P773" s="335" t="str">
        <f t="shared" si="12"/>
        <v>66DCCC21</v>
      </c>
      <c r="Q773" s="268" t="e">
        <f>_trangay</f>
        <v>#N/A</v>
      </c>
      <c r="R773" s="268" t="e">
        <f>_trangay</f>
        <v>#N/A</v>
      </c>
      <c r="S773" s="269" t="e">
        <f>_trangay</f>
        <v>#N/A</v>
      </c>
    </row>
    <row r="774" spans="1:19" ht="12.75" hidden="1" customHeight="1">
      <c r="A774" s="335" t="str">
        <f>Ma</f>
        <v>DC1TT43-DCK66</v>
      </c>
      <c r="B774" s="335" t="str">
        <f>MaHP</f>
        <v>DC1TT43</v>
      </c>
      <c r="C774" s="357">
        <v>861</v>
      </c>
      <c r="D774" s="357" t="s">
        <v>4480</v>
      </c>
      <c r="E774" s="357" t="s">
        <v>4481</v>
      </c>
      <c r="F774" s="357" t="s">
        <v>72</v>
      </c>
      <c r="G774" s="357">
        <v>3</v>
      </c>
      <c r="H774" s="357" t="s">
        <v>2202</v>
      </c>
      <c r="I774" s="357" t="s">
        <v>2199</v>
      </c>
      <c r="J774" s="357">
        <v>80</v>
      </c>
      <c r="K774" s="358">
        <v>59</v>
      </c>
      <c r="L774" s="358">
        <v>0</v>
      </c>
      <c r="M774" s="358">
        <v>0</v>
      </c>
      <c r="N774" s="358" t="s">
        <v>3488</v>
      </c>
      <c r="O774" s="358" t="s">
        <v>4477</v>
      </c>
      <c r="P774" s="335" t="str">
        <f t="shared" si="12"/>
        <v>66DCHT22</v>
      </c>
      <c r="Q774" s="268" t="e">
        <f>_trangay</f>
        <v>#N/A</v>
      </c>
      <c r="R774" s="268" t="e">
        <f>_trangay</f>
        <v>#N/A</v>
      </c>
      <c r="S774" s="269" t="e">
        <f>_trangay</f>
        <v>#N/A</v>
      </c>
    </row>
    <row r="775" spans="1:19" ht="12.75" hidden="1" customHeight="1">
      <c r="A775" s="335" t="str">
        <f>Ma</f>
        <v>DC1TT43-DCK65</v>
      </c>
      <c r="B775" s="335" t="str">
        <f>MaHP</f>
        <v>DC1TT43</v>
      </c>
      <c r="C775" s="357">
        <v>862</v>
      </c>
      <c r="D775" s="357" t="s">
        <v>3196</v>
      </c>
      <c r="E775" s="357" t="s">
        <v>3197</v>
      </c>
      <c r="F775" s="357" t="s">
        <v>72</v>
      </c>
      <c r="G775" s="357">
        <v>3</v>
      </c>
      <c r="H775" s="357" t="s">
        <v>2202</v>
      </c>
      <c r="I775" s="357" t="s">
        <v>2199</v>
      </c>
      <c r="J775" s="357">
        <v>80</v>
      </c>
      <c r="K775" s="358">
        <v>0</v>
      </c>
      <c r="L775" s="358">
        <v>0</v>
      </c>
      <c r="M775" s="358">
        <v>0</v>
      </c>
      <c r="N775" s="358" t="s">
        <v>2237</v>
      </c>
      <c r="O775" s="358"/>
      <c r="P775" s="335" t="str">
        <f t="shared" si="12"/>
        <v>66DCTM21</v>
      </c>
      <c r="Q775" s="268" t="e">
        <f>_trangay</f>
        <v>#N/A</v>
      </c>
      <c r="R775" s="268" t="e">
        <f>_trangay</f>
        <v>#N/A</v>
      </c>
      <c r="S775" s="269" t="e">
        <f>_trangay</f>
        <v>#N/A</v>
      </c>
    </row>
    <row r="776" spans="1:19" ht="12.75" hidden="1" customHeight="1">
      <c r="A776" s="335" t="str">
        <f>Ma</f>
        <v>DC1TT42-DCK66</v>
      </c>
      <c r="B776" s="335" t="str">
        <f>MaHP</f>
        <v>DC1TT42</v>
      </c>
      <c r="C776" s="357">
        <v>863</v>
      </c>
      <c r="D776" s="357" t="s">
        <v>4482</v>
      </c>
      <c r="E776" s="357" t="s">
        <v>4483</v>
      </c>
      <c r="F776" s="357" t="s">
        <v>72</v>
      </c>
      <c r="G776" s="357">
        <v>3</v>
      </c>
      <c r="H776" s="357" t="s">
        <v>2202</v>
      </c>
      <c r="I776" s="357" t="s">
        <v>2199</v>
      </c>
      <c r="J776" s="357">
        <v>130</v>
      </c>
      <c r="K776" s="358">
        <v>87</v>
      </c>
      <c r="L776" s="358">
        <v>0</v>
      </c>
      <c r="M776" s="358">
        <v>0</v>
      </c>
      <c r="N776" s="358" t="s">
        <v>3488</v>
      </c>
      <c r="O776" s="358" t="s">
        <v>4484</v>
      </c>
      <c r="P776" s="335" t="str">
        <f t="shared" si="12"/>
        <v>66DCVS21</v>
      </c>
      <c r="Q776" s="268" t="e">
        <f>_trangay</f>
        <v>#N/A</v>
      </c>
      <c r="R776" s="268" t="e">
        <f>_trangay</f>
        <v>#N/A</v>
      </c>
      <c r="S776" s="269" t="e">
        <f>_trangay</f>
        <v>#N/A</v>
      </c>
    </row>
    <row r="777" spans="1:19" ht="12.75" hidden="1" customHeight="1">
      <c r="A777" s="335" t="str">
        <f>Ma</f>
        <v>DC1TT42-DCK66</v>
      </c>
      <c r="B777" s="335" t="str">
        <f>MaHP</f>
        <v>DC1TT42</v>
      </c>
      <c r="C777" s="357">
        <v>864</v>
      </c>
      <c r="D777" s="357" t="s">
        <v>4485</v>
      </c>
      <c r="E777" s="357" t="s">
        <v>4486</v>
      </c>
      <c r="F777" s="357" t="s">
        <v>72</v>
      </c>
      <c r="G777" s="357">
        <v>3</v>
      </c>
      <c r="H777" s="357" t="s">
        <v>2202</v>
      </c>
      <c r="I777" s="357" t="s">
        <v>2199</v>
      </c>
      <c r="J777" s="357">
        <v>60</v>
      </c>
      <c r="K777" s="358">
        <v>0</v>
      </c>
      <c r="L777" s="358">
        <v>0</v>
      </c>
      <c r="M777" s="358">
        <v>0</v>
      </c>
      <c r="N777" s="358" t="s">
        <v>3488</v>
      </c>
      <c r="O777" s="358" t="s">
        <v>4181</v>
      </c>
      <c r="P777" s="335" t="str">
        <f t="shared" si="12"/>
        <v>66DCCS21</v>
      </c>
      <c r="Q777" s="268" t="e">
        <f>_trangay</f>
        <v>#N/A</v>
      </c>
      <c r="R777" s="268" t="e">
        <f>_trangay</f>
        <v>#N/A</v>
      </c>
      <c r="S777" s="269" t="e">
        <f>_trangay</f>
        <v>#N/A</v>
      </c>
    </row>
    <row r="778" spans="1:19" ht="12.75" hidden="1" customHeight="1">
      <c r="A778" s="335" t="str">
        <f>Ma</f>
        <v>DC1TT43-DCK66</v>
      </c>
      <c r="B778" s="335" t="str">
        <f>MaHP</f>
        <v>DC1TT43</v>
      </c>
      <c r="C778" s="357">
        <v>865</v>
      </c>
      <c r="D778" s="357" t="s">
        <v>4487</v>
      </c>
      <c r="E778" s="357" t="s">
        <v>4488</v>
      </c>
      <c r="F778" s="357" t="s">
        <v>72</v>
      </c>
      <c r="G778" s="357">
        <v>3</v>
      </c>
      <c r="H778" s="357" t="s">
        <v>2202</v>
      </c>
      <c r="I778" s="357" t="s">
        <v>2199</v>
      </c>
      <c r="J778" s="357">
        <v>60</v>
      </c>
      <c r="K778" s="358">
        <v>51</v>
      </c>
      <c r="L778" s="358">
        <v>0</v>
      </c>
      <c r="M778" s="358">
        <v>0</v>
      </c>
      <c r="N778" s="358" t="s">
        <v>3488</v>
      </c>
      <c r="O778" s="358" t="s">
        <v>2223</v>
      </c>
      <c r="P778" s="335" t="str">
        <f t="shared" si="12"/>
        <v>66DCHT23</v>
      </c>
      <c r="Q778" s="268" t="e">
        <f>_trangay</f>
        <v>#N/A</v>
      </c>
      <c r="R778" s="268" t="e">
        <f>_trangay</f>
        <v>#N/A</v>
      </c>
      <c r="S778" s="269" t="e">
        <f>_trangay</f>
        <v>#N/A</v>
      </c>
    </row>
    <row r="779" spans="1:19" ht="12.75" hidden="1" customHeight="1">
      <c r="A779" s="335" t="str">
        <f>Ma</f>
        <v>DC1TT43-DCK66</v>
      </c>
      <c r="B779" s="335" t="str">
        <f>MaHP</f>
        <v>DC1TT43</v>
      </c>
      <c r="C779" s="357">
        <v>866</v>
      </c>
      <c r="D779" s="357" t="s">
        <v>4489</v>
      </c>
      <c r="E779" s="357" t="s">
        <v>4490</v>
      </c>
      <c r="F779" s="357" t="s">
        <v>72</v>
      </c>
      <c r="G779" s="357">
        <v>3</v>
      </c>
      <c r="H779" s="357" t="s">
        <v>2202</v>
      </c>
      <c r="I779" s="357" t="s">
        <v>2199</v>
      </c>
      <c r="J779" s="357">
        <v>60</v>
      </c>
      <c r="K779" s="358">
        <v>52</v>
      </c>
      <c r="L779" s="358">
        <v>0</v>
      </c>
      <c r="M779" s="358">
        <v>0</v>
      </c>
      <c r="N779" s="358" t="s">
        <v>3488</v>
      </c>
      <c r="O779" s="358" t="s">
        <v>4491</v>
      </c>
      <c r="P779" s="335" t="str">
        <f t="shared" si="12"/>
        <v>66DCTM21</v>
      </c>
      <c r="Q779" s="268" t="e">
        <f>_trangay</f>
        <v>#N/A</v>
      </c>
      <c r="R779" s="268" t="e">
        <f>_trangay</f>
        <v>#N/A</v>
      </c>
      <c r="S779" s="269" t="e">
        <f>_trangay</f>
        <v>#N/A</v>
      </c>
    </row>
    <row r="780" spans="1:19" ht="12.75" hidden="1" customHeight="1">
      <c r="A780" s="335" t="str">
        <f>Ma</f>
        <v>DC1TT43-DCK66</v>
      </c>
      <c r="B780" s="335" t="str">
        <f>MaHP</f>
        <v>DC1TT43</v>
      </c>
      <c r="C780" s="357">
        <v>867</v>
      </c>
      <c r="D780" s="357" t="s">
        <v>4492</v>
      </c>
      <c r="E780" s="357" t="s">
        <v>4493</v>
      </c>
      <c r="F780" s="357" t="s">
        <v>72</v>
      </c>
      <c r="G780" s="357">
        <v>3</v>
      </c>
      <c r="H780" s="357" t="s">
        <v>2202</v>
      </c>
      <c r="I780" s="357" t="s">
        <v>2199</v>
      </c>
      <c r="J780" s="357">
        <v>60</v>
      </c>
      <c r="K780" s="358">
        <v>57</v>
      </c>
      <c r="L780" s="358">
        <v>0</v>
      </c>
      <c r="M780" s="358">
        <v>0</v>
      </c>
      <c r="N780" s="358" t="s">
        <v>3488</v>
      </c>
      <c r="O780" s="358" t="s">
        <v>4491</v>
      </c>
      <c r="P780" s="335" t="str">
        <f t="shared" si="12"/>
        <v>66DCTM22</v>
      </c>
      <c r="Q780" s="268" t="e">
        <f>_trangay</f>
        <v>#N/A</v>
      </c>
      <c r="R780" s="268" t="e">
        <f>_trangay</f>
        <v>#N/A</v>
      </c>
      <c r="S780" s="269" t="e">
        <f>_trangay</f>
        <v>#N/A</v>
      </c>
    </row>
    <row r="781" spans="1:19" ht="12.75" hidden="1" customHeight="1">
      <c r="A781" s="335" t="str">
        <f>Ma</f>
        <v>DC1TT43-DCK66</v>
      </c>
      <c r="B781" s="335" t="str">
        <f>MaHP</f>
        <v>DC1TT43</v>
      </c>
      <c r="C781" s="357">
        <v>868</v>
      </c>
      <c r="D781" s="357" t="s">
        <v>4494</v>
      </c>
      <c r="E781" s="357" t="s">
        <v>4495</v>
      </c>
      <c r="F781" s="357" t="s">
        <v>72</v>
      </c>
      <c r="G781" s="357">
        <v>3</v>
      </c>
      <c r="H781" s="357" t="s">
        <v>2202</v>
      </c>
      <c r="I781" s="357" t="s">
        <v>2199</v>
      </c>
      <c r="J781" s="357">
        <v>60</v>
      </c>
      <c r="K781" s="358">
        <v>51</v>
      </c>
      <c r="L781" s="358">
        <v>0</v>
      </c>
      <c r="M781" s="358">
        <v>0</v>
      </c>
      <c r="N781" s="358" t="s">
        <v>3488</v>
      </c>
      <c r="O781" s="358" t="s">
        <v>2223</v>
      </c>
      <c r="P781" s="335" t="str">
        <f t="shared" si="12"/>
        <v>66DCTM23</v>
      </c>
      <c r="Q781" s="268" t="e">
        <f>_trangay</f>
        <v>#N/A</v>
      </c>
      <c r="R781" s="268" t="e">
        <f>_trangay</f>
        <v>#N/A</v>
      </c>
      <c r="S781" s="269" t="e">
        <f>_trangay</f>
        <v>#N/A</v>
      </c>
    </row>
    <row r="782" spans="1:19" ht="12.75" hidden="1" customHeight="1">
      <c r="A782" s="335" t="str">
        <f>Ma</f>
        <v>DC1TT42-DCK66</v>
      </c>
      <c r="B782" s="335" t="str">
        <f>MaHP</f>
        <v>DC1TT42</v>
      </c>
      <c r="C782" s="357">
        <v>869</v>
      </c>
      <c r="D782" s="357" t="s">
        <v>4496</v>
      </c>
      <c r="E782" s="357" t="s">
        <v>4497</v>
      </c>
      <c r="F782" s="357" t="s">
        <v>72</v>
      </c>
      <c r="G782" s="357">
        <v>3</v>
      </c>
      <c r="H782" s="357" t="s">
        <v>2202</v>
      </c>
      <c r="I782" s="357" t="s">
        <v>2199</v>
      </c>
      <c r="J782" s="357">
        <v>80</v>
      </c>
      <c r="K782" s="358">
        <v>65</v>
      </c>
      <c r="L782" s="358">
        <v>0</v>
      </c>
      <c r="M782" s="358">
        <v>0</v>
      </c>
      <c r="N782" s="358" t="s">
        <v>3488</v>
      </c>
      <c r="O782" s="358" t="s">
        <v>2203</v>
      </c>
      <c r="P782" s="335" t="str">
        <f t="shared" si="12"/>
        <v>66DCDT21</v>
      </c>
      <c r="Q782" s="268" t="e">
        <f>_trangay</f>
        <v>#N/A</v>
      </c>
      <c r="R782" s="268" t="e">
        <f>_trangay</f>
        <v>#N/A</v>
      </c>
      <c r="S782" s="269" t="e">
        <f>_trangay</f>
        <v>#N/A</v>
      </c>
    </row>
    <row r="783" spans="1:19" ht="12.75" hidden="1" customHeight="1">
      <c r="A783" s="335" t="str">
        <f>Ma</f>
        <v>DC1TT42-DCK66</v>
      </c>
      <c r="B783" s="335" t="str">
        <f>MaHP</f>
        <v>DC1TT42</v>
      </c>
      <c r="C783" s="357">
        <v>870</v>
      </c>
      <c r="D783" s="357" t="s">
        <v>4498</v>
      </c>
      <c r="E783" s="357" t="s">
        <v>4499</v>
      </c>
      <c r="F783" s="357" t="s">
        <v>72</v>
      </c>
      <c r="G783" s="357">
        <v>3</v>
      </c>
      <c r="H783" s="357" t="s">
        <v>2202</v>
      </c>
      <c r="I783" s="357" t="s">
        <v>2199</v>
      </c>
      <c r="J783" s="357">
        <v>80</v>
      </c>
      <c r="K783" s="358">
        <v>61</v>
      </c>
      <c r="L783" s="358">
        <v>0</v>
      </c>
      <c r="M783" s="358">
        <v>0</v>
      </c>
      <c r="N783" s="358" t="s">
        <v>3488</v>
      </c>
      <c r="O783" s="358" t="s">
        <v>2214</v>
      </c>
      <c r="P783" s="335" t="str">
        <f t="shared" si="12"/>
        <v>66DCDT22</v>
      </c>
      <c r="Q783" s="268" t="e">
        <f>_trangay</f>
        <v>#N/A</v>
      </c>
      <c r="R783" s="268" t="e">
        <f>_trangay</f>
        <v>#N/A</v>
      </c>
      <c r="S783" s="269" t="e">
        <f>_trangay</f>
        <v>#N/A</v>
      </c>
    </row>
    <row r="784" spans="1:19" ht="12.75" hidden="1" customHeight="1">
      <c r="A784" s="335" t="str">
        <f>Ma</f>
        <v>DC1TT42-DCK66</v>
      </c>
      <c r="B784" s="335" t="str">
        <f>MaHP</f>
        <v>DC1TT42</v>
      </c>
      <c r="C784" s="357">
        <v>871</v>
      </c>
      <c r="D784" s="357" t="s">
        <v>4500</v>
      </c>
      <c r="E784" s="357" t="s">
        <v>4501</v>
      </c>
      <c r="F784" s="357" t="s">
        <v>72</v>
      </c>
      <c r="G784" s="357">
        <v>3</v>
      </c>
      <c r="H784" s="357" t="s">
        <v>2202</v>
      </c>
      <c r="I784" s="357" t="s">
        <v>2199</v>
      </c>
      <c r="J784" s="357">
        <v>60</v>
      </c>
      <c r="K784" s="358">
        <v>0</v>
      </c>
      <c r="L784" s="358">
        <v>0</v>
      </c>
      <c r="M784" s="358">
        <v>0</v>
      </c>
      <c r="N784" s="358" t="s">
        <v>3488</v>
      </c>
      <c r="O784" s="358"/>
      <c r="P784" s="335" t="str">
        <f t="shared" si="12"/>
        <v>66DCOT25</v>
      </c>
      <c r="Q784" s="268" t="e">
        <f>_trangay</f>
        <v>#N/A</v>
      </c>
      <c r="R784" s="268" t="e">
        <f>_trangay</f>
        <v>#N/A</v>
      </c>
      <c r="S784" s="269" t="e">
        <f>_trangay</f>
        <v>#N/A</v>
      </c>
    </row>
    <row r="785" spans="1:19" ht="12.75" hidden="1" customHeight="1">
      <c r="A785" s="335" t="str">
        <f>Ma</f>
        <v>DC1TT42-DCK66</v>
      </c>
      <c r="B785" s="335" t="str">
        <f>MaHP</f>
        <v>DC1TT42</v>
      </c>
      <c r="C785" s="357">
        <v>872</v>
      </c>
      <c r="D785" s="357" t="s">
        <v>4502</v>
      </c>
      <c r="E785" s="357" t="s">
        <v>4503</v>
      </c>
      <c r="F785" s="357" t="s">
        <v>72</v>
      </c>
      <c r="G785" s="357">
        <v>3</v>
      </c>
      <c r="H785" s="357" t="s">
        <v>2202</v>
      </c>
      <c r="I785" s="357" t="s">
        <v>2199</v>
      </c>
      <c r="J785" s="357">
        <v>60</v>
      </c>
      <c r="K785" s="358">
        <v>55</v>
      </c>
      <c r="L785" s="358">
        <v>0</v>
      </c>
      <c r="M785" s="358">
        <v>0</v>
      </c>
      <c r="N785" s="358" t="s">
        <v>3488</v>
      </c>
      <c r="O785" s="358" t="s">
        <v>4504</v>
      </c>
      <c r="P785" s="335" t="str">
        <f t="shared" si="12"/>
        <v>66DCVL22</v>
      </c>
      <c r="Q785" s="268" t="e">
        <f>_trangay</f>
        <v>#N/A</v>
      </c>
      <c r="R785" s="268" t="e">
        <f>_trangay</f>
        <v>#N/A</v>
      </c>
      <c r="S785" s="269" t="e">
        <f>_trangay</f>
        <v>#N/A</v>
      </c>
    </row>
    <row r="786" spans="1:19" ht="12.75" hidden="1" customHeight="1">
      <c r="A786" s="335" t="str">
        <f>Ma</f>
        <v>DC1TT42-DCK66</v>
      </c>
      <c r="B786" s="335" t="str">
        <f>MaHP</f>
        <v>DC1TT42</v>
      </c>
      <c r="C786" s="357">
        <v>873</v>
      </c>
      <c r="D786" s="357" t="s">
        <v>4505</v>
      </c>
      <c r="E786" s="357" t="s">
        <v>4506</v>
      </c>
      <c r="F786" s="357" t="s">
        <v>72</v>
      </c>
      <c r="G786" s="357">
        <v>3</v>
      </c>
      <c r="H786" s="357" t="s">
        <v>2202</v>
      </c>
      <c r="I786" s="357" t="s">
        <v>2199</v>
      </c>
      <c r="J786" s="357">
        <v>80</v>
      </c>
      <c r="K786" s="358">
        <v>60</v>
      </c>
      <c r="L786" s="358">
        <v>0</v>
      </c>
      <c r="M786" s="358">
        <v>0</v>
      </c>
      <c r="N786" s="358" t="s">
        <v>3488</v>
      </c>
      <c r="O786" s="358" t="s">
        <v>3946</v>
      </c>
      <c r="P786" s="335" t="str">
        <f t="shared" si="12"/>
        <v>66DCOT21</v>
      </c>
      <c r="Q786" s="268" t="e">
        <f>_trangay</f>
        <v>#N/A</v>
      </c>
      <c r="R786" s="268" t="e">
        <f>_trangay</f>
        <v>#N/A</v>
      </c>
      <c r="S786" s="269" t="e">
        <f>_trangay</f>
        <v>#N/A</v>
      </c>
    </row>
    <row r="787" spans="1:19" ht="12.75" hidden="1" customHeight="1">
      <c r="A787" s="335" t="str">
        <f>Ma</f>
        <v>DC1TT42-DCK66</v>
      </c>
      <c r="B787" s="335" t="str">
        <f>MaHP</f>
        <v>DC1TT42</v>
      </c>
      <c r="C787" s="357">
        <v>874</v>
      </c>
      <c r="D787" s="357" t="s">
        <v>4507</v>
      </c>
      <c r="E787" s="357" t="s">
        <v>4508</v>
      </c>
      <c r="F787" s="357" t="s">
        <v>72</v>
      </c>
      <c r="G787" s="357">
        <v>3</v>
      </c>
      <c r="H787" s="357" t="s">
        <v>2202</v>
      </c>
      <c r="I787" s="357" t="s">
        <v>2199</v>
      </c>
      <c r="J787" s="357">
        <v>80</v>
      </c>
      <c r="K787" s="358">
        <v>60</v>
      </c>
      <c r="L787" s="358">
        <v>0</v>
      </c>
      <c r="M787" s="358">
        <v>0</v>
      </c>
      <c r="N787" s="358" t="s">
        <v>3488</v>
      </c>
      <c r="O787" s="358" t="s">
        <v>2223</v>
      </c>
      <c r="P787" s="335" t="str">
        <f t="shared" si="12"/>
        <v>66DCOT22</v>
      </c>
      <c r="Q787" s="268" t="e">
        <f>_trangay</f>
        <v>#N/A</v>
      </c>
      <c r="R787" s="268" t="e">
        <f>_trangay</f>
        <v>#N/A</v>
      </c>
      <c r="S787" s="269" t="e">
        <f>_trangay</f>
        <v>#N/A</v>
      </c>
    </row>
    <row r="788" spans="1:19" ht="12.75" hidden="1" customHeight="1">
      <c r="A788" s="335" t="str">
        <f>Ma</f>
        <v>DC1TT42-DCK66</v>
      </c>
      <c r="B788" s="335" t="str">
        <f>MaHP</f>
        <v>DC1TT42</v>
      </c>
      <c r="C788" s="357">
        <v>875</v>
      </c>
      <c r="D788" s="357" t="s">
        <v>4509</v>
      </c>
      <c r="E788" s="357" t="s">
        <v>4510</v>
      </c>
      <c r="F788" s="357" t="s">
        <v>72</v>
      </c>
      <c r="G788" s="357">
        <v>3</v>
      </c>
      <c r="H788" s="357" t="s">
        <v>2202</v>
      </c>
      <c r="I788" s="357" t="s">
        <v>2199</v>
      </c>
      <c r="J788" s="357">
        <v>80</v>
      </c>
      <c r="K788" s="358">
        <v>60</v>
      </c>
      <c r="L788" s="358">
        <v>0</v>
      </c>
      <c r="M788" s="358">
        <v>0</v>
      </c>
      <c r="N788" s="358" t="s">
        <v>3488</v>
      </c>
      <c r="O788" s="358" t="s">
        <v>3946</v>
      </c>
      <c r="P788" s="335" t="str">
        <f t="shared" si="12"/>
        <v>66DCOT23</v>
      </c>
      <c r="Q788" s="268" t="e">
        <f>_trangay</f>
        <v>#N/A</v>
      </c>
      <c r="R788" s="268" t="e">
        <f>_trangay</f>
        <v>#N/A</v>
      </c>
      <c r="S788" s="269" t="e">
        <f>_trangay</f>
        <v>#N/A</v>
      </c>
    </row>
    <row r="789" spans="1:19" ht="12.75" hidden="1" customHeight="1">
      <c r="A789" s="335" t="str">
        <f>Ma</f>
        <v>DC1TT42-DCK66</v>
      </c>
      <c r="B789" s="335" t="str">
        <f>MaHP</f>
        <v>DC1TT42</v>
      </c>
      <c r="C789" s="357">
        <v>876</v>
      </c>
      <c r="D789" s="357" t="s">
        <v>4511</v>
      </c>
      <c r="E789" s="357" t="s">
        <v>4512</v>
      </c>
      <c r="F789" s="357" t="s">
        <v>72</v>
      </c>
      <c r="G789" s="357">
        <v>3</v>
      </c>
      <c r="H789" s="357" t="s">
        <v>2202</v>
      </c>
      <c r="I789" s="357" t="s">
        <v>2199</v>
      </c>
      <c r="J789" s="357">
        <v>80</v>
      </c>
      <c r="K789" s="358">
        <v>57</v>
      </c>
      <c r="L789" s="358">
        <v>0</v>
      </c>
      <c r="M789" s="358">
        <v>0</v>
      </c>
      <c r="N789" s="358" t="s">
        <v>3488</v>
      </c>
      <c r="O789" s="358" t="s">
        <v>2203</v>
      </c>
      <c r="P789" s="335" t="str">
        <f t="shared" si="12"/>
        <v>66DCOT24</v>
      </c>
      <c r="Q789" s="268" t="e">
        <f>_trangay</f>
        <v>#N/A</v>
      </c>
      <c r="R789" s="268" t="e">
        <f>_trangay</f>
        <v>#N/A</v>
      </c>
      <c r="S789" s="269" t="e">
        <f>_trangay</f>
        <v>#N/A</v>
      </c>
    </row>
    <row r="790" spans="1:19" ht="12.75" hidden="1" customHeight="1">
      <c r="A790" s="335" t="str">
        <f>Ma</f>
        <v>DC1TT42-DCK66</v>
      </c>
      <c r="B790" s="335" t="str">
        <f>MaHP</f>
        <v>DC1TT42</v>
      </c>
      <c r="C790" s="357">
        <v>877</v>
      </c>
      <c r="D790" s="357" t="s">
        <v>4513</v>
      </c>
      <c r="E790" s="357" t="s">
        <v>4514</v>
      </c>
      <c r="F790" s="357" t="s">
        <v>72</v>
      </c>
      <c r="G790" s="357">
        <v>3</v>
      </c>
      <c r="H790" s="357" t="s">
        <v>2202</v>
      </c>
      <c r="I790" s="357" t="s">
        <v>2199</v>
      </c>
      <c r="J790" s="357">
        <v>80</v>
      </c>
      <c r="K790" s="358">
        <v>55</v>
      </c>
      <c r="L790" s="358">
        <v>0</v>
      </c>
      <c r="M790" s="358">
        <v>0</v>
      </c>
      <c r="N790" s="358" t="s">
        <v>3488</v>
      </c>
      <c r="O790" s="358" t="s">
        <v>2263</v>
      </c>
      <c r="P790" s="335" t="str">
        <f t="shared" si="12"/>
        <v>66DCVL21</v>
      </c>
      <c r="Q790" s="268" t="e">
        <f>_trangay</f>
        <v>#N/A</v>
      </c>
      <c r="R790" s="268" t="e">
        <f>_trangay</f>
        <v>#N/A</v>
      </c>
      <c r="S790" s="269" t="e">
        <f>_trangay</f>
        <v>#N/A</v>
      </c>
    </row>
    <row r="791" spans="1:19" ht="12.75" hidden="1" customHeight="1">
      <c r="A791" s="335" t="str">
        <f>Ma</f>
        <v>DC1TT42-DCK66</v>
      </c>
      <c r="B791" s="335" t="str">
        <f>MaHP</f>
        <v>DC1TT42</v>
      </c>
      <c r="C791" s="357">
        <v>878</v>
      </c>
      <c r="D791" s="357" t="s">
        <v>4515</v>
      </c>
      <c r="E791" s="357" t="s">
        <v>4516</v>
      </c>
      <c r="F791" s="357" t="s">
        <v>72</v>
      </c>
      <c r="G791" s="357">
        <v>3</v>
      </c>
      <c r="H791" s="357" t="s">
        <v>2202</v>
      </c>
      <c r="I791" s="357" t="s">
        <v>2199</v>
      </c>
      <c r="J791" s="357">
        <v>60</v>
      </c>
      <c r="K791" s="358">
        <v>61</v>
      </c>
      <c r="L791" s="358">
        <v>0</v>
      </c>
      <c r="M791" s="358">
        <v>0</v>
      </c>
      <c r="N791" s="358" t="s">
        <v>3488</v>
      </c>
      <c r="O791" s="358" t="s">
        <v>4517</v>
      </c>
      <c r="P791" s="335" t="str">
        <f t="shared" si="12"/>
        <v>66DCMT21</v>
      </c>
      <c r="Q791" s="268" t="e">
        <f>_trangay</f>
        <v>#N/A</v>
      </c>
      <c r="R791" s="268" t="e">
        <f>_trangay</f>
        <v>#N/A</v>
      </c>
      <c r="S791" s="269" t="e">
        <f>_trangay</f>
        <v>#N/A</v>
      </c>
    </row>
    <row r="792" spans="1:19" ht="12.75" hidden="1" customHeight="1">
      <c r="A792" s="335" t="str">
        <f>Ma</f>
        <v>DC1TT42-DCK66</v>
      </c>
      <c r="B792" s="335" t="str">
        <f>MaHP</f>
        <v>DC1TT42</v>
      </c>
      <c r="C792" s="357">
        <v>879</v>
      </c>
      <c r="D792" s="357" t="s">
        <v>4518</v>
      </c>
      <c r="E792" s="357" t="s">
        <v>4519</v>
      </c>
      <c r="F792" s="357" t="s">
        <v>72</v>
      </c>
      <c r="G792" s="357">
        <v>3</v>
      </c>
      <c r="H792" s="357" t="s">
        <v>2202</v>
      </c>
      <c r="I792" s="357" t="s">
        <v>2199</v>
      </c>
      <c r="J792" s="357">
        <v>60</v>
      </c>
      <c r="K792" s="358">
        <v>0</v>
      </c>
      <c r="L792" s="358">
        <v>0</v>
      </c>
      <c r="M792" s="358">
        <v>0</v>
      </c>
      <c r="N792" s="358" t="s">
        <v>3488</v>
      </c>
      <c r="O792" s="358" t="s">
        <v>5215</v>
      </c>
      <c r="P792" s="335" t="str">
        <f t="shared" si="12"/>
        <v>66DCCD21</v>
      </c>
      <c r="Q792" s="268" t="e">
        <f>_trangay</f>
        <v>#N/A</v>
      </c>
      <c r="R792" s="268" t="e">
        <f>_trangay</f>
        <v>#N/A</v>
      </c>
      <c r="S792" s="269" t="e">
        <f>_trangay</f>
        <v>#N/A</v>
      </c>
    </row>
    <row r="793" spans="1:19" ht="12.75" hidden="1" customHeight="1">
      <c r="A793" s="335" t="str">
        <f>Ma</f>
        <v>DC1TT42-DCK66</v>
      </c>
      <c r="B793" s="335" t="str">
        <f>MaHP</f>
        <v>DC1TT42</v>
      </c>
      <c r="C793" s="357">
        <v>880</v>
      </c>
      <c r="D793" s="357" t="s">
        <v>4520</v>
      </c>
      <c r="E793" s="357" t="s">
        <v>4521</v>
      </c>
      <c r="F793" s="357" t="s">
        <v>72</v>
      </c>
      <c r="G793" s="357">
        <v>3</v>
      </c>
      <c r="H793" s="357" t="s">
        <v>2202</v>
      </c>
      <c r="I793" s="357" t="s">
        <v>2199</v>
      </c>
      <c r="J793" s="357">
        <v>60</v>
      </c>
      <c r="K793" s="358">
        <v>0</v>
      </c>
      <c r="L793" s="358">
        <v>0</v>
      </c>
      <c r="M793" s="358">
        <v>0</v>
      </c>
      <c r="N793" s="358" t="s">
        <v>3488</v>
      </c>
      <c r="O793" s="358" t="s">
        <v>4522</v>
      </c>
      <c r="P793" s="335" t="str">
        <f t="shared" si="12"/>
        <v>66DCCD22</v>
      </c>
      <c r="Q793" s="268" t="e">
        <f>_trangay</f>
        <v>#N/A</v>
      </c>
      <c r="R793" s="268" t="e">
        <f>_trangay</f>
        <v>#N/A</v>
      </c>
      <c r="S793" s="269" t="e">
        <f>_trangay</f>
        <v>#N/A</v>
      </c>
    </row>
    <row r="794" spans="1:19" ht="12.75" hidden="1" customHeight="1">
      <c r="A794" s="335" t="str">
        <f>Ma</f>
        <v>DC1TT42-DCK66</v>
      </c>
      <c r="B794" s="335" t="str">
        <f>MaHP</f>
        <v>DC1TT42</v>
      </c>
      <c r="C794" s="357">
        <v>881</v>
      </c>
      <c r="D794" s="357" t="s">
        <v>4523</v>
      </c>
      <c r="E794" s="357" t="s">
        <v>4524</v>
      </c>
      <c r="F794" s="357" t="s">
        <v>72</v>
      </c>
      <c r="G794" s="357">
        <v>3</v>
      </c>
      <c r="H794" s="357" t="s">
        <v>2202</v>
      </c>
      <c r="I794" s="357" t="s">
        <v>2199</v>
      </c>
      <c r="J794" s="357">
        <v>60</v>
      </c>
      <c r="K794" s="358">
        <v>0</v>
      </c>
      <c r="L794" s="358">
        <v>0</v>
      </c>
      <c r="M794" s="358">
        <v>0</v>
      </c>
      <c r="N794" s="358" t="s">
        <v>3488</v>
      </c>
      <c r="O794" s="358" t="s">
        <v>4525</v>
      </c>
      <c r="P794" s="335" t="str">
        <f t="shared" si="12"/>
        <v>66DCCD23</v>
      </c>
      <c r="Q794" s="268" t="e">
        <f>_trangay</f>
        <v>#N/A</v>
      </c>
      <c r="R794" s="268" t="e">
        <f>_trangay</f>
        <v>#N/A</v>
      </c>
      <c r="S794" s="269" t="e">
        <f>_trangay</f>
        <v>#N/A</v>
      </c>
    </row>
    <row r="795" spans="1:19" ht="12.75" hidden="1" customHeight="1">
      <c r="A795" s="335" t="str">
        <f>Ma</f>
        <v>DC1TT42-DCK66</v>
      </c>
      <c r="B795" s="335" t="str">
        <f>MaHP</f>
        <v>DC1TT42</v>
      </c>
      <c r="C795" s="357">
        <v>882</v>
      </c>
      <c r="D795" s="357" t="s">
        <v>4526</v>
      </c>
      <c r="E795" s="357" t="s">
        <v>4527</v>
      </c>
      <c r="F795" s="357" t="s">
        <v>72</v>
      </c>
      <c r="G795" s="357">
        <v>3</v>
      </c>
      <c r="H795" s="357" t="s">
        <v>2202</v>
      </c>
      <c r="I795" s="357" t="s">
        <v>2199</v>
      </c>
      <c r="J795" s="357">
        <v>60</v>
      </c>
      <c r="K795" s="358">
        <v>0</v>
      </c>
      <c r="L795" s="358">
        <v>0</v>
      </c>
      <c r="M795" s="358">
        <v>0</v>
      </c>
      <c r="N795" s="358" t="s">
        <v>3488</v>
      </c>
      <c r="O795" s="358" t="s">
        <v>4522</v>
      </c>
      <c r="P795" s="335" t="str">
        <f t="shared" si="12"/>
        <v>66DCCD24</v>
      </c>
      <c r="Q795" s="268" t="e">
        <f>_trangay</f>
        <v>#N/A</v>
      </c>
      <c r="R795" s="268" t="e">
        <f>_trangay</f>
        <v>#N/A</v>
      </c>
      <c r="S795" s="269" t="e">
        <f>_trangay</f>
        <v>#N/A</v>
      </c>
    </row>
    <row r="796" spans="1:19" ht="12.75" hidden="1" customHeight="1">
      <c r="A796" s="335" t="str">
        <f>Ma</f>
        <v>DC1TT42-DCK66</v>
      </c>
      <c r="B796" s="335" t="str">
        <f>MaHP</f>
        <v>DC1TT42</v>
      </c>
      <c r="C796" s="357">
        <v>883</v>
      </c>
      <c r="D796" s="357" t="s">
        <v>4528</v>
      </c>
      <c r="E796" s="357" t="s">
        <v>4529</v>
      </c>
      <c r="F796" s="357" t="s">
        <v>72</v>
      </c>
      <c r="G796" s="357">
        <v>3</v>
      </c>
      <c r="H796" s="357" t="s">
        <v>2202</v>
      </c>
      <c r="I796" s="357" t="s">
        <v>2199</v>
      </c>
      <c r="J796" s="357">
        <v>60</v>
      </c>
      <c r="K796" s="358">
        <v>0</v>
      </c>
      <c r="L796" s="358">
        <v>0</v>
      </c>
      <c r="M796" s="358">
        <v>0</v>
      </c>
      <c r="N796" s="358" t="s">
        <v>3488</v>
      </c>
      <c r="O796" s="358" t="s">
        <v>4525</v>
      </c>
      <c r="P796" s="335" t="str">
        <f t="shared" si="12"/>
        <v>66DCCD25</v>
      </c>
      <c r="Q796" s="268" t="e">
        <f>_trangay</f>
        <v>#N/A</v>
      </c>
      <c r="R796" s="268" t="e">
        <f>_trangay</f>
        <v>#N/A</v>
      </c>
      <c r="S796" s="269" t="e">
        <f>_trangay</f>
        <v>#N/A</v>
      </c>
    </row>
    <row r="797" spans="1:19" ht="12.75" hidden="1" customHeight="1">
      <c r="A797" s="335" t="str">
        <f>Ma</f>
        <v>DC3KT60-DCK63</v>
      </c>
      <c r="B797" s="335" t="str">
        <f>MaHP</f>
        <v>DC3KT60</v>
      </c>
      <c r="C797" s="357">
        <v>884</v>
      </c>
      <c r="D797" s="357" t="s">
        <v>4530</v>
      </c>
      <c r="E797" s="357" t="s">
        <v>4531</v>
      </c>
      <c r="F797" s="357" t="s">
        <v>1199</v>
      </c>
      <c r="G797" s="357">
        <v>2</v>
      </c>
      <c r="H797" s="357" t="s">
        <v>2171</v>
      </c>
      <c r="I797" s="357" t="s">
        <v>2166</v>
      </c>
      <c r="J797" s="357">
        <v>63</v>
      </c>
      <c r="K797" s="358">
        <v>61</v>
      </c>
      <c r="L797" s="358">
        <v>0</v>
      </c>
      <c r="M797" s="358">
        <v>0</v>
      </c>
      <c r="N797" s="358" t="s">
        <v>3407</v>
      </c>
      <c r="O797" s="358" t="s">
        <v>4532</v>
      </c>
      <c r="P797" s="335" t="str">
        <f t="shared" si="12"/>
        <v>63DCKT04</v>
      </c>
      <c r="Q797" s="268">
        <f>_trangay</f>
        <v>0</v>
      </c>
      <c r="R797" s="268">
        <f>_trangay</f>
        <v>42352</v>
      </c>
      <c r="S797" s="269" t="str">
        <f>_trangay</f>
        <v>VĐ</v>
      </c>
    </row>
    <row r="798" spans="1:19" ht="12.75" hidden="1" customHeight="1">
      <c r="A798" s="335" t="str">
        <f>Ma</f>
        <v>DC3KT60-DCK63</v>
      </c>
      <c r="B798" s="335" t="str">
        <f>MaHP</f>
        <v>DC3KT60</v>
      </c>
      <c r="C798" s="357">
        <v>885</v>
      </c>
      <c r="D798" s="357" t="s">
        <v>4533</v>
      </c>
      <c r="E798" s="357" t="s">
        <v>4534</v>
      </c>
      <c r="F798" s="357" t="s">
        <v>1199</v>
      </c>
      <c r="G798" s="357">
        <v>2</v>
      </c>
      <c r="H798" s="357" t="s">
        <v>2171</v>
      </c>
      <c r="I798" s="357" t="s">
        <v>2166</v>
      </c>
      <c r="J798" s="357">
        <v>62</v>
      </c>
      <c r="K798" s="358">
        <v>59</v>
      </c>
      <c r="L798" s="358">
        <v>0</v>
      </c>
      <c r="M798" s="358">
        <v>0</v>
      </c>
      <c r="N798" s="358" t="s">
        <v>3407</v>
      </c>
      <c r="O798" s="358" t="s">
        <v>4532</v>
      </c>
      <c r="P798" s="335" t="str">
        <f t="shared" si="12"/>
        <v>63DCKT05</v>
      </c>
      <c r="Q798" s="268">
        <f>_trangay</f>
        <v>0</v>
      </c>
      <c r="R798" s="268">
        <f>_trangay</f>
        <v>42352</v>
      </c>
      <c r="S798" s="269" t="str">
        <f>_trangay</f>
        <v>VĐ</v>
      </c>
    </row>
    <row r="799" spans="1:19" ht="12.75" hidden="1" customHeight="1">
      <c r="A799" s="335" t="str">
        <f>Ma</f>
        <v>DC3KT60-DCK63</v>
      </c>
      <c r="B799" s="335" t="str">
        <f>MaHP</f>
        <v>DC3KT60</v>
      </c>
      <c r="C799" s="357">
        <v>886</v>
      </c>
      <c r="D799" s="357" t="s">
        <v>4535</v>
      </c>
      <c r="E799" s="357" t="s">
        <v>4536</v>
      </c>
      <c r="F799" s="357" t="s">
        <v>1199</v>
      </c>
      <c r="G799" s="357">
        <v>2</v>
      </c>
      <c r="H799" s="357" t="s">
        <v>2171</v>
      </c>
      <c r="I799" s="357" t="s">
        <v>2166</v>
      </c>
      <c r="J799" s="357">
        <v>57</v>
      </c>
      <c r="K799" s="358">
        <v>52</v>
      </c>
      <c r="L799" s="358">
        <v>0</v>
      </c>
      <c r="M799" s="358">
        <v>0</v>
      </c>
      <c r="N799" s="358" t="s">
        <v>3407</v>
      </c>
      <c r="O799" s="358" t="s">
        <v>3722</v>
      </c>
      <c r="P799" s="335" t="str">
        <f t="shared" si="12"/>
        <v>63DCKT06</v>
      </c>
      <c r="Q799" s="268">
        <f>_trangay</f>
        <v>0</v>
      </c>
      <c r="R799" s="268">
        <f>_trangay</f>
        <v>42352</v>
      </c>
      <c r="S799" s="269" t="str">
        <f>_trangay</f>
        <v>VĐ</v>
      </c>
    </row>
    <row r="800" spans="1:19" ht="12.75" hidden="1" customHeight="1">
      <c r="A800" s="335" t="str">
        <f>Ma</f>
        <v>DC3KT60-DCK63</v>
      </c>
      <c r="B800" s="335" t="str">
        <f>MaHP</f>
        <v>DC3KT60</v>
      </c>
      <c r="C800" s="357">
        <v>887</v>
      </c>
      <c r="D800" s="357" t="s">
        <v>4537</v>
      </c>
      <c r="E800" s="357" t="s">
        <v>4538</v>
      </c>
      <c r="F800" s="357" t="s">
        <v>1199</v>
      </c>
      <c r="G800" s="357">
        <v>2</v>
      </c>
      <c r="H800" s="357" t="s">
        <v>2171</v>
      </c>
      <c r="I800" s="357" t="s">
        <v>2166</v>
      </c>
      <c r="J800" s="357">
        <v>60</v>
      </c>
      <c r="K800" s="358">
        <v>50</v>
      </c>
      <c r="L800" s="358">
        <v>0</v>
      </c>
      <c r="M800" s="358">
        <v>0</v>
      </c>
      <c r="N800" s="358" t="s">
        <v>3407</v>
      </c>
      <c r="O800" s="358" t="s">
        <v>3722</v>
      </c>
      <c r="P800" s="335" t="str">
        <f t="shared" si="12"/>
        <v>63DCKT07</v>
      </c>
      <c r="Q800" s="268">
        <f>_trangay</f>
        <v>0</v>
      </c>
      <c r="R800" s="268">
        <f>_trangay</f>
        <v>42352</v>
      </c>
      <c r="S800" s="269" t="str">
        <f>_trangay</f>
        <v>VĐ</v>
      </c>
    </row>
    <row r="801" spans="1:19" ht="12.75" hidden="1" customHeight="1">
      <c r="A801" s="335" t="str">
        <f>Ma</f>
        <v>DC3KT60-DCK63</v>
      </c>
      <c r="B801" s="335" t="str">
        <f>MaHP</f>
        <v>DC3KT60</v>
      </c>
      <c r="C801" s="357">
        <v>888</v>
      </c>
      <c r="D801" s="357" t="s">
        <v>4539</v>
      </c>
      <c r="E801" s="357" t="s">
        <v>4540</v>
      </c>
      <c r="F801" s="357" t="s">
        <v>1199</v>
      </c>
      <c r="G801" s="357">
        <v>2</v>
      </c>
      <c r="H801" s="357" t="s">
        <v>2171</v>
      </c>
      <c r="I801" s="357" t="s">
        <v>2166</v>
      </c>
      <c r="J801" s="357">
        <v>62</v>
      </c>
      <c r="K801" s="358">
        <v>42</v>
      </c>
      <c r="L801" s="358">
        <v>0</v>
      </c>
      <c r="M801" s="358">
        <v>0</v>
      </c>
      <c r="N801" s="358" t="s">
        <v>3407</v>
      </c>
      <c r="O801" s="358" t="s">
        <v>4532</v>
      </c>
      <c r="P801" s="335" t="str">
        <f t="shared" si="12"/>
        <v>63DCKT08</v>
      </c>
      <c r="Q801" s="268">
        <f>_trangay</f>
        <v>0</v>
      </c>
      <c r="R801" s="268">
        <f>_trangay</f>
        <v>42352</v>
      </c>
      <c r="S801" s="269" t="str">
        <f>_trangay</f>
        <v>VĐ</v>
      </c>
    </row>
    <row r="802" spans="1:19" ht="12.75" hidden="1" customHeight="1">
      <c r="A802" s="335" t="str">
        <f>Ma</f>
        <v>DC3CD60-DCK63</v>
      </c>
      <c r="B802" s="335" t="str">
        <f>MaHP</f>
        <v>DC3CD60</v>
      </c>
      <c r="C802" s="357">
        <v>889</v>
      </c>
      <c r="D802" s="357" t="s">
        <v>4541</v>
      </c>
      <c r="E802" s="357" t="s">
        <v>4542</v>
      </c>
      <c r="F802" s="357" t="s">
        <v>467</v>
      </c>
      <c r="G802" s="357">
        <v>2</v>
      </c>
      <c r="H802" s="357" t="s">
        <v>1647</v>
      </c>
      <c r="I802" s="357" t="s">
        <v>2155</v>
      </c>
      <c r="J802" s="357">
        <v>54</v>
      </c>
      <c r="K802" s="358">
        <v>54</v>
      </c>
      <c r="L802" s="358">
        <v>0</v>
      </c>
      <c r="M802" s="358">
        <v>0</v>
      </c>
      <c r="N802" s="358" t="s">
        <v>3407</v>
      </c>
      <c r="O802" s="358" t="s">
        <v>2763</v>
      </c>
      <c r="P802" s="335" t="str">
        <f t="shared" si="12"/>
        <v>63DCCD06</v>
      </c>
      <c r="Q802" s="268">
        <f>_trangay</f>
        <v>0</v>
      </c>
      <c r="R802" s="268">
        <f>_trangay</f>
        <v>42354</v>
      </c>
      <c r="S802" s="269" t="str">
        <f>_trangay</f>
        <v>TH</v>
      </c>
    </row>
    <row r="803" spans="1:19" ht="12.75" hidden="1" customHeight="1">
      <c r="A803" s="335" t="str">
        <f>Ma</f>
        <v>DC3CS60-DCK63</v>
      </c>
      <c r="B803" s="335" t="str">
        <f>MaHP</f>
        <v>DC3CS60</v>
      </c>
      <c r="C803" s="357">
        <v>890</v>
      </c>
      <c r="D803" s="357" t="s">
        <v>4543</v>
      </c>
      <c r="E803" s="357" t="s">
        <v>4544</v>
      </c>
      <c r="F803" s="357" t="s">
        <v>467</v>
      </c>
      <c r="G803" s="357">
        <v>2</v>
      </c>
      <c r="H803" s="357" t="s">
        <v>1647</v>
      </c>
      <c r="I803" s="357" t="s">
        <v>2155</v>
      </c>
      <c r="J803" s="357">
        <v>17</v>
      </c>
      <c r="K803" s="358">
        <v>16</v>
      </c>
      <c r="L803" s="358">
        <v>0</v>
      </c>
      <c r="M803" s="358">
        <v>0</v>
      </c>
      <c r="N803" s="358" t="s">
        <v>3407</v>
      </c>
      <c r="O803" s="358" t="s">
        <v>4545</v>
      </c>
      <c r="P803" s="335" t="str">
        <f t="shared" si="12"/>
        <v>63DCCS01</v>
      </c>
      <c r="Q803" s="268" t="e">
        <f>_trangay</f>
        <v>#N/A</v>
      </c>
      <c r="R803" s="268" t="e">
        <f>_trangay</f>
        <v>#N/A</v>
      </c>
      <c r="S803" s="269" t="e">
        <f>_trangay</f>
        <v>#N/A</v>
      </c>
    </row>
    <row r="804" spans="1:19" ht="12.75" hidden="1" customHeight="1">
      <c r="A804" s="335" t="str">
        <f>Ma</f>
        <v>DC3DD60-DCK63</v>
      </c>
      <c r="B804" s="335" t="str">
        <f>MaHP</f>
        <v>DC3DD60</v>
      </c>
      <c r="C804" s="357">
        <v>891</v>
      </c>
      <c r="D804" s="357" t="s">
        <v>4546</v>
      </c>
      <c r="E804" s="357" t="s">
        <v>4547</v>
      </c>
      <c r="F804" s="357" t="s">
        <v>467</v>
      </c>
      <c r="G804" s="357">
        <v>2</v>
      </c>
      <c r="H804" s="357" t="s">
        <v>1680</v>
      </c>
      <c r="I804" s="357" t="s">
        <v>2155</v>
      </c>
      <c r="J804" s="357">
        <v>57</v>
      </c>
      <c r="K804" s="358">
        <v>55</v>
      </c>
      <c r="L804" s="358">
        <v>0</v>
      </c>
      <c r="M804" s="358">
        <v>0</v>
      </c>
      <c r="N804" s="358" t="s">
        <v>3407</v>
      </c>
      <c r="O804" s="358" t="s">
        <v>3807</v>
      </c>
      <c r="P804" s="335" t="str">
        <f t="shared" si="12"/>
        <v>63DCDD01</v>
      </c>
      <c r="Q804" s="268" t="e">
        <f>_trangay</f>
        <v>#N/A</v>
      </c>
      <c r="R804" s="268" t="e">
        <f>_trangay</f>
        <v>#N/A</v>
      </c>
      <c r="S804" s="269" t="e">
        <f>_trangay</f>
        <v>#N/A</v>
      </c>
    </row>
    <row r="805" spans="1:19" ht="12.75" hidden="1" customHeight="1">
      <c r="A805" s="335" t="str">
        <f>Ma</f>
        <v>CC3CD60-CCK64</v>
      </c>
      <c r="B805" s="335" t="str">
        <f>MaHP</f>
        <v>CC3CD60</v>
      </c>
      <c r="C805" s="357">
        <v>892</v>
      </c>
      <c r="D805" s="357" t="s">
        <v>5216</v>
      </c>
      <c r="E805" s="357" t="s">
        <v>5217</v>
      </c>
      <c r="F805" s="357" t="s">
        <v>467</v>
      </c>
      <c r="G805" s="357">
        <v>2</v>
      </c>
      <c r="H805" s="357" t="s">
        <v>1648</v>
      </c>
      <c r="I805" s="357" t="s">
        <v>2155</v>
      </c>
      <c r="J805" s="357">
        <v>74</v>
      </c>
      <c r="K805" s="358">
        <v>73</v>
      </c>
      <c r="L805" s="358">
        <v>0</v>
      </c>
      <c r="M805" s="358">
        <v>0</v>
      </c>
      <c r="N805" s="358" t="s">
        <v>5001</v>
      </c>
      <c r="O805" s="358" t="s">
        <v>5218</v>
      </c>
      <c r="P805" s="335" t="str">
        <f t="shared" si="12"/>
        <v>64CCCD05</v>
      </c>
      <c r="Q805" s="268">
        <f>_trangay</f>
        <v>0</v>
      </c>
      <c r="R805" s="268">
        <f>_trangay</f>
        <v>42332</v>
      </c>
      <c r="S805" s="269" t="str">
        <f>_trangay</f>
        <v>TH</v>
      </c>
    </row>
    <row r="806" spans="1:19" ht="12.75" hidden="1" customHeight="1">
      <c r="A806" s="335" t="str">
        <f>Ma</f>
        <v>CC3DD60-CCK64</v>
      </c>
      <c r="B806" s="335" t="str">
        <f>MaHP</f>
        <v>CC3DD60</v>
      </c>
      <c r="C806" s="357">
        <v>893</v>
      </c>
      <c r="D806" s="357" t="s">
        <v>5219</v>
      </c>
      <c r="E806" s="357" t="s">
        <v>5220</v>
      </c>
      <c r="F806" s="357" t="s">
        <v>467</v>
      </c>
      <c r="G806" s="357">
        <v>2</v>
      </c>
      <c r="H806" s="357" t="s">
        <v>2326</v>
      </c>
      <c r="I806" s="357" t="s">
        <v>2155</v>
      </c>
      <c r="J806" s="357">
        <v>46</v>
      </c>
      <c r="K806" s="358">
        <v>46</v>
      </c>
      <c r="L806" s="358">
        <v>0</v>
      </c>
      <c r="M806" s="358">
        <v>0</v>
      </c>
      <c r="N806" s="358" t="s">
        <v>5001</v>
      </c>
      <c r="O806" s="358" t="s">
        <v>5221</v>
      </c>
      <c r="P806" s="335" t="str">
        <f t="shared" si="12"/>
        <v>64CCDD02</v>
      </c>
      <c r="Q806" s="268" t="e">
        <f>_trangay</f>
        <v>#N/A</v>
      </c>
      <c r="R806" s="268" t="e">
        <f>_trangay</f>
        <v>#N/A</v>
      </c>
      <c r="S806" s="269" t="e">
        <f>_trangay</f>
        <v>#N/A</v>
      </c>
    </row>
    <row r="807" spans="1:19" ht="12.75" hidden="1" customHeight="1">
      <c r="A807" s="335" t="str">
        <f>Ma</f>
        <v>CC3KD62-CCK64</v>
      </c>
      <c r="B807" s="335" t="str">
        <f>MaHP</f>
        <v>CC3KD62</v>
      </c>
      <c r="C807" s="357">
        <v>894</v>
      </c>
      <c r="D807" s="357" t="s">
        <v>5222</v>
      </c>
      <c r="E807" s="357" t="s">
        <v>5223</v>
      </c>
      <c r="F807" s="357" t="s">
        <v>467</v>
      </c>
      <c r="G807" s="357">
        <v>2</v>
      </c>
      <c r="H807" s="357" t="s">
        <v>2155</v>
      </c>
      <c r="I807" s="357"/>
      <c r="J807" s="357">
        <v>37</v>
      </c>
      <c r="K807" s="358">
        <v>36</v>
      </c>
      <c r="L807" s="358">
        <v>0</v>
      </c>
      <c r="M807" s="358">
        <v>0</v>
      </c>
      <c r="N807" s="358" t="s">
        <v>5001</v>
      </c>
      <c r="O807" s="358" t="s">
        <v>5218</v>
      </c>
      <c r="P807" s="335" t="str">
        <f t="shared" si="12"/>
        <v>64CCKD01</v>
      </c>
      <c r="Q807" s="268" t="e">
        <f>_trangay</f>
        <v>#N/A</v>
      </c>
      <c r="R807" s="268" t="e">
        <f>_trangay</f>
        <v>#N/A</v>
      </c>
      <c r="S807" s="269" t="e">
        <f>_trangay</f>
        <v>#N/A</v>
      </c>
    </row>
    <row r="808" spans="1:19" ht="12.75" hidden="1" customHeight="1">
      <c r="A808" s="335" t="str">
        <f>Ma</f>
        <v>CC2CK60-CCK64</v>
      </c>
      <c r="B808" s="335" t="str">
        <f>MaHP</f>
        <v>CC2CK60</v>
      </c>
      <c r="C808" s="357">
        <v>895</v>
      </c>
      <c r="D808" s="357" t="s">
        <v>5224</v>
      </c>
      <c r="E808" s="357" t="s">
        <v>5225</v>
      </c>
      <c r="F808" s="357" t="s">
        <v>467</v>
      </c>
      <c r="G808" s="357">
        <v>2</v>
      </c>
      <c r="H808" s="357" t="s">
        <v>2153</v>
      </c>
      <c r="I808" s="357" t="s">
        <v>2154</v>
      </c>
      <c r="J808" s="357">
        <v>23</v>
      </c>
      <c r="K808" s="358">
        <v>23</v>
      </c>
      <c r="L808" s="358">
        <v>0</v>
      </c>
      <c r="M808" s="358">
        <v>0</v>
      </c>
      <c r="N808" s="358" t="s">
        <v>5001</v>
      </c>
      <c r="O808" s="358" t="s">
        <v>2235</v>
      </c>
      <c r="P808" s="335" t="str">
        <f t="shared" si="12"/>
        <v>64CCMX01</v>
      </c>
      <c r="Q808" s="268" t="e">
        <f>_trangay</f>
        <v>#N/A</v>
      </c>
      <c r="R808" s="268" t="e">
        <f>_trangay</f>
        <v>#N/A</v>
      </c>
      <c r="S808" s="269" t="e">
        <f>_trangay</f>
        <v>#N/A</v>
      </c>
    </row>
    <row r="809" spans="1:19" ht="12.75" hidden="1" customHeight="1">
      <c r="A809" s="335" t="str">
        <f>Ma</f>
        <v>DC2CK60-DCK64</v>
      </c>
      <c r="B809" s="335" t="str">
        <f>MaHP</f>
        <v>DC2CK60</v>
      </c>
      <c r="C809" s="357">
        <v>896</v>
      </c>
      <c r="D809" s="357" t="s">
        <v>4548</v>
      </c>
      <c r="E809" s="357" t="s">
        <v>4549</v>
      </c>
      <c r="F809" s="357" t="s">
        <v>467</v>
      </c>
      <c r="G809" s="357">
        <v>2</v>
      </c>
      <c r="H809" s="357" t="s">
        <v>2153</v>
      </c>
      <c r="I809" s="357" t="s">
        <v>2154</v>
      </c>
      <c r="J809" s="357">
        <v>70</v>
      </c>
      <c r="K809" s="358">
        <v>19</v>
      </c>
      <c r="L809" s="358">
        <v>0</v>
      </c>
      <c r="M809" s="358">
        <v>0</v>
      </c>
      <c r="N809" s="358" t="s">
        <v>3385</v>
      </c>
      <c r="O809" s="358" t="s">
        <v>2192</v>
      </c>
      <c r="P809" s="335" t="str">
        <f t="shared" si="12"/>
        <v>64DCDM01</v>
      </c>
      <c r="Q809" s="268" t="e">
        <f>_trangay</f>
        <v>#N/A</v>
      </c>
      <c r="R809" s="268" t="e">
        <f>_trangay</f>
        <v>#N/A</v>
      </c>
      <c r="S809" s="269" t="e">
        <f>_trangay</f>
        <v>#N/A</v>
      </c>
    </row>
    <row r="810" spans="1:19" ht="12.75" hidden="1" customHeight="1">
      <c r="A810" s="335" t="str">
        <f>Ma</f>
        <v>DC3CD60-DCK63</v>
      </c>
      <c r="B810" s="335" t="str">
        <f>MaHP</f>
        <v>DC3CD60</v>
      </c>
      <c r="C810" s="357">
        <v>897</v>
      </c>
      <c r="D810" s="357" t="s">
        <v>4550</v>
      </c>
      <c r="E810" s="357" t="s">
        <v>4551</v>
      </c>
      <c r="F810" s="357" t="s">
        <v>467</v>
      </c>
      <c r="G810" s="357">
        <v>2</v>
      </c>
      <c r="H810" s="357" t="s">
        <v>1647</v>
      </c>
      <c r="I810" s="357" t="s">
        <v>2155</v>
      </c>
      <c r="J810" s="357">
        <v>50</v>
      </c>
      <c r="K810" s="358">
        <v>50</v>
      </c>
      <c r="L810" s="358">
        <v>0</v>
      </c>
      <c r="M810" s="358">
        <v>0</v>
      </c>
      <c r="N810" s="358" t="s">
        <v>3407</v>
      </c>
      <c r="O810" s="358" t="s">
        <v>4545</v>
      </c>
      <c r="P810" s="335" t="str">
        <f t="shared" si="12"/>
        <v>63DCCD07</v>
      </c>
      <c r="Q810" s="268">
        <f>_trangay</f>
        <v>0</v>
      </c>
      <c r="R810" s="268">
        <f>_trangay</f>
        <v>42354</v>
      </c>
      <c r="S810" s="269" t="str">
        <f>_trangay</f>
        <v>TH</v>
      </c>
    </row>
    <row r="811" spans="1:19" ht="12.75" hidden="1" customHeight="1">
      <c r="A811" s="335" t="str">
        <f>Ma</f>
        <v>DC3DD60-DCK63</v>
      </c>
      <c r="B811" s="335" t="str">
        <f>MaHP</f>
        <v>DC3DD60</v>
      </c>
      <c r="C811" s="357">
        <v>898</v>
      </c>
      <c r="D811" s="357" t="s">
        <v>4552</v>
      </c>
      <c r="E811" s="357" t="s">
        <v>4553</v>
      </c>
      <c r="F811" s="357" t="s">
        <v>467</v>
      </c>
      <c r="G811" s="357">
        <v>2</v>
      </c>
      <c r="H811" s="357" t="s">
        <v>1680</v>
      </c>
      <c r="I811" s="357" t="s">
        <v>2155</v>
      </c>
      <c r="J811" s="357">
        <v>51</v>
      </c>
      <c r="K811" s="358">
        <v>48</v>
      </c>
      <c r="L811" s="358">
        <v>0</v>
      </c>
      <c r="M811" s="358">
        <v>0</v>
      </c>
      <c r="N811" s="358" t="s">
        <v>3407</v>
      </c>
      <c r="O811" s="358" t="s">
        <v>3941</v>
      </c>
      <c r="P811" s="335" t="str">
        <f t="shared" si="12"/>
        <v>63DCDD02</v>
      </c>
      <c r="Q811" s="268" t="e">
        <f>_trangay</f>
        <v>#N/A</v>
      </c>
      <c r="R811" s="268" t="e">
        <f>_trangay</f>
        <v>#N/A</v>
      </c>
      <c r="S811" s="269" t="e">
        <f>_trangay</f>
        <v>#N/A</v>
      </c>
    </row>
    <row r="812" spans="1:19" ht="12.75" hidden="1" customHeight="1">
      <c r="A812" s="335" t="str">
        <f>Ma</f>
        <v>CC3CD60-CCK64</v>
      </c>
      <c r="B812" s="335" t="str">
        <f>MaHP</f>
        <v>CC3CD60</v>
      </c>
      <c r="C812" s="357">
        <v>899</v>
      </c>
      <c r="D812" s="357" t="s">
        <v>5226</v>
      </c>
      <c r="E812" s="357" t="s">
        <v>5227</v>
      </c>
      <c r="F812" s="357" t="s">
        <v>467</v>
      </c>
      <c r="G812" s="357">
        <v>2</v>
      </c>
      <c r="H812" s="357" t="s">
        <v>1648</v>
      </c>
      <c r="I812" s="357" t="s">
        <v>2155</v>
      </c>
      <c r="J812" s="357">
        <v>75</v>
      </c>
      <c r="K812" s="358">
        <v>76</v>
      </c>
      <c r="L812" s="358">
        <v>0</v>
      </c>
      <c r="M812" s="358">
        <v>0</v>
      </c>
      <c r="N812" s="358" t="s">
        <v>5001</v>
      </c>
      <c r="O812" s="358" t="s">
        <v>5218</v>
      </c>
      <c r="P812" s="335" t="str">
        <f t="shared" si="12"/>
        <v>64CCCD06</v>
      </c>
      <c r="Q812" s="268">
        <f>_trangay</f>
        <v>0</v>
      </c>
      <c r="R812" s="268">
        <f>_trangay</f>
        <v>42332</v>
      </c>
      <c r="S812" s="269" t="str">
        <f>_trangay</f>
        <v>TH</v>
      </c>
    </row>
    <row r="813" spans="1:19" ht="12.75" hidden="1" customHeight="1">
      <c r="A813" s="335" t="str">
        <f>Ma</f>
        <v>DC2CK60-DCK64</v>
      </c>
      <c r="B813" s="335" t="str">
        <f>MaHP</f>
        <v>DC2CK60</v>
      </c>
      <c r="C813" s="357">
        <v>900</v>
      </c>
      <c r="D813" s="357" t="s">
        <v>4554</v>
      </c>
      <c r="E813" s="357" t="s">
        <v>4555</v>
      </c>
      <c r="F813" s="357" t="s">
        <v>467</v>
      </c>
      <c r="G813" s="357">
        <v>2</v>
      </c>
      <c r="H813" s="357" t="s">
        <v>2153</v>
      </c>
      <c r="I813" s="357" t="s">
        <v>2154</v>
      </c>
      <c r="J813" s="357">
        <v>70</v>
      </c>
      <c r="K813" s="358">
        <v>55</v>
      </c>
      <c r="L813" s="358">
        <v>0</v>
      </c>
      <c r="M813" s="358">
        <v>0</v>
      </c>
      <c r="N813" s="358" t="s">
        <v>3385</v>
      </c>
      <c r="O813" s="358" t="s">
        <v>4556</v>
      </c>
      <c r="P813" s="335" t="str">
        <f t="shared" si="12"/>
        <v>64DCOT02</v>
      </c>
      <c r="Q813" s="268" t="e">
        <f>_trangay</f>
        <v>#N/A</v>
      </c>
      <c r="R813" s="268" t="e">
        <f>_trangay</f>
        <v>#N/A</v>
      </c>
      <c r="S813" s="269" t="e">
        <f>_trangay</f>
        <v>#N/A</v>
      </c>
    </row>
    <row r="814" spans="1:19" ht="12.75" hidden="1" customHeight="1">
      <c r="A814" s="335" t="str">
        <f>Ma</f>
        <v>DC3CD60-DCK63</v>
      </c>
      <c r="B814" s="335" t="str">
        <f>MaHP</f>
        <v>DC3CD60</v>
      </c>
      <c r="C814" s="357">
        <v>901</v>
      </c>
      <c r="D814" s="357" t="s">
        <v>4557</v>
      </c>
      <c r="E814" s="357" t="s">
        <v>4558</v>
      </c>
      <c r="F814" s="357" t="s">
        <v>467</v>
      </c>
      <c r="G814" s="357">
        <v>2</v>
      </c>
      <c r="H814" s="357" t="s">
        <v>1647</v>
      </c>
      <c r="I814" s="357" t="s">
        <v>2155</v>
      </c>
      <c r="J814" s="357">
        <v>45</v>
      </c>
      <c r="K814" s="358">
        <v>44</v>
      </c>
      <c r="L814" s="358">
        <v>0</v>
      </c>
      <c r="M814" s="358">
        <v>0</v>
      </c>
      <c r="N814" s="358" t="s">
        <v>3407</v>
      </c>
      <c r="O814" s="358" t="s">
        <v>4545</v>
      </c>
      <c r="P814" s="335" t="str">
        <f t="shared" si="12"/>
        <v>63DCCD08</v>
      </c>
      <c r="Q814" s="268">
        <f>_trangay</f>
        <v>0</v>
      </c>
      <c r="R814" s="268">
        <f>_trangay</f>
        <v>42354</v>
      </c>
      <c r="S814" s="269" t="str">
        <f>_trangay</f>
        <v>TH</v>
      </c>
    </row>
    <row r="815" spans="1:19" ht="12.75" hidden="1" customHeight="1">
      <c r="A815" s="335" t="str">
        <f>Ma</f>
        <v>DC2CK60-DCK64</v>
      </c>
      <c r="B815" s="335" t="str">
        <f>MaHP</f>
        <v>DC2CK60</v>
      </c>
      <c r="C815" s="357">
        <v>902</v>
      </c>
      <c r="D815" s="357" t="s">
        <v>4559</v>
      </c>
      <c r="E815" s="357" t="s">
        <v>4560</v>
      </c>
      <c r="F815" s="357" t="s">
        <v>467</v>
      </c>
      <c r="G815" s="357">
        <v>2</v>
      </c>
      <c r="H815" s="357" t="s">
        <v>2153</v>
      </c>
      <c r="I815" s="357" t="s">
        <v>2154</v>
      </c>
      <c r="J815" s="357">
        <v>70</v>
      </c>
      <c r="K815" s="358">
        <v>49</v>
      </c>
      <c r="L815" s="358">
        <v>0</v>
      </c>
      <c r="M815" s="358">
        <v>0</v>
      </c>
      <c r="N815" s="358" t="s">
        <v>3385</v>
      </c>
      <c r="O815" s="358" t="s">
        <v>4561</v>
      </c>
      <c r="P815" s="335" t="str">
        <f t="shared" si="12"/>
        <v>64DCOT03</v>
      </c>
      <c r="Q815" s="268" t="e">
        <f>_trangay</f>
        <v>#N/A</v>
      </c>
      <c r="R815" s="268" t="e">
        <f>_trangay</f>
        <v>#N/A</v>
      </c>
      <c r="S815" s="269" t="e">
        <f>_trangay</f>
        <v>#N/A</v>
      </c>
    </row>
    <row r="816" spans="1:19" ht="12.75" hidden="1" customHeight="1">
      <c r="A816" s="335" t="str">
        <f>Ma</f>
        <v>DC3CD60-DCK63</v>
      </c>
      <c r="B816" s="335" t="str">
        <f>MaHP</f>
        <v>DC3CD60</v>
      </c>
      <c r="C816" s="357">
        <v>903</v>
      </c>
      <c r="D816" s="357" t="s">
        <v>4562</v>
      </c>
      <c r="E816" s="357" t="s">
        <v>4563</v>
      </c>
      <c r="F816" s="357" t="s">
        <v>467</v>
      </c>
      <c r="G816" s="357">
        <v>2</v>
      </c>
      <c r="H816" s="357" t="s">
        <v>1647</v>
      </c>
      <c r="I816" s="357" t="s">
        <v>2155</v>
      </c>
      <c r="J816" s="357">
        <v>51</v>
      </c>
      <c r="K816" s="358">
        <v>46</v>
      </c>
      <c r="L816" s="358">
        <v>0</v>
      </c>
      <c r="M816" s="358">
        <v>0</v>
      </c>
      <c r="N816" s="358" t="s">
        <v>3407</v>
      </c>
      <c r="O816" s="358" t="s">
        <v>4373</v>
      </c>
      <c r="P816" s="335" t="str">
        <f t="shared" si="12"/>
        <v>63DCCD09</v>
      </c>
      <c r="Q816" s="268">
        <f>_trangay</f>
        <v>0</v>
      </c>
      <c r="R816" s="268">
        <f>_trangay</f>
        <v>42354</v>
      </c>
      <c r="S816" s="269" t="str">
        <f>_trangay</f>
        <v>TH</v>
      </c>
    </row>
    <row r="817" spans="1:20" ht="12.75" hidden="1" customHeight="1">
      <c r="A817" s="335" t="str">
        <f>Ma</f>
        <v>DC2CK60-DCK64</v>
      </c>
      <c r="B817" s="335" t="str">
        <f>MaHP</f>
        <v>DC2CK60</v>
      </c>
      <c r="C817" s="357">
        <v>904</v>
      </c>
      <c r="D817" s="357" t="s">
        <v>4564</v>
      </c>
      <c r="E817" s="357" t="s">
        <v>4565</v>
      </c>
      <c r="F817" s="357" t="s">
        <v>467</v>
      </c>
      <c r="G817" s="357">
        <v>2</v>
      </c>
      <c r="H817" s="357" t="s">
        <v>2153</v>
      </c>
      <c r="I817" s="357" t="s">
        <v>2154</v>
      </c>
      <c r="J817" s="357">
        <v>70</v>
      </c>
      <c r="K817" s="358">
        <v>42</v>
      </c>
      <c r="L817" s="358">
        <v>0</v>
      </c>
      <c r="M817" s="358">
        <v>0</v>
      </c>
      <c r="N817" s="358" t="s">
        <v>3385</v>
      </c>
      <c r="O817" s="358" t="s">
        <v>4561</v>
      </c>
      <c r="P817" s="335" t="str">
        <f t="shared" si="12"/>
        <v>64DCOT04</v>
      </c>
      <c r="Q817" s="268" t="e">
        <f>_trangay</f>
        <v>#N/A</v>
      </c>
      <c r="R817" s="268" t="e">
        <f>_trangay</f>
        <v>#N/A</v>
      </c>
      <c r="S817" s="269" t="e">
        <f>_trangay</f>
        <v>#N/A</v>
      </c>
    </row>
    <row r="818" spans="1:20" ht="12.75" hidden="1" customHeight="1">
      <c r="A818" s="335" t="str">
        <f>Ma</f>
        <v>DC3CD60-DCK63</v>
      </c>
      <c r="B818" s="335" t="str">
        <f>MaHP</f>
        <v>DC3CD60</v>
      </c>
      <c r="C818" s="357">
        <v>905</v>
      </c>
      <c r="D818" s="357" t="s">
        <v>4566</v>
      </c>
      <c r="E818" s="357" t="s">
        <v>4567</v>
      </c>
      <c r="F818" s="357" t="s">
        <v>467</v>
      </c>
      <c r="G818" s="357">
        <v>2</v>
      </c>
      <c r="H818" s="357" t="s">
        <v>1647</v>
      </c>
      <c r="I818" s="357" t="s">
        <v>2155</v>
      </c>
      <c r="J818" s="357">
        <v>53</v>
      </c>
      <c r="K818" s="358">
        <v>53</v>
      </c>
      <c r="L818" s="358">
        <v>0</v>
      </c>
      <c r="M818" s="358">
        <v>0</v>
      </c>
      <c r="N818" s="358" t="s">
        <v>3407</v>
      </c>
      <c r="O818" s="358" t="s">
        <v>2763</v>
      </c>
      <c r="P818" s="335" t="str">
        <f t="shared" si="12"/>
        <v>63DCCD10</v>
      </c>
      <c r="Q818" s="268">
        <f>_trangay</f>
        <v>0</v>
      </c>
      <c r="R818" s="268">
        <f>_trangay</f>
        <v>42354</v>
      </c>
      <c r="S818" s="269" t="str">
        <f>_trangay</f>
        <v>TH</v>
      </c>
    </row>
    <row r="819" spans="1:20" ht="12.75" hidden="1" customHeight="1">
      <c r="A819" s="335" t="str">
        <f>Ma</f>
        <v>DC2CK60-DCK64</v>
      </c>
      <c r="B819" s="335" t="str">
        <f>MaHP</f>
        <v>DC2CK60</v>
      </c>
      <c r="C819" s="357">
        <v>906</v>
      </c>
      <c r="D819" s="357" t="s">
        <v>4568</v>
      </c>
      <c r="E819" s="357" t="s">
        <v>4569</v>
      </c>
      <c r="F819" s="357" t="s">
        <v>467</v>
      </c>
      <c r="G819" s="357">
        <v>2</v>
      </c>
      <c r="H819" s="357" t="s">
        <v>2153</v>
      </c>
      <c r="I819" s="357" t="s">
        <v>2154</v>
      </c>
      <c r="J819" s="357">
        <v>70</v>
      </c>
      <c r="K819" s="358">
        <v>43</v>
      </c>
      <c r="L819" s="358">
        <v>0</v>
      </c>
      <c r="M819" s="358">
        <v>0</v>
      </c>
      <c r="N819" s="358" t="s">
        <v>3385</v>
      </c>
      <c r="O819" s="358" t="s">
        <v>4561</v>
      </c>
      <c r="P819" s="335" t="str">
        <f t="shared" si="12"/>
        <v>64DCOT05</v>
      </c>
      <c r="Q819" s="268" t="e">
        <f>_trangay</f>
        <v>#N/A</v>
      </c>
      <c r="R819" s="268" t="e">
        <f>_trangay</f>
        <v>#N/A</v>
      </c>
      <c r="S819" s="269" t="e">
        <f>_trangay</f>
        <v>#N/A</v>
      </c>
    </row>
    <row r="820" spans="1:20" ht="12.75" hidden="1" customHeight="1">
      <c r="A820" s="335" t="str">
        <f>Ma</f>
        <v>DC2CK60-DCK63</v>
      </c>
      <c r="B820" s="335" t="str">
        <f>MaHP</f>
        <v>DC2CK60</v>
      </c>
      <c r="C820" s="357">
        <v>907</v>
      </c>
      <c r="D820" s="357" t="s">
        <v>4570</v>
      </c>
      <c r="E820" s="357" t="s">
        <v>4571</v>
      </c>
      <c r="F820" s="357" t="s">
        <v>467</v>
      </c>
      <c r="G820" s="357">
        <v>2</v>
      </c>
      <c r="H820" s="357" t="s">
        <v>2153</v>
      </c>
      <c r="I820" s="357" t="s">
        <v>2154</v>
      </c>
      <c r="J820" s="357">
        <v>60</v>
      </c>
      <c r="K820" s="358">
        <v>50</v>
      </c>
      <c r="L820" s="358">
        <v>0</v>
      </c>
      <c r="M820" s="358">
        <v>0</v>
      </c>
      <c r="N820" s="358" t="s">
        <v>3407</v>
      </c>
      <c r="O820" s="358" t="s">
        <v>4561</v>
      </c>
      <c r="P820" s="335" t="str">
        <f t="shared" si="12"/>
        <v>63DCOT02</v>
      </c>
      <c r="Q820" s="268">
        <f>_trangay</f>
        <v>0</v>
      </c>
      <c r="R820" s="268">
        <f>_trangay</f>
        <v>42354</v>
      </c>
      <c r="S820" s="269" t="str">
        <f>_trangay</f>
        <v>VĐ</v>
      </c>
    </row>
    <row r="821" spans="1:20" ht="12.75" hidden="1" customHeight="1">
      <c r="A821" s="335" t="str">
        <f>Ma</f>
        <v>CC2TH43-CCK66</v>
      </c>
      <c r="B821" s="335" t="str">
        <f>MaHP</f>
        <v>CC2TH43</v>
      </c>
      <c r="C821" s="357">
        <v>908</v>
      </c>
      <c r="D821" s="357" t="s">
        <v>4572</v>
      </c>
      <c r="E821" s="357" t="s">
        <v>4573</v>
      </c>
      <c r="F821" s="357" t="s">
        <v>401</v>
      </c>
      <c r="G821" s="357">
        <v>3</v>
      </c>
      <c r="H821" s="357" t="s">
        <v>2202</v>
      </c>
      <c r="I821" s="357" t="s">
        <v>2199</v>
      </c>
      <c r="J821" s="357">
        <v>39</v>
      </c>
      <c r="K821" s="358">
        <v>42</v>
      </c>
      <c r="L821" s="358">
        <v>0</v>
      </c>
      <c r="M821" s="358">
        <v>0</v>
      </c>
      <c r="N821" s="358" t="s">
        <v>3485</v>
      </c>
      <c r="O821" s="358" t="s">
        <v>4181</v>
      </c>
      <c r="P821" s="335" t="str">
        <f t="shared" si="12"/>
        <v/>
      </c>
      <c r="Q821" s="268" t="e">
        <f>_trangay</f>
        <v>#N/A</v>
      </c>
      <c r="R821" s="268" t="e">
        <f>_trangay</f>
        <v>#N/A</v>
      </c>
      <c r="S821" s="269" t="e">
        <f>_trangay</f>
        <v>#N/A</v>
      </c>
    </row>
    <row r="822" spans="1:20" ht="12.75" hidden="1" customHeight="1">
      <c r="A822" s="335" t="str">
        <f>Ma</f>
        <v>CC1CB17-CCK66</v>
      </c>
      <c r="B822" s="335" t="str">
        <f>MaHP</f>
        <v>CC1CB17</v>
      </c>
      <c r="C822" s="357">
        <v>909</v>
      </c>
      <c r="D822" s="357" t="s">
        <v>4574</v>
      </c>
      <c r="E822" s="357" t="s">
        <v>4575</v>
      </c>
      <c r="F822" s="357" t="s">
        <v>4576</v>
      </c>
      <c r="G822" s="357">
        <v>4</v>
      </c>
      <c r="H822" s="357" t="s">
        <v>1574</v>
      </c>
      <c r="I822" s="357" t="s">
        <v>2186</v>
      </c>
      <c r="J822" s="357">
        <v>35</v>
      </c>
      <c r="K822" s="358">
        <v>35</v>
      </c>
      <c r="L822" s="358">
        <v>0</v>
      </c>
      <c r="M822" s="358">
        <v>0</v>
      </c>
      <c r="N822" s="358" t="s">
        <v>3485</v>
      </c>
      <c r="O822" s="358" t="s">
        <v>4597</v>
      </c>
      <c r="P822" s="335" t="str">
        <f t="shared" si="12"/>
        <v>66CCKT21</v>
      </c>
      <c r="Q822" s="268" t="e">
        <f>_trangay</f>
        <v>#N/A</v>
      </c>
      <c r="R822" s="268" t="e">
        <f>_trangay</f>
        <v>#N/A</v>
      </c>
      <c r="S822" s="269" t="e">
        <f>_trangay</f>
        <v>#N/A</v>
      </c>
    </row>
    <row r="823" spans="1:20" ht="12.75" hidden="1" customHeight="1">
      <c r="A823" s="335" t="str">
        <f>LEFT(Ma,7)&amp;T823&amp;"-"&amp;RIGHT(Ma,5)</f>
        <v>DC1CB171-DCK66</v>
      </c>
      <c r="B823" s="335" t="str">
        <f>MaHP</f>
        <v>DC1CB17</v>
      </c>
      <c r="C823" s="357">
        <v>910</v>
      </c>
      <c r="D823" s="357" t="s">
        <v>4577</v>
      </c>
      <c r="E823" s="357" t="s">
        <v>4578</v>
      </c>
      <c r="F823" s="357" t="s">
        <v>4579</v>
      </c>
      <c r="G823" s="357">
        <v>4</v>
      </c>
      <c r="H823" s="357" t="s">
        <v>1574</v>
      </c>
      <c r="I823" s="357" t="s">
        <v>2186</v>
      </c>
      <c r="J823" s="357">
        <v>80</v>
      </c>
      <c r="K823" s="358">
        <v>60</v>
      </c>
      <c r="L823" s="358">
        <v>0</v>
      </c>
      <c r="M823" s="358">
        <v>0</v>
      </c>
      <c r="N823" s="358" t="s">
        <v>3488</v>
      </c>
      <c r="O823" s="358" t="s">
        <v>4580</v>
      </c>
      <c r="P823" s="335" t="str">
        <f t="shared" si="12"/>
        <v>66DCKT21</v>
      </c>
      <c r="Q823" s="268" t="e">
        <f>_trangay</f>
        <v>#N/A</v>
      </c>
      <c r="R823" s="268" t="e">
        <f>_trangay</f>
        <v>#N/A</v>
      </c>
      <c r="S823" s="269" t="e">
        <f>_trangay</f>
        <v>#N/A</v>
      </c>
      <c r="T823" s="46">
        <v>1</v>
      </c>
    </row>
    <row r="824" spans="1:20" ht="12.75" hidden="1" customHeight="1">
      <c r="A824" s="335" t="str">
        <f>LEFT(Ma,7)&amp;T824&amp;"-"&amp;RIGHT(Ma,5)</f>
        <v>DC1CB171-DCK66</v>
      </c>
      <c r="B824" s="335" t="str">
        <f>MaHP</f>
        <v>DC1CB17</v>
      </c>
      <c r="C824" s="357">
        <v>911</v>
      </c>
      <c r="D824" s="357" t="s">
        <v>4581</v>
      </c>
      <c r="E824" s="357" t="s">
        <v>4582</v>
      </c>
      <c r="F824" s="357" t="s">
        <v>4579</v>
      </c>
      <c r="G824" s="357">
        <v>4</v>
      </c>
      <c r="H824" s="357" t="s">
        <v>1574</v>
      </c>
      <c r="I824" s="357" t="s">
        <v>2186</v>
      </c>
      <c r="J824" s="357">
        <v>80</v>
      </c>
      <c r="K824" s="358">
        <v>59</v>
      </c>
      <c r="L824" s="358">
        <v>0</v>
      </c>
      <c r="M824" s="358">
        <v>0</v>
      </c>
      <c r="N824" s="358" t="s">
        <v>3488</v>
      </c>
      <c r="O824" s="358" t="s">
        <v>4604</v>
      </c>
      <c r="P824" s="335" t="str">
        <f t="shared" si="12"/>
        <v>66DCKT22</v>
      </c>
      <c r="Q824" s="268" t="e">
        <f>_trangay</f>
        <v>#N/A</v>
      </c>
      <c r="R824" s="268" t="e">
        <f>_trangay</f>
        <v>#N/A</v>
      </c>
      <c r="S824" s="269" t="e">
        <f>_trangay</f>
        <v>#N/A</v>
      </c>
      <c r="T824" s="46">
        <v>1</v>
      </c>
    </row>
    <row r="825" spans="1:20" ht="12.75" hidden="1" customHeight="1">
      <c r="A825" s="335" t="str">
        <f>LEFT(Ma,7)&amp;T825&amp;"-"&amp;RIGHT(Ma,5)</f>
        <v>DC1CB171-DCK66</v>
      </c>
      <c r="B825" s="335" t="str">
        <f>MaHP</f>
        <v>DC1CB17</v>
      </c>
      <c r="C825" s="357">
        <v>912</v>
      </c>
      <c r="D825" s="357" t="s">
        <v>4583</v>
      </c>
      <c r="E825" s="357" t="s">
        <v>4584</v>
      </c>
      <c r="F825" s="357" t="s">
        <v>4579</v>
      </c>
      <c r="G825" s="357">
        <v>4</v>
      </c>
      <c r="H825" s="357" t="s">
        <v>1574</v>
      </c>
      <c r="I825" s="357" t="s">
        <v>2186</v>
      </c>
      <c r="J825" s="357">
        <v>80</v>
      </c>
      <c r="K825" s="358">
        <v>59</v>
      </c>
      <c r="L825" s="358">
        <v>0</v>
      </c>
      <c r="M825" s="358">
        <v>0</v>
      </c>
      <c r="N825" s="358" t="s">
        <v>3488</v>
      </c>
      <c r="O825" s="358" t="s">
        <v>4580</v>
      </c>
      <c r="P825" s="335" t="str">
        <f t="shared" si="12"/>
        <v>66DCKT23</v>
      </c>
      <c r="Q825" s="268" t="e">
        <f>_trangay</f>
        <v>#N/A</v>
      </c>
      <c r="R825" s="268" t="e">
        <f>_trangay</f>
        <v>#N/A</v>
      </c>
      <c r="S825" s="269" t="e">
        <f>_trangay</f>
        <v>#N/A</v>
      </c>
      <c r="T825" s="46">
        <v>1</v>
      </c>
    </row>
    <row r="826" spans="1:20" ht="12.75" hidden="1" customHeight="1">
      <c r="A826" s="335" t="str">
        <f>LEFT(Ma,7)&amp;T826&amp;"-"&amp;RIGHT(Ma,5)</f>
        <v>DC1CB171-DCK66</v>
      </c>
      <c r="B826" s="335" t="str">
        <f>MaHP</f>
        <v>DC1CB17</v>
      </c>
      <c r="C826" s="357">
        <v>913</v>
      </c>
      <c r="D826" s="357" t="s">
        <v>4585</v>
      </c>
      <c r="E826" s="357" t="s">
        <v>4586</v>
      </c>
      <c r="F826" s="357" t="s">
        <v>4579</v>
      </c>
      <c r="G826" s="357">
        <v>4</v>
      </c>
      <c r="H826" s="357" t="s">
        <v>1574</v>
      </c>
      <c r="I826" s="357" t="s">
        <v>2186</v>
      </c>
      <c r="J826" s="357">
        <v>80</v>
      </c>
      <c r="K826" s="358">
        <v>60</v>
      </c>
      <c r="L826" s="358">
        <v>0</v>
      </c>
      <c r="M826" s="358">
        <v>0</v>
      </c>
      <c r="N826" s="358" t="s">
        <v>3488</v>
      </c>
      <c r="O826" s="358" t="s">
        <v>4580</v>
      </c>
      <c r="P826" s="335" t="str">
        <f t="shared" si="12"/>
        <v>66DCKT24</v>
      </c>
      <c r="Q826" s="268" t="e">
        <f>_trangay</f>
        <v>#N/A</v>
      </c>
      <c r="R826" s="268" t="e">
        <f>_trangay</f>
        <v>#N/A</v>
      </c>
      <c r="S826" s="269" t="e">
        <f>_trangay</f>
        <v>#N/A</v>
      </c>
      <c r="T826" s="46">
        <v>1</v>
      </c>
    </row>
    <row r="827" spans="1:20" ht="12.75" hidden="1" customHeight="1">
      <c r="A827" s="335" t="str">
        <f>Ma</f>
        <v>DC1CB17-DCK66</v>
      </c>
      <c r="B827" s="335" t="str">
        <f>MaHP</f>
        <v>DC1CB17</v>
      </c>
      <c r="C827" s="357">
        <v>914</v>
      </c>
      <c r="D827" s="357" t="s">
        <v>4587</v>
      </c>
      <c r="E827" s="357" t="s">
        <v>4588</v>
      </c>
      <c r="F827" s="357" t="s">
        <v>4579</v>
      </c>
      <c r="G827" s="357">
        <v>4</v>
      </c>
      <c r="H827" s="357" t="s">
        <v>1574</v>
      </c>
      <c r="I827" s="357" t="s">
        <v>2186</v>
      </c>
      <c r="J827" s="357">
        <v>80</v>
      </c>
      <c r="K827" s="358">
        <v>60</v>
      </c>
      <c r="L827" s="358">
        <v>0</v>
      </c>
      <c r="M827" s="358">
        <v>0</v>
      </c>
      <c r="N827" s="358" t="s">
        <v>3488</v>
      </c>
      <c r="O827" s="358" t="s">
        <v>4580</v>
      </c>
      <c r="P827" s="335" t="str">
        <f t="shared" si="12"/>
        <v>66DCQT21</v>
      </c>
      <c r="Q827" s="268" t="e">
        <f>_trangay</f>
        <v>#N/A</v>
      </c>
      <c r="R827" s="268" t="e">
        <f>_trangay</f>
        <v>#N/A</v>
      </c>
      <c r="S827" s="269" t="e">
        <f>_trangay</f>
        <v>#N/A</v>
      </c>
    </row>
    <row r="828" spans="1:20" ht="12.75" hidden="1" customHeight="1">
      <c r="A828" s="335" t="str">
        <f>Ma</f>
        <v>DC1CB17-DCK66</v>
      </c>
      <c r="B828" s="335" t="str">
        <f>MaHP</f>
        <v>DC1CB17</v>
      </c>
      <c r="C828" s="357">
        <v>915</v>
      </c>
      <c r="D828" s="357" t="s">
        <v>4589</v>
      </c>
      <c r="E828" s="357" t="s">
        <v>4590</v>
      </c>
      <c r="F828" s="357" t="s">
        <v>4579</v>
      </c>
      <c r="G828" s="357">
        <v>4</v>
      </c>
      <c r="H828" s="357" t="s">
        <v>1574</v>
      </c>
      <c r="I828" s="357" t="s">
        <v>2186</v>
      </c>
      <c r="J828" s="357">
        <v>80</v>
      </c>
      <c r="K828" s="358">
        <v>60</v>
      </c>
      <c r="L828" s="358">
        <v>0</v>
      </c>
      <c r="M828" s="358">
        <v>0</v>
      </c>
      <c r="N828" s="358" t="s">
        <v>3488</v>
      </c>
      <c r="O828" s="358" t="s">
        <v>4580</v>
      </c>
      <c r="P828" s="335" t="str">
        <f t="shared" si="12"/>
        <v>66DCQT22</v>
      </c>
      <c r="Q828" s="268" t="e">
        <f>_trangay</f>
        <v>#N/A</v>
      </c>
      <c r="R828" s="268" t="e">
        <f>_trangay</f>
        <v>#N/A</v>
      </c>
      <c r="S828" s="269" t="e">
        <f>_trangay</f>
        <v>#N/A</v>
      </c>
    </row>
    <row r="829" spans="1:20" ht="12.75" hidden="1" customHeight="1">
      <c r="A829" s="335" t="str">
        <f>LEFT(Ma,7)&amp;T829&amp;"-"&amp;RIGHT(Ma,5)</f>
        <v>DC1CB171-DCK66</v>
      </c>
      <c r="B829" s="335" t="str">
        <f>MaHP</f>
        <v>DC1CB17</v>
      </c>
      <c r="C829" s="357">
        <v>916</v>
      </c>
      <c r="D829" s="357" t="s">
        <v>4591</v>
      </c>
      <c r="E829" s="357" t="s">
        <v>4592</v>
      </c>
      <c r="F829" s="357" t="s">
        <v>4579</v>
      </c>
      <c r="G829" s="357">
        <v>4</v>
      </c>
      <c r="H829" s="357" t="s">
        <v>1574</v>
      </c>
      <c r="I829" s="357" t="s">
        <v>2186</v>
      </c>
      <c r="J829" s="357">
        <v>60</v>
      </c>
      <c r="K829" s="358">
        <v>64</v>
      </c>
      <c r="L829" s="358">
        <v>0</v>
      </c>
      <c r="M829" s="358">
        <v>0</v>
      </c>
      <c r="N829" s="358" t="s">
        <v>3488</v>
      </c>
      <c r="O829" s="358" t="s">
        <v>2215</v>
      </c>
      <c r="P829" s="335" t="str">
        <f t="shared" si="12"/>
        <v>66DCTN21</v>
      </c>
      <c r="Q829" s="268" t="e">
        <f>_trangay</f>
        <v>#N/A</v>
      </c>
      <c r="R829" s="268" t="e">
        <f>_trangay</f>
        <v>#N/A</v>
      </c>
      <c r="S829" s="269" t="e">
        <f>_trangay</f>
        <v>#N/A</v>
      </c>
      <c r="T829" s="46">
        <v>1</v>
      </c>
    </row>
    <row r="830" spans="1:20" ht="12.75" hidden="1" customHeight="1">
      <c r="A830" s="335" t="str">
        <f>LEFT(Ma,7)&amp;T830&amp;"-"&amp;RIGHT(Ma,5)</f>
        <v>DC1CB171-DCK66</v>
      </c>
      <c r="B830" s="335" t="str">
        <f>MaHP</f>
        <v>DC1CB17</v>
      </c>
      <c r="C830" s="357">
        <v>917</v>
      </c>
      <c r="D830" s="357" t="s">
        <v>4593</v>
      </c>
      <c r="E830" s="357" t="s">
        <v>4594</v>
      </c>
      <c r="F830" s="357" t="s">
        <v>4579</v>
      </c>
      <c r="G830" s="357">
        <v>4</v>
      </c>
      <c r="H830" s="357" t="s">
        <v>1574</v>
      </c>
      <c r="I830" s="357" t="s">
        <v>2186</v>
      </c>
      <c r="J830" s="357">
        <v>60</v>
      </c>
      <c r="K830" s="358">
        <v>65</v>
      </c>
      <c r="L830" s="358">
        <v>0</v>
      </c>
      <c r="M830" s="358">
        <v>0</v>
      </c>
      <c r="N830" s="358" t="s">
        <v>3488</v>
      </c>
      <c r="O830" s="358" t="s">
        <v>2916</v>
      </c>
      <c r="P830" s="335" t="str">
        <f t="shared" si="12"/>
        <v>66DCTN22</v>
      </c>
      <c r="Q830" s="268" t="e">
        <f>_trangay</f>
        <v>#N/A</v>
      </c>
      <c r="R830" s="268" t="e">
        <f>_trangay</f>
        <v>#N/A</v>
      </c>
      <c r="S830" s="269" t="e">
        <f>_trangay</f>
        <v>#N/A</v>
      </c>
      <c r="T830" s="46">
        <v>1</v>
      </c>
    </row>
    <row r="831" spans="1:20" ht="12.75" hidden="1" customHeight="1">
      <c r="A831" s="335" t="str">
        <f>LEFT(Ma,7)&amp;T831&amp;"-"&amp;RIGHT(Ma,5)</f>
        <v>DC1CB171-DCK66</v>
      </c>
      <c r="B831" s="335" t="str">
        <f>MaHP</f>
        <v>DC1CB17</v>
      </c>
      <c r="C831" s="357">
        <v>918</v>
      </c>
      <c r="D831" s="357" t="s">
        <v>4595</v>
      </c>
      <c r="E831" s="357" t="s">
        <v>4596</v>
      </c>
      <c r="F831" s="357" t="s">
        <v>4579</v>
      </c>
      <c r="G831" s="357">
        <v>4</v>
      </c>
      <c r="H831" s="357" t="s">
        <v>1574</v>
      </c>
      <c r="I831" s="357" t="s">
        <v>2186</v>
      </c>
      <c r="J831" s="357">
        <v>60</v>
      </c>
      <c r="K831" s="358">
        <v>60</v>
      </c>
      <c r="L831" s="358">
        <v>0</v>
      </c>
      <c r="M831" s="358">
        <v>0</v>
      </c>
      <c r="N831" s="358" t="s">
        <v>3488</v>
      </c>
      <c r="O831" s="358" t="s">
        <v>4597</v>
      </c>
      <c r="P831" s="335" t="str">
        <f t="shared" si="12"/>
        <v>66DCKT25</v>
      </c>
      <c r="Q831" s="268" t="e">
        <f>_trangay</f>
        <v>#N/A</v>
      </c>
      <c r="R831" s="268" t="e">
        <f>_trangay</f>
        <v>#N/A</v>
      </c>
      <c r="S831" s="269" t="e">
        <f>_trangay</f>
        <v>#N/A</v>
      </c>
      <c r="T831" s="46">
        <v>1</v>
      </c>
    </row>
    <row r="832" spans="1:20" ht="12.75" hidden="1" customHeight="1">
      <c r="A832" s="335" t="str">
        <f>LEFT(Ma,7)&amp;T832&amp;"-"&amp;RIGHT(Ma,5)</f>
        <v>DC1CB171-DCK66</v>
      </c>
      <c r="B832" s="335" t="str">
        <f>MaHP</f>
        <v>DC1CB17</v>
      </c>
      <c r="C832" s="357">
        <v>919</v>
      </c>
      <c r="D832" s="357" t="s">
        <v>4598</v>
      </c>
      <c r="E832" s="357" t="s">
        <v>4599</v>
      </c>
      <c r="F832" s="357" t="s">
        <v>4579</v>
      </c>
      <c r="G832" s="357">
        <v>4</v>
      </c>
      <c r="H832" s="357" t="s">
        <v>1574</v>
      </c>
      <c r="I832" s="357" t="s">
        <v>2186</v>
      </c>
      <c r="J832" s="357">
        <v>60</v>
      </c>
      <c r="K832" s="358">
        <v>59</v>
      </c>
      <c r="L832" s="358">
        <v>0</v>
      </c>
      <c r="M832" s="358">
        <v>0</v>
      </c>
      <c r="N832" s="358" t="s">
        <v>3488</v>
      </c>
      <c r="O832" s="358" t="s">
        <v>4597</v>
      </c>
      <c r="P832" s="335" t="str">
        <f t="shared" si="12"/>
        <v>66DCKT26</v>
      </c>
      <c r="Q832" s="268" t="e">
        <f>_trangay</f>
        <v>#N/A</v>
      </c>
      <c r="R832" s="268" t="e">
        <f>_trangay</f>
        <v>#N/A</v>
      </c>
      <c r="S832" s="269" t="e">
        <f>_trangay</f>
        <v>#N/A</v>
      </c>
      <c r="T832" s="46">
        <v>1</v>
      </c>
    </row>
    <row r="833" spans="1:20" ht="12.75" hidden="1" customHeight="1">
      <c r="A833" s="335" t="str">
        <f>LEFT(Ma,7)&amp;T833&amp;"-"&amp;RIGHT(Ma,5)</f>
        <v>DC1CB171-DCK66</v>
      </c>
      <c r="B833" s="335" t="str">
        <f>MaHP</f>
        <v>DC1CB17</v>
      </c>
      <c r="C833" s="357">
        <v>920</v>
      </c>
      <c r="D833" s="357" t="s">
        <v>4600</v>
      </c>
      <c r="E833" s="357" t="s">
        <v>4601</v>
      </c>
      <c r="F833" s="357" t="s">
        <v>4579</v>
      </c>
      <c r="G833" s="357">
        <v>4</v>
      </c>
      <c r="H833" s="357" t="s">
        <v>1574</v>
      </c>
      <c r="I833" s="357" t="s">
        <v>2186</v>
      </c>
      <c r="J833" s="357">
        <v>60</v>
      </c>
      <c r="K833" s="358">
        <v>46</v>
      </c>
      <c r="L833" s="358">
        <v>0</v>
      </c>
      <c r="M833" s="358">
        <v>0</v>
      </c>
      <c r="N833" s="358" t="s">
        <v>3488</v>
      </c>
      <c r="O833" s="358" t="s">
        <v>4597</v>
      </c>
      <c r="P833" s="335" t="str">
        <f t="shared" si="12"/>
        <v>66DCKT27</v>
      </c>
      <c r="Q833" s="268" t="e">
        <f>_trangay</f>
        <v>#N/A</v>
      </c>
      <c r="R833" s="268" t="e">
        <f>_trangay</f>
        <v>#N/A</v>
      </c>
      <c r="S833" s="269" t="e">
        <f>_trangay</f>
        <v>#N/A</v>
      </c>
      <c r="T833" s="46">
        <v>1</v>
      </c>
    </row>
    <row r="834" spans="1:20" ht="12.75" hidden="1" customHeight="1">
      <c r="A834" s="335" t="str">
        <f>Ma</f>
        <v>DC1CB17-DCK66</v>
      </c>
      <c r="B834" s="335" t="str">
        <f>MaHP</f>
        <v>DC1CB17</v>
      </c>
      <c r="C834" s="357">
        <v>921</v>
      </c>
      <c r="D834" s="357" t="s">
        <v>4602</v>
      </c>
      <c r="E834" s="357" t="s">
        <v>4603</v>
      </c>
      <c r="F834" s="357" t="s">
        <v>4579</v>
      </c>
      <c r="G834" s="357">
        <v>4</v>
      </c>
      <c r="H834" s="357" t="s">
        <v>1574</v>
      </c>
      <c r="I834" s="357" t="s">
        <v>2186</v>
      </c>
      <c r="J834" s="357">
        <v>60</v>
      </c>
      <c r="K834" s="358">
        <v>60</v>
      </c>
      <c r="L834" s="358">
        <v>0</v>
      </c>
      <c r="M834" s="358">
        <v>0</v>
      </c>
      <c r="N834" s="358" t="s">
        <v>3488</v>
      </c>
      <c r="O834" s="358" t="s">
        <v>4604</v>
      </c>
      <c r="P834" s="335" t="str">
        <f t="shared" ref="P834:P897" si="13">Loclop</f>
        <v>66DCQT23</v>
      </c>
      <c r="Q834" s="268" t="e">
        <f>_trangay</f>
        <v>#N/A</v>
      </c>
      <c r="R834" s="268" t="e">
        <f>_trangay</f>
        <v>#N/A</v>
      </c>
      <c r="S834" s="269" t="e">
        <f>_trangay</f>
        <v>#N/A</v>
      </c>
    </row>
    <row r="835" spans="1:20" ht="12.75" hidden="1" customHeight="1">
      <c r="A835" s="335" t="str">
        <f>Ma</f>
        <v>DC1CB17-DCK66</v>
      </c>
      <c r="B835" s="335" t="str">
        <f>MaHP</f>
        <v>DC1CB17</v>
      </c>
      <c r="C835" s="357">
        <v>922</v>
      </c>
      <c r="D835" s="357" t="s">
        <v>4605</v>
      </c>
      <c r="E835" s="357" t="s">
        <v>4606</v>
      </c>
      <c r="F835" s="357" t="s">
        <v>4579</v>
      </c>
      <c r="G835" s="357">
        <v>4</v>
      </c>
      <c r="H835" s="357" t="s">
        <v>1574</v>
      </c>
      <c r="I835" s="357" t="s">
        <v>2186</v>
      </c>
      <c r="J835" s="357">
        <v>60</v>
      </c>
      <c r="K835" s="358">
        <v>51</v>
      </c>
      <c r="L835" s="358">
        <v>0</v>
      </c>
      <c r="M835" s="358">
        <v>0</v>
      </c>
      <c r="N835" s="358" t="s">
        <v>3488</v>
      </c>
      <c r="O835" s="358" t="s">
        <v>3214</v>
      </c>
      <c r="P835" s="335" t="str">
        <f t="shared" si="13"/>
        <v>66DCQT24</v>
      </c>
      <c r="Q835" s="268" t="e">
        <f>_trangay</f>
        <v>#N/A</v>
      </c>
      <c r="R835" s="268" t="e">
        <f>_trangay</f>
        <v>#N/A</v>
      </c>
      <c r="S835" s="269" t="e">
        <f>_trangay</f>
        <v>#N/A</v>
      </c>
    </row>
    <row r="836" spans="1:20" ht="12.75" hidden="1" customHeight="1">
      <c r="A836" s="335" t="str">
        <f>Ma</f>
        <v>CC1CB11-CCK66</v>
      </c>
      <c r="B836" s="335" t="str">
        <f>MaHP</f>
        <v>CC1CB11</v>
      </c>
      <c r="C836" s="357">
        <v>923</v>
      </c>
      <c r="D836" s="357" t="s">
        <v>4607</v>
      </c>
      <c r="E836" s="357" t="s">
        <v>4608</v>
      </c>
      <c r="F836" s="357" t="s">
        <v>50</v>
      </c>
      <c r="G836" s="357">
        <v>4</v>
      </c>
      <c r="H836" s="357" t="s">
        <v>1574</v>
      </c>
      <c r="I836" s="357" t="s">
        <v>2186</v>
      </c>
      <c r="J836" s="357">
        <v>15</v>
      </c>
      <c r="K836" s="358">
        <v>15</v>
      </c>
      <c r="L836" s="358">
        <v>0</v>
      </c>
      <c r="M836" s="358">
        <v>0</v>
      </c>
      <c r="N836" s="358" t="s">
        <v>3485</v>
      </c>
      <c r="O836" s="358"/>
      <c r="P836" s="335" t="str">
        <f t="shared" si="13"/>
        <v>66CCKX21</v>
      </c>
      <c r="Q836" s="268" t="e">
        <f>_trangay</f>
        <v>#N/A</v>
      </c>
      <c r="R836" s="268" t="e">
        <f>_trangay</f>
        <v>#N/A</v>
      </c>
      <c r="S836" s="269" t="e">
        <f>_trangay</f>
        <v>#N/A</v>
      </c>
    </row>
    <row r="837" spans="1:20" ht="12.75" hidden="1" customHeight="1">
      <c r="A837" s="335" t="str">
        <f>Ma</f>
        <v>DC1CB11-DCK66</v>
      </c>
      <c r="B837" s="335" t="str">
        <f>MaHP</f>
        <v>DC1CB11</v>
      </c>
      <c r="C837" s="357">
        <v>924</v>
      </c>
      <c r="D837" s="357" t="s">
        <v>4609</v>
      </c>
      <c r="E837" s="357" t="s">
        <v>4610</v>
      </c>
      <c r="F837" s="357" t="s">
        <v>50</v>
      </c>
      <c r="G837" s="357">
        <v>4</v>
      </c>
      <c r="H837" s="357" t="s">
        <v>1574</v>
      </c>
      <c r="I837" s="357" t="s">
        <v>2186</v>
      </c>
      <c r="J837" s="357">
        <v>80</v>
      </c>
      <c r="K837" s="358">
        <v>0</v>
      </c>
      <c r="L837" s="358">
        <v>0</v>
      </c>
      <c r="M837" s="358">
        <v>0</v>
      </c>
      <c r="N837" s="358" t="s">
        <v>3488</v>
      </c>
      <c r="O837" s="358" t="s">
        <v>4611</v>
      </c>
      <c r="P837" s="335" t="str">
        <f t="shared" si="13"/>
        <v>66DCCD21</v>
      </c>
      <c r="Q837" s="268" t="e">
        <f>_trangay</f>
        <v>#N/A</v>
      </c>
      <c r="R837" s="268" t="e">
        <f>_trangay</f>
        <v>#N/A</v>
      </c>
      <c r="S837" s="269" t="e">
        <f>_trangay</f>
        <v>#N/A</v>
      </c>
    </row>
    <row r="838" spans="1:20" ht="12.75" hidden="1" customHeight="1">
      <c r="A838" s="335" t="str">
        <f>Ma</f>
        <v>CC1CB11-CCK66</v>
      </c>
      <c r="B838" s="335" t="str">
        <f>MaHP</f>
        <v>CC1CB11</v>
      </c>
      <c r="C838" s="357">
        <v>925</v>
      </c>
      <c r="D838" s="357" t="s">
        <v>4612</v>
      </c>
      <c r="E838" s="357" t="s">
        <v>4613</v>
      </c>
      <c r="F838" s="357" t="s">
        <v>50</v>
      </c>
      <c r="G838" s="357">
        <v>4</v>
      </c>
      <c r="H838" s="357" t="s">
        <v>1574</v>
      </c>
      <c r="I838" s="357" t="s">
        <v>2186</v>
      </c>
      <c r="J838" s="357">
        <v>39</v>
      </c>
      <c r="K838" s="358">
        <v>42</v>
      </c>
      <c r="L838" s="358">
        <v>0</v>
      </c>
      <c r="M838" s="358">
        <v>0</v>
      </c>
      <c r="N838" s="358" t="s">
        <v>3485</v>
      </c>
      <c r="O838" s="358"/>
      <c r="P838" s="335" t="str">
        <f t="shared" si="13"/>
        <v/>
      </c>
      <c r="Q838" s="268" t="e">
        <f>_trangay</f>
        <v>#N/A</v>
      </c>
      <c r="R838" s="268" t="e">
        <f>_trangay</f>
        <v>#N/A</v>
      </c>
      <c r="S838" s="269" t="e">
        <f>_trangay</f>
        <v>#N/A</v>
      </c>
    </row>
    <row r="839" spans="1:20" ht="12.75" hidden="1" customHeight="1">
      <c r="A839" s="335" t="str">
        <f>Ma</f>
        <v>DC1CB11-DCK66</v>
      </c>
      <c r="B839" s="335" t="str">
        <f>MaHP</f>
        <v>DC1CB11</v>
      </c>
      <c r="C839" s="357">
        <v>926</v>
      </c>
      <c r="D839" s="357" t="s">
        <v>4614</v>
      </c>
      <c r="E839" s="357" t="s">
        <v>4615</v>
      </c>
      <c r="F839" s="357" t="s">
        <v>50</v>
      </c>
      <c r="G839" s="357">
        <v>4</v>
      </c>
      <c r="H839" s="357" t="s">
        <v>1574</v>
      </c>
      <c r="I839" s="357" t="s">
        <v>2186</v>
      </c>
      <c r="J839" s="357">
        <v>80</v>
      </c>
      <c r="K839" s="358">
        <v>0</v>
      </c>
      <c r="L839" s="358">
        <v>0</v>
      </c>
      <c r="M839" s="358">
        <v>0</v>
      </c>
      <c r="N839" s="358" t="s">
        <v>3488</v>
      </c>
      <c r="O839" s="358" t="s">
        <v>4611</v>
      </c>
      <c r="P839" s="335" t="str">
        <f t="shared" si="13"/>
        <v>66DCCD22</v>
      </c>
      <c r="Q839" s="268" t="e">
        <f>_trangay</f>
        <v>#N/A</v>
      </c>
      <c r="R839" s="268" t="e">
        <f>_trangay</f>
        <v>#N/A</v>
      </c>
      <c r="S839" s="269" t="e">
        <f>_trangay</f>
        <v>#N/A</v>
      </c>
    </row>
    <row r="840" spans="1:20" ht="12.75" hidden="1" customHeight="1">
      <c r="A840" s="335" t="str">
        <f>Ma</f>
        <v>CC1CB11-CCK66</v>
      </c>
      <c r="B840" s="335" t="str">
        <f>MaHP</f>
        <v>CC1CB11</v>
      </c>
      <c r="C840" s="357">
        <v>927</v>
      </c>
      <c r="D840" s="357" t="s">
        <v>5228</v>
      </c>
      <c r="E840" s="357" t="s">
        <v>5229</v>
      </c>
      <c r="F840" s="357" t="s">
        <v>50</v>
      </c>
      <c r="G840" s="357">
        <v>4</v>
      </c>
      <c r="H840" s="357" t="s">
        <v>1574</v>
      </c>
      <c r="I840" s="357" t="s">
        <v>2186</v>
      </c>
      <c r="J840" s="357">
        <v>79</v>
      </c>
      <c r="K840" s="358">
        <v>76</v>
      </c>
      <c r="L840" s="358">
        <v>0</v>
      </c>
      <c r="M840" s="358">
        <v>0</v>
      </c>
      <c r="N840" s="358" t="s">
        <v>3485</v>
      </c>
      <c r="O840" s="358"/>
      <c r="P840" s="335" t="str">
        <f t="shared" si="13"/>
        <v>66CCCD21</v>
      </c>
      <c r="Q840" s="268" t="e">
        <f>_trangay</f>
        <v>#N/A</v>
      </c>
      <c r="R840" s="268" t="e">
        <f>_trangay</f>
        <v>#N/A</v>
      </c>
      <c r="S840" s="269" t="e">
        <f>_trangay</f>
        <v>#N/A</v>
      </c>
    </row>
    <row r="841" spans="1:20" ht="12.75" hidden="1" customHeight="1">
      <c r="A841" s="335" t="str">
        <f>Ma</f>
        <v>DC1CB11-DCK66</v>
      </c>
      <c r="B841" s="335" t="str">
        <f>MaHP</f>
        <v>DC1CB11</v>
      </c>
      <c r="C841" s="357">
        <v>928</v>
      </c>
      <c r="D841" s="357" t="s">
        <v>4616</v>
      </c>
      <c r="E841" s="357" t="s">
        <v>4617</v>
      </c>
      <c r="F841" s="357" t="s">
        <v>50</v>
      </c>
      <c r="G841" s="357">
        <v>4</v>
      </c>
      <c r="H841" s="357" t="s">
        <v>1574</v>
      </c>
      <c r="I841" s="357" t="s">
        <v>2186</v>
      </c>
      <c r="J841" s="357">
        <v>80</v>
      </c>
      <c r="K841" s="358">
        <v>0</v>
      </c>
      <c r="L841" s="358">
        <v>0</v>
      </c>
      <c r="M841" s="358">
        <v>0</v>
      </c>
      <c r="N841" s="358" t="s">
        <v>3488</v>
      </c>
      <c r="O841" s="358"/>
      <c r="P841" s="335" t="str">
        <f t="shared" si="13"/>
        <v>66DCCDA1</v>
      </c>
      <c r="Q841" s="268" t="e">
        <f>_trangay</f>
        <v>#N/A</v>
      </c>
      <c r="R841" s="268" t="e">
        <f>_trangay</f>
        <v>#N/A</v>
      </c>
      <c r="S841" s="269" t="e">
        <f>_trangay</f>
        <v>#N/A</v>
      </c>
    </row>
    <row r="842" spans="1:20" ht="12.75" hidden="1" customHeight="1">
      <c r="A842" s="335" t="str">
        <f>Ma</f>
        <v>CC1CB11-CCK66</v>
      </c>
      <c r="B842" s="335" t="str">
        <f>MaHP</f>
        <v>CC1CB11</v>
      </c>
      <c r="C842" s="357">
        <v>929</v>
      </c>
      <c r="D842" s="357" t="s">
        <v>5230</v>
      </c>
      <c r="E842" s="357" t="s">
        <v>5231</v>
      </c>
      <c r="F842" s="357" t="s">
        <v>50</v>
      </c>
      <c r="G842" s="357">
        <v>4</v>
      </c>
      <c r="H842" s="357" t="s">
        <v>1574</v>
      </c>
      <c r="I842" s="357" t="s">
        <v>2186</v>
      </c>
      <c r="J842" s="357">
        <v>41</v>
      </c>
      <c r="K842" s="358">
        <v>41</v>
      </c>
      <c r="L842" s="358">
        <v>0</v>
      </c>
      <c r="M842" s="358">
        <v>0</v>
      </c>
      <c r="N842" s="358" t="s">
        <v>3485</v>
      </c>
      <c r="O842" s="358" t="s">
        <v>4604</v>
      </c>
      <c r="P842" s="335" t="str">
        <f t="shared" si="13"/>
        <v>66CCOT21</v>
      </c>
      <c r="Q842" s="268" t="e">
        <f>_trangay</f>
        <v>#N/A</v>
      </c>
      <c r="R842" s="268" t="e">
        <f>_trangay</f>
        <v>#N/A</v>
      </c>
      <c r="S842" s="269" t="e">
        <f>_trangay</f>
        <v>#N/A</v>
      </c>
    </row>
    <row r="843" spans="1:20" ht="12.75" hidden="1" customHeight="1">
      <c r="A843" s="335" t="str">
        <f>LEFT(Ma,7)&amp;T843&amp;"-"&amp;RIGHT(Ma,5)</f>
        <v>DC1CB111-DCK66</v>
      </c>
      <c r="B843" s="335" t="str">
        <f>MaHP</f>
        <v>DC1CB11</v>
      </c>
      <c r="C843" s="357">
        <v>930</v>
      </c>
      <c r="D843" s="357" t="s">
        <v>4618</v>
      </c>
      <c r="E843" s="357" t="s">
        <v>4619</v>
      </c>
      <c r="F843" s="357" t="s">
        <v>50</v>
      </c>
      <c r="G843" s="357">
        <v>4</v>
      </c>
      <c r="H843" s="357" t="s">
        <v>1574</v>
      </c>
      <c r="I843" s="357" t="s">
        <v>2186</v>
      </c>
      <c r="J843" s="357">
        <v>60</v>
      </c>
      <c r="K843" s="358">
        <v>64</v>
      </c>
      <c r="L843" s="358">
        <v>0</v>
      </c>
      <c r="M843" s="358">
        <v>0</v>
      </c>
      <c r="N843" s="358" t="s">
        <v>3488</v>
      </c>
      <c r="O843" s="358" t="s">
        <v>4611</v>
      </c>
      <c r="P843" s="335" t="str">
        <f t="shared" si="13"/>
        <v>66DCKX24</v>
      </c>
      <c r="Q843" s="268" t="e">
        <f>_trangay</f>
        <v>#N/A</v>
      </c>
      <c r="R843" s="268" t="e">
        <f>_trangay</f>
        <v>#N/A</v>
      </c>
      <c r="S843" s="269" t="e">
        <f>_trangay</f>
        <v>#N/A</v>
      </c>
      <c r="T843" s="46">
        <v>1</v>
      </c>
    </row>
    <row r="844" spans="1:20" ht="12.75" hidden="1" customHeight="1">
      <c r="A844" s="335" t="str">
        <f>Ma</f>
        <v>DC1CB11-DCK66</v>
      </c>
      <c r="B844" s="335" t="str">
        <f>MaHP</f>
        <v>DC1CB11</v>
      </c>
      <c r="C844" s="357">
        <v>931</v>
      </c>
      <c r="D844" s="357" t="s">
        <v>4620</v>
      </c>
      <c r="E844" s="357" t="s">
        <v>4621</v>
      </c>
      <c r="F844" s="357" t="s">
        <v>50</v>
      </c>
      <c r="G844" s="357">
        <v>4</v>
      </c>
      <c r="H844" s="357" t="s">
        <v>1574</v>
      </c>
      <c r="I844" s="357" t="s">
        <v>2186</v>
      </c>
      <c r="J844" s="357">
        <v>80</v>
      </c>
      <c r="K844" s="358">
        <v>0</v>
      </c>
      <c r="L844" s="358">
        <v>0</v>
      </c>
      <c r="M844" s="358">
        <v>0</v>
      </c>
      <c r="N844" s="358" t="s">
        <v>3488</v>
      </c>
      <c r="O844" s="358" t="s">
        <v>4611</v>
      </c>
      <c r="P844" s="335" t="str">
        <f t="shared" si="13"/>
        <v>66DCCC21</v>
      </c>
      <c r="Q844" s="268" t="e">
        <f>_trangay</f>
        <v>#N/A</v>
      </c>
      <c r="R844" s="268" t="e">
        <f>_trangay</f>
        <v>#N/A</v>
      </c>
      <c r="S844" s="269" t="e">
        <f>_trangay</f>
        <v>#N/A</v>
      </c>
    </row>
    <row r="845" spans="1:20" ht="12.75" hidden="1" customHeight="1">
      <c r="A845" s="335" t="str">
        <f>Ma</f>
        <v>DC1CB11-DCK66</v>
      </c>
      <c r="B845" s="335" t="str">
        <f>MaHP</f>
        <v>DC1CB11</v>
      </c>
      <c r="C845" s="357">
        <v>932</v>
      </c>
      <c r="D845" s="357" t="s">
        <v>4622</v>
      </c>
      <c r="E845" s="357" t="s">
        <v>4623</v>
      </c>
      <c r="F845" s="357" t="s">
        <v>50</v>
      </c>
      <c r="G845" s="357">
        <v>4</v>
      </c>
      <c r="H845" s="357" t="s">
        <v>1574</v>
      </c>
      <c r="I845" s="357" t="s">
        <v>2186</v>
      </c>
      <c r="J845" s="357">
        <v>80</v>
      </c>
      <c r="K845" s="358">
        <v>0</v>
      </c>
      <c r="L845" s="358">
        <v>0</v>
      </c>
      <c r="M845" s="358">
        <v>0</v>
      </c>
      <c r="N845" s="358" t="s">
        <v>3488</v>
      </c>
      <c r="O845" s="358" t="s">
        <v>2916</v>
      </c>
      <c r="P845" s="335" t="str">
        <f t="shared" si="13"/>
        <v>66DCCD23</v>
      </c>
      <c r="Q845" s="268" t="e">
        <f>_trangay</f>
        <v>#N/A</v>
      </c>
      <c r="R845" s="268" t="e">
        <f>_trangay</f>
        <v>#N/A</v>
      </c>
      <c r="S845" s="269" t="e">
        <f>_trangay</f>
        <v>#N/A</v>
      </c>
    </row>
    <row r="846" spans="1:20" ht="12.75" hidden="1" customHeight="1">
      <c r="A846" s="335" t="str">
        <f>Ma</f>
        <v>DC1CB11-DCK66</v>
      </c>
      <c r="B846" s="335" t="str">
        <f>MaHP</f>
        <v>DC1CB11</v>
      </c>
      <c r="C846" s="357">
        <v>933</v>
      </c>
      <c r="D846" s="357" t="s">
        <v>4624</v>
      </c>
      <c r="E846" s="357" t="s">
        <v>4625</v>
      </c>
      <c r="F846" s="357" t="s">
        <v>50</v>
      </c>
      <c r="G846" s="357">
        <v>4</v>
      </c>
      <c r="H846" s="357" t="s">
        <v>1574</v>
      </c>
      <c r="I846" s="357" t="s">
        <v>2186</v>
      </c>
      <c r="J846" s="357">
        <v>80</v>
      </c>
      <c r="K846" s="358">
        <v>0</v>
      </c>
      <c r="L846" s="358">
        <v>0</v>
      </c>
      <c r="M846" s="358">
        <v>0</v>
      </c>
      <c r="N846" s="358" t="s">
        <v>3488</v>
      </c>
      <c r="O846" s="358" t="s">
        <v>2264</v>
      </c>
      <c r="P846" s="335" t="str">
        <f t="shared" si="13"/>
        <v>66DCCS21</v>
      </c>
      <c r="Q846" s="268" t="e">
        <f>_trangay</f>
        <v>#N/A</v>
      </c>
      <c r="R846" s="268" t="e">
        <f>_trangay</f>
        <v>#N/A</v>
      </c>
      <c r="S846" s="269" t="e">
        <f>_trangay</f>
        <v>#N/A</v>
      </c>
    </row>
    <row r="847" spans="1:20" ht="12.75" hidden="1" customHeight="1">
      <c r="A847" s="335" t="str">
        <f>Ma</f>
        <v>DC1CB11-DCK66</v>
      </c>
      <c r="B847" s="335" t="str">
        <f>MaHP</f>
        <v>DC1CB11</v>
      </c>
      <c r="C847" s="357">
        <v>934</v>
      </c>
      <c r="D847" s="357" t="s">
        <v>4626</v>
      </c>
      <c r="E847" s="357" t="s">
        <v>4627</v>
      </c>
      <c r="F847" s="357" t="s">
        <v>50</v>
      </c>
      <c r="G847" s="357">
        <v>4</v>
      </c>
      <c r="H847" s="357" t="s">
        <v>1574</v>
      </c>
      <c r="I847" s="357" t="s">
        <v>2186</v>
      </c>
      <c r="J847" s="357">
        <v>80</v>
      </c>
      <c r="K847" s="358">
        <v>0</v>
      </c>
      <c r="L847" s="358">
        <v>0</v>
      </c>
      <c r="M847" s="358">
        <v>0</v>
      </c>
      <c r="N847" s="358" t="s">
        <v>3488</v>
      </c>
      <c r="O847" s="358" t="s">
        <v>2264</v>
      </c>
      <c r="P847" s="335" t="str">
        <f t="shared" si="13"/>
        <v>66DCDB21</v>
      </c>
      <c r="Q847" s="268" t="e">
        <f>_trangay</f>
        <v>#N/A</v>
      </c>
      <c r="R847" s="268" t="e">
        <f>_trangay</f>
        <v>#N/A</v>
      </c>
      <c r="S847" s="269" t="e">
        <f>_trangay</f>
        <v>#N/A</v>
      </c>
    </row>
    <row r="848" spans="1:20" ht="12.75" hidden="1" customHeight="1">
      <c r="A848" s="335" t="str">
        <f>Ma</f>
        <v>DC1CB11-DCK66</v>
      </c>
      <c r="B848" s="335" t="str">
        <f>MaHP</f>
        <v>DC1CB11</v>
      </c>
      <c r="C848" s="357">
        <v>935</v>
      </c>
      <c r="D848" s="357" t="s">
        <v>4628</v>
      </c>
      <c r="E848" s="357" t="s">
        <v>4629</v>
      </c>
      <c r="F848" s="357" t="s">
        <v>50</v>
      </c>
      <c r="G848" s="357">
        <v>4</v>
      </c>
      <c r="H848" s="357" t="s">
        <v>1574</v>
      </c>
      <c r="I848" s="357" t="s">
        <v>2186</v>
      </c>
      <c r="J848" s="357">
        <v>80</v>
      </c>
      <c r="K848" s="358">
        <v>0</v>
      </c>
      <c r="L848" s="358">
        <v>0</v>
      </c>
      <c r="M848" s="358">
        <v>0</v>
      </c>
      <c r="N848" s="358" t="s">
        <v>3488</v>
      </c>
      <c r="O848" s="358" t="s">
        <v>2264</v>
      </c>
      <c r="P848" s="335" t="str">
        <f t="shared" si="13"/>
        <v>66DCDB22</v>
      </c>
      <c r="Q848" s="268" t="e">
        <f>_trangay</f>
        <v>#N/A</v>
      </c>
      <c r="R848" s="268" t="e">
        <f>_trangay</f>
        <v>#N/A</v>
      </c>
      <c r="S848" s="269" t="e">
        <f>_trangay</f>
        <v>#N/A</v>
      </c>
    </row>
    <row r="849" spans="1:20" ht="12.75" hidden="1" customHeight="1">
      <c r="A849" s="335" t="str">
        <f>Ma</f>
        <v>DC1CB11-DCK66</v>
      </c>
      <c r="B849" s="335" t="str">
        <f>MaHP</f>
        <v>DC1CB11</v>
      </c>
      <c r="C849" s="357">
        <v>936</v>
      </c>
      <c r="D849" s="357" t="s">
        <v>4630</v>
      </c>
      <c r="E849" s="357" t="s">
        <v>4631</v>
      </c>
      <c r="F849" s="357" t="s">
        <v>50</v>
      </c>
      <c r="G849" s="357">
        <v>4</v>
      </c>
      <c r="H849" s="357" t="s">
        <v>1574</v>
      </c>
      <c r="I849" s="357" t="s">
        <v>2186</v>
      </c>
      <c r="J849" s="357">
        <v>80</v>
      </c>
      <c r="K849" s="358">
        <v>0</v>
      </c>
      <c r="L849" s="358">
        <v>0</v>
      </c>
      <c r="M849" s="358">
        <v>0</v>
      </c>
      <c r="N849" s="358" t="s">
        <v>3488</v>
      </c>
      <c r="O849" s="358" t="s">
        <v>2264</v>
      </c>
      <c r="P849" s="335" t="str">
        <f t="shared" si="13"/>
        <v>66DCDD21</v>
      </c>
      <c r="Q849" s="268" t="e">
        <f>_trangay</f>
        <v>#N/A</v>
      </c>
      <c r="R849" s="268" t="e">
        <f>_trangay</f>
        <v>#N/A</v>
      </c>
      <c r="S849" s="269" t="e">
        <f>_trangay</f>
        <v>#N/A</v>
      </c>
    </row>
    <row r="850" spans="1:20" ht="12.75" hidden="1" customHeight="1">
      <c r="A850" s="335" t="str">
        <f>Ma</f>
        <v>DC1CB11-DCK66</v>
      </c>
      <c r="B850" s="335" t="str">
        <f>MaHP</f>
        <v>DC1CB11</v>
      </c>
      <c r="C850" s="357">
        <v>937</v>
      </c>
      <c r="D850" s="357" t="s">
        <v>4632</v>
      </c>
      <c r="E850" s="357" t="s">
        <v>4633</v>
      </c>
      <c r="F850" s="357" t="s">
        <v>50</v>
      </c>
      <c r="G850" s="357">
        <v>4</v>
      </c>
      <c r="H850" s="357" t="s">
        <v>1574</v>
      </c>
      <c r="I850" s="357" t="s">
        <v>2186</v>
      </c>
      <c r="J850" s="357">
        <v>80</v>
      </c>
      <c r="K850" s="358">
        <v>0</v>
      </c>
      <c r="L850" s="358">
        <v>0</v>
      </c>
      <c r="M850" s="358">
        <v>0</v>
      </c>
      <c r="N850" s="358" t="s">
        <v>3488</v>
      </c>
      <c r="O850" s="358" t="s">
        <v>4580</v>
      </c>
      <c r="P850" s="335" t="str">
        <f t="shared" si="13"/>
        <v>66DCDD22</v>
      </c>
      <c r="Q850" s="268" t="e">
        <f>_trangay</f>
        <v>#N/A</v>
      </c>
      <c r="R850" s="268" t="e">
        <f>_trangay</f>
        <v>#N/A</v>
      </c>
      <c r="S850" s="269" t="e">
        <f>_trangay</f>
        <v>#N/A</v>
      </c>
    </row>
    <row r="851" spans="1:20" ht="12.75" hidden="1" customHeight="1">
      <c r="A851" s="335" t="str">
        <f>LEFT(Ma,7)&amp;T851&amp;"-"&amp;RIGHT(Ma,5)</f>
        <v>DC1CB111-DCK66</v>
      </c>
      <c r="B851" s="335" t="str">
        <f>MaHP</f>
        <v>DC1CB11</v>
      </c>
      <c r="C851" s="357">
        <v>938</v>
      </c>
      <c r="D851" s="357" t="s">
        <v>4634</v>
      </c>
      <c r="E851" s="357" t="s">
        <v>4635</v>
      </c>
      <c r="F851" s="357" t="s">
        <v>50</v>
      </c>
      <c r="G851" s="357">
        <v>4</v>
      </c>
      <c r="H851" s="357" t="s">
        <v>1574</v>
      </c>
      <c r="I851" s="357" t="s">
        <v>2186</v>
      </c>
      <c r="J851" s="357">
        <v>80</v>
      </c>
      <c r="K851" s="358">
        <v>61</v>
      </c>
      <c r="L851" s="358">
        <v>0</v>
      </c>
      <c r="M851" s="358">
        <v>0</v>
      </c>
      <c r="N851" s="358" t="s">
        <v>3488</v>
      </c>
      <c r="O851" s="358" t="s">
        <v>4580</v>
      </c>
      <c r="P851" s="335" t="str">
        <f t="shared" si="13"/>
        <v>66DCMO21</v>
      </c>
      <c r="Q851" s="268" t="e">
        <f>_trangay</f>
        <v>#N/A</v>
      </c>
      <c r="R851" s="268" t="e">
        <f>_trangay</f>
        <v>#N/A</v>
      </c>
      <c r="S851" s="269" t="e">
        <f>_trangay</f>
        <v>#N/A</v>
      </c>
      <c r="T851" s="46">
        <v>1</v>
      </c>
    </row>
    <row r="852" spans="1:20" ht="12.75" hidden="1" customHeight="1">
      <c r="A852" s="335" t="str">
        <f>Ma</f>
        <v>DC1CB11-DCK66</v>
      </c>
      <c r="B852" s="335" t="str">
        <f>MaHP</f>
        <v>DC1CB11</v>
      </c>
      <c r="C852" s="357">
        <v>939</v>
      </c>
      <c r="D852" s="357" t="s">
        <v>4636</v>
      </c>
      <c r="E852" s="357" t="s">
        <v>4637</v>
      </c>
      <c r="F852" s="357" t="s">
        <v>50</v>
      </c>
      <c r="G852" s="357">
        <v>4</v>
      </c>
      <c r="H852" s="357" t="s">
        <v>1574</v>
      </c>
      <c r="I852" s="357" t="s">
        <v>2186</v>
      </c>
      <c r="J852" s="357">
        <v>60</v>
      </c>
      <c r="K852" s="358">
        <v>60</v>
      </c>
      <c r="L852" s="358">
        <v>0</v>
      </c>
      <c r="M852" s="358">
        <v>0</v>
      </c>
      <c r="N852" s="358" t="s">
        <v>3488</v>
      </c>
      <c r="O852" s="358" t="s">
        <v>4580</v>
      </c>
      <c r="P852" s="335" t="str">
        <f t="shared" si="13"/>
        <v>66DCOT21</v>
      </c>
      <c r="Q852" s="268" t="e">
        <f>_trangay</f>
        <v>#N/A</v>
      </c>
      <c r="R852" s="268" t="e">
        <f>_trangay</f>
        <v>#N/A</v>
      </c>
      <c r="S852" s="269" t="e">
        <f>_trangay</f>
        <v>#N/A</v>
      </c>
    </row>
    <row r="853" spans="1:20" ht="12.75" hidden="1" customHeight="1">
      <c r="A853" s="335" t="str">
        <f>Ma</f>
        <v>DC1CB11-DCK66</v>
      </c>
      <c r="B853" s="335" t="str">
        <f>MaHP</f>
        <v>DC1CB11</v>
      </c>
      <c r="C853" s="357">
        <v>940</v>
      </c>
      <c r="D853" s="357" t="s">
        <v>4638</v>
      </c>
      <c r="E853" s="357" t="s">
        <v>4639</v>
      </c>
      <c r="F853" s="357" t="s">
        <v>50</v>
      </c>
      <c r="G853" s="357">
        <v>4</v>
      </c>
      <c r="H853" s="357" t="s">
        <v>1574</v>
      </c>
      <c r="I853" s="357" t="s">
        <v>2186</v>
      </c>
      <c r="J853" s="357">
        <v>60</v>
      </c>
      <c r="K853" s="358">
        <v>60</v>
      </c>
      <c r="L853" s="358">
        <v>0</v>
      </c>
      <c r="M853" s="358">
        <v>0</v>
      </c>
      <c r="N853" s="358" t="s">
        <v>3488</v>
      </c>
      <c r="O853" s="358" t="s">
        <v>2229</v>
      </c>
      <c r="P853" s="335" t="str">
        <f t="shared" si="13"/>
        <v>66DCOT22</v>
      </c>
      <c r="Q853" s="268" t="e">
        <f>_trangay</f>
        <v>#N/A</v>
      </c>
      <c r="R853" s="268" t="e">
        <f>_trangay</f>
        <v>#N/A</v>
      </c>
      <c r="S853" s="269" t="e">
        <f>_trangay</f>
        <v>#N/A</v>
      </c>
    </row>
    <row r="854" spans="1:20" ht="12.75" hidden="1" customHeight="1">
      <c r="A854" s="335" t="str">
        <f>Ma</f>
        <v>DC1CB11-DCK66</v>
      </c>
      <c r="B854" s="335" t="str">
        <f>MaHP</f>
        <v>DC1CB11</v>
      </c>
      <c r="C854" s="357">
        <v>941</v>
      </c>
      <c r="D854" s="357" t="s">
        <v>4640</v>
      </c>
      <c r="E854" s="357" t="s">
        <v>4641</v>
      </c>
      <c r="F854" s="357" t="s">
        <v>50</v>
      </c>
      <c r="G854" s="357">
        <v>4</v>
      </c>
      <c r="H854" s="357" t="s">
        <v>1574</v>
      </c>
      <c r="I854" s="357" t="s">
        <v>2186</v>
      </c>
      <c r="J854" s="357">
        <v>60</v>
      </c>
      <c r="K854" s="358">
        <v>60</v>
      </c>
      <c r="L854" s="358">
        <v>0</v>
      </c>
      <c r="M854" s="358">
        <v>0</v>
      </c>
      <c r="N854" s="358" t="s">
        <v>3488</v>
      </c>
      <c r="O854" s="358" t="s">
        <v>2229</v>
      </c>
      <c r="P854" s="335" t="str">
        <f t="shared" si="13"/>
        <v>66DCOT23</v>
      </c>
      <c r="Q854" s="268" t="e">
        <f>_trangay</f>
        <v>#N/A</v>
      </c>
      <c r="R854" s="268" t="e">
        <f>_trangay</f>
        <v>#N/A</v>
      </c>
      <c r="S854" s="269" t="e">
        <f>_trangay</f>
        <v>#N/A</v>
      </c>
    </row>
    <row r="855" spans="1:20" ht="12.75" hidden="1" customHeight="1">
      <c r="A855" s="335" t="str">
        <f>Ma</f>
        <v>DC1CB11-DCK66</v>
      </c>
      <c r="B855" s="335" t="str">
        <f>MaHP</f>
        <v>DC1CB11</v>
      </c>
      <c r="C855" s="357">
        <v>942</v>
      </c>
      <c r="D855" s="357" t="s">
        <v>4642</v>
      </c>
      <c r="E855" s="357" t="s">
        <v>4643</v>
      </c>
      <c r="F855" s="357" t="s">
        <v>50</v>
      </c>
      <c r="G855" s="357">
        <v>4</v>
      </c>
      <c r="H855" s="357" t="s">
        <v>1574</v>
      </c>
      <c r="I855" s="357" t="s">
        <v>2186</v>
      </c>
      <c r="J855" s="357">
        <v>60</v>
      </c>
      <c r="K855" s="358">
        <v>57</v>
      </c>
      <c r="L855" s="358">
        <v>0</v>
      </c>
      <c r="M855" s="358">
        <v>0</v>
      </c>
      <c r="N855" s="358" t="s">
        <v>3488</v>
      </c>
      <c r="O855" s="358" t="s">
        <v>2229</v>
      </c>
      <c r="P855" s="335" t="str">
        <f t="shared" si="13"/>
        <v>66DCOT24</v>
      </c>
      <c r="Q855" s="268" t="e">
        <f>_trangay</f>
        <v>#N/A</v>
      </c>
      <c r="R855" s="268" t="e">
        <f>_trangay</f>
        <v>#N/A</v>
      </c>
      <c r="S855" s="269" t="e">
        <f>_trangay</f>
        <v>#N/A</v>
      </c>
    </row>
    <row r="856" spans="1:20" ht="12.75" hidden="1" customHeight="1">
      <c r="A856" s="335" t="str">
        <f>LEFT(Ma,7)&amp;T856&amp;"-"&amp;RIGHT(Ma,5)</f>
        <v>DC1CB111-DCK66</v>
      </c>
      <c r="B856" s="335" t="str">
        <f>MaHP</f>
        <v>DC1CB11</v>
      </c>
      <c r="C856" s="357">
        <v>943</v>
      </c>
      <c r="D856" s="357" t="s">
        <v>4644</v>
      </c>
      <c r="E856" s="357" t="s">
        <v>4645</v>
      </c>
      <c r="F856" s="357" t="s">
        <v>50</v>
      </c>
      <c r="G856" s="357">
        <v>4</v>
      </c>
      <c r="H856" s="357" t="s">
        <v>1574</v>
      </c>
      <c r="I856" s="357" t="s">
        <v>2186</v>
      </c>
      <c r="J856" s="357">
        <v>80</v>
      </c>
      <c r="K856" s="358">
        <v>63</v>
      </c>
      <c r="L856" s="358">
        <v>0</v>
      </c>
      <c r="M856" s="358">
        <v>0</v>
      </c>
      <c r="N856" s="358" t="s">
        <v>3488</v>
      </c>
      <c r="O856" s="358" t="s">
        <v>2229</v>
      </c>
      <c r="P856" s="335" t="str">
        <f t="shared" si="13"/>
        <v>66DCKX21</v>
      </c>
      <c r="Q856" s="268" t="e">
        <f>_trangay</f>
        <v>#N/A</v>
      </c>
      <c r="R856" s="268" t="e">
        <f>_trangay</f>
        <v>#N/A</v>
      </c>
      <c r="S856" s="269" t="e">
        <f>_trangay</f>
        <v>#N/A</v>
      </c>
      <c r="T856" s="46">
        <v>1</v>
      </c>
    </row>
    <row r="857" spans="1:20" ht="12.75" hidden="1" customHeight="1">
      <c r="A857" s="335" t="str">
        <f>LEFT(Ma,7)&amp;T857&amp;"-"&amp;RIGHT(Ma,5)</f>
        <v>DC1CB111-DCK66</v>
      </c>
      <c r="B857" s="335" t="str">
        <f>MaHP</f>
        <v>DC1CB11</v>
      </c>
      <c r="C857" s="357">
        <v>944</v>
      </c>
      <c r="D857" s="357" t="s">
        <v>4646</v>
      </c>
      <c r="E857" s="357" t="s">
        <v>4647</v>
      </c>
      <c r="F857" s="357" t="s">
        <v>50</v>
      </c>
      <c r="G857" s="357">
        <v>4</v>
      </c>
      <c r="H857" s="357" t="s">
        <v>1574</v>
      </c>
      <c r="I857" s="357" t="s">
        <v>2186</v>
      </c>
      <c r="J857" s="357">
        <v>80</v>
      </c>
      <c r="K857" s="358">
        <v>63</v>
      </c>
      <c r="L857" s="358">
        <v>0</v>
      </c>
      <c r="M857" s="358">
        <v>0</v>
      </c>
      <c r="N857" s="358" t="s">
        <v>3488</v>
      </c>
      <c r="O857" s="358" t="s">
        <v>2229</v>
      </c>
      <c r="P857" s="335" t="str">
        <f t="shared" si="13"/>
        <v>66DCKX22</v>
      </c>
      <c r="Q857" s="268" t="e">
        <f>_trangay</f>
        <v>#N/A</v>
      </c>
      <c r="R857" s="268" t="e">
        <f>_trangay</f>
        <v>#N/A</v>
      </c>
      <c r="S857" s="269" t="e">
        <f>_trangay</f>
        <v>#N/A</v>
      </c>
      <c r="T857" s="46">
        <v>1</v>
      </c>
    </row>
    <row r="858" spans="1:20" ht="12.75" hidden="1" customHeight="1">
      <c r="A858" s="335" t="str">
        <f>LEFT(Ma,7)&amp;T858&amp;"-"&amp;RIGHT(Ma,5)</f>
        <v>DC1CB111-DCK66</v>
      </c>
      <c r="B858" s="335" t="str">
        <f>MaHP</f>
        <v>DC1CB11</v>
      </c>
      <c r="C858" s="357">
        <v>945</v>
      </c>
      <c r="D858" s="357" t="s">
        <v>4648</v>
      </c>
      <c r="E858" s="357" t="s">
        <v>4649</v>
      </c>
      <c r="F858" s="357" t="s">
        <v>50</v>
      </c>
      <c r="G858" s="357">
        <v>4</v>
      </c>
      <c r="H858" s="357" t="s">
        <v>1574</v>
      </c>
      <c r="I858" s="357" t="s">
        <v>2186</v>
      </c>
      <c r="J858" s="357">
        <v>80</v>
      </c>
      <c r="K858" s="358">
        <v>63</v>
      </c>
      <c r="L858" s="358">
        <v>0</v>
      </c>
      <c r="M858" s="358">
        <v>0</v>
      </c>
      <c r="N858" s="358" t="s">
        <v>3488</v>
      </c>
      <c r="O858" s="358" t="s">
        <v>2253</v>
      </c>
      <c r="P858" s="335" t="str">
        <f t="shared" si="13"/>
        <v>66DCKX23</v>
      </c>
      <c r="Q858" s="268" t="e">
        <f>_trangay</f>
        <v>#N/A</v>
      </c>
      <c r="R858" s="268" t="e">
        <f>_trangay</f>
        <v>#N/A</v>
      </c>
      <c r="S858" s="269" t="e">
        <f>_trangay</f>
        <v>#N/A</v>
      </c>
      <c r="T858" s="46">
        <v>1</v>
      </c>
    </row>
    <row r="859" spans="1:20" ht="12.75" hidden="1" customHeight="1">
      <c r="A859" s="335" t="str">
        <f>Ma</f>
        <v>DC1CB11-DCK66</v>
      </c>
      <c r="B859" s="335" t="str">
        <f>MaHP</f>
        <v>DC1CB11</v>
      </c>
      <c r="C859" s="357">
        <v>946</v>
      </c>
      <c r="D859" s="357" t="s">
        <v>4650</v>
      </c>
      <c r="E859" s="357" t="s">
        <v>4651</v>
      </c>
      <c r="F859" s="357" t="s">
        <v>50</v>
      </c>
      <c r="G859" s="357">
        <v>4</v>
      </c>
      <c r="H859" s="357" t="s">
        <v>1574</v>
      </c>
      <c r="I859" s="357" t="s">
        <v>2186</v>
      </c>
      <c r="J859" s="357">
        <v>60</v>
      </c>
      <c r="K859" s="358">
        <v>0</v>
      </c>
      <c r="L859" s="358">
        <v>0</v>
      </c>
      <c r="M859" s="358">
        <v>0</v>
      </c>
      <c r="N859" s="358" t="s">
        <v>3488</v>
      </c>
      <c r="O859" s="358"/>
      <c r="P859" s="335" t="str">
        <f t="shared" si="13"/>
        <v>66DCOT25</v>
      </c>
      <c r="Q859" s="268" t="e">
        <f>_trangay</f>
        <v>#N/A</v>
      </c>
      <c r="R859" s="268" t="e">
        <f>_trangay</f>
        <v>#N/A</v>
      </c>
      <c r="S859" s="269" t="e">
        <f>_trangay</f>
        <v>#N/A</v>
      </c>
    </row>
    <row r="860" spans="1:20" ht="12.75" hidden="1" customHeight="1">
      <c r="A860" s="335" t="str">
        <f>Ma</f>
        <v>DC1CB11-DCK66</v>
      </c>
      <c r="B860" s="335" t="str">
        <f>MaHP</f>
        <v>DC1CB11</v>
      </c>
      <c r="C860" s="357">
        <v>947</v>
      </c>
      <c r="D860" s="357" t="s">
        <v>4652</v>
      </c>
      <c r="E860" s="357" t="s">
        <v>4653</v>
      </c>
      <c r="F860" s="357" t="s">
        <v>50</v>
      </c>
      <c r="G860" s="357">
        <v>4</v>
      </c>
      <c r="H860" s="357" t="s">
        <v>1574</v>
      </c>
      <c r="I860" s="357" t="s">
        <v>2186</v>
      </c>
      <c r="J860" s="357">
        <v>60</v>
      </c>
      <c r="K860" s="358">
        <v>67</v>
      </c>
      <c r="L860" s="358">
        <v>0</v>
      </c>
      <c r="M860" s="358">
        <v>0</v>
      </c>
      <c r="N860" s="358" t="s">
        <v>3488</v>
      </c>
      <c r="O860" s="358" t="s">
        <v>2253</v>
      </c>
      <c r="P860" s="335" t="str">
        <f t="shared" si="13"/>
        <v>66DCMX21</v>
      </c>
      <c r="Q860" s="268" t="e">
        <f>_trangay</f>
        <v>#N/A</v>
      </c>
      <c r="R860" s="268" t="e">
        <f>_trangay</f>
        <v>#N/A</v>
      </c>
      <c r="S860" s="269" t="e">
        <f>_trangay</f>
        <v>#N/A</v>
      </c>
    </row>
    <row r="861" spans="1:20" ht="12.75" hidden="1" customHeight="1">
      <c r="A861" s="335" t="str">
        <f>Ma</f>
        <v>DC1CB11-DCK66</v>
      </c>
      <c r="B861" s="335" t="str">
        <f>MaHP</f>
        <v>DC1CB11</v>
      </c>
      <c r="C861" s="357">
        <v>948</v>
      </c>
      <c r="D861" s="357" t="s">
        <v>4654</v>
      </c>
      <c r="E861" s="357" t="s">
        <v>4655</v>
      </c>
      <c r="F861" s="357" t="s">
        <v>50</v>
      </c>
      <c r="G861" s="357">
        <v>4</v>
      </c>
      <c r="H861" s="357" t="s">
        <v>1574</v>
      </c>
      <c r="I861" s="357" t="s">
        <v>2186</v>
      </c>
      <c r="J861" s="357">
        <v>60</v>
      </c>
      <c r="K861" s="358">
        <v>68</v>
      </c>
      <c r="L861" s="358">
        <v>0</v>
      </c>
      <c r="M861" s="358">
        <v>0</v>
      </c>
      <c r="N861" s="358" t="s">
        <v>3488</v>
      </c>
      <c r="O861" s="358" t="s">
        <v>2253</v>
      </c>
      <c r="P861" s="335" t="str">
        <f t="shared" si="13"/>
        <v>66DCMX23</v>
      </c>
      <c r="Q861" s="268" t="e">
        <f>_trangay</f>
        <v>#N/A</v>
      </c>
      <c r="R861" s="268" t="e">
        <f>_trangay</f>
        <v>#N/A</v>
      </c>
      <c r="S861" s="269" t="e">
        <f>_trangay</f>
        <v>#N/A</v>
      </c>
    </row>
    <row r="862" spans="1:20" ht="12.75" hidden="1" customHeight="1">
      <c r="A862" s="335" t="str">
        <f>Ma</f>
        <v>DC1CB11-DCK66</v>
      </c>
      <c r="B862" s="335" t="str">
        <f>MaHP</f>
        <v>DC1CB11</v>
      </c>
      <c r="C862" s="357">
        <v>949</v>
      </c>
      <c r="D862" s="357" t="s">
        <v>4656</v>
      </c>
      <c r="E862" s="357" t="s">
        <v>4657</v>
      </c>
      <c r="F862" s="357" t="s">
        <v>50</v>
      </c>
      <c r="G862" s="357">
        <v>4</v>
      </c>
      <c r="H862" s="357" t="s">
        <v>1574</v>
      </c>
      <c r="I862" s="357" t="s">
        <v>2186</v>
      </c>
      <c r="J862" s="357">
        <v>60</v>
      </c>
      <c r="K862" s="358">
        <v>57</v>
      </c>
      <c r="L862" s="358">
        <v>0</v>
      </c>
      <c r="M862" s="358">
        <v>0</v>
      </c>
      <c r="N862" s="358" t="s">
        <v>3488</v>
      </c>
      <c r="O862" s="358" t="s">
        <v>2253</v>
      </c>
      <c r="P862" s="335" t="str">
        <f t="shared" si="13"/>
        <v>66DCCO21</v>
      </c>
      <c r="Q862" s="268" t="e">
        <f>_trangay</f>
        <v>#N/A</v>
      </c>
      <c r="R862" s="268" t="e">
        <f>_trangay</f>
        <v>#N/A</v>
      </c>
      <c r="S862" s="269" t="e">
        <f>_trangay</f>
        <v>#N/A</v>
      </c>
    </row>
    <row r="863" spans="1:20" ht="12.75" hidden="1" customHeight="1">
      <c r="A863" s="335" t="str">
        <f>Ma</f>
        <v>DC1CB11-DCK66</v>
      </c>
      <c r="B863" s="335" t="str">
        <f>MaHP</f>
        <v>DC1CB11</v>
      </c>
      <c r="C863" s="357">
        <v>950</v>
      </c>
      <c r="D863" s="357" t="s">
        <v>4658</v>
      </c>
      <c r="E863" s="357" t="s">
        <v>4659</v>
      </c>
      <c r="F863" s="357" t="s">
        <v>50</v>
      </c>
      <c r="G863" s="357">
        <v>4</v>
      </c>
      <c r="H863" s="357" t="s">
        <v>1574</v>
      </c>
      <c r="I863" s="357" t="s">
        <v>2186</v>
      </c>
      <c r="J863" s="357">
        <v>60</v>
      </c>
      <c r="K863" s="358">
        <v>60</v>
      </c>
      <c r="L863" s="358">
        <v>0</v>
      </c>
      <c r="M863" s="358">
        <v>0</v>
      </c>
      <c r="N863" s="358" t="s">
        <v>3488</v>
      </c>
      <c r="O863" s="358" t="s">
        <v>2253</v>
      </c>
      <c r="P863" s="335" t="str">
        <f t="shared" si="13"/>
        <v>66DCCO22</v>
      </c>
      <c r="Q863" s="268" t="e">
        <f>_trangay</f>
        <v>#N/A</v>
      </c>
      <c r="R863" s="268" t="e">
        <f>_trangay</f>
        <v>#N/A</v>
      </c>
      <c r="S863" s="269" t="e">
        <f>_trangay</f>
        <v>#N/A</v>
      </c>
    </row>
    <row r="864" spans="1:20" ht="12.75" hidden="1" customHeight="1">
      <c r="A864" s="335" t="str">
        <f>Ma</f>
        <v>DC1CB11-DCK66</v>
      </c>
      <c r="B864" s="335" t="str">
        <f>MaHP</f>
        <v>DC1CB11</v>
      </c>
      <c r="C864" s="357">
        <v>951</v>
      </c>
      <c r="D864" s="357" t="s">
        <v>4660</v>
      </c>
      <c r="E864" s="357" t="s">
        <v>4661</v>
      </c>
      <c r="F864" s="357" t="s">
        <v>50</v>
      </c>
      <c r="G864" s="357">
        <v>4</v>
      </c>
      <c r="H864" s="357" t="s">
        <v>1574</v>
      </c>
      <c r="I864" s="357" t="s">
        <v>2186</v>
      </c>
      <c r="J864" s="357">
        <v>60</v>
      </c>
      <c r="K864" s="358">
        <v>50</v>
      </c>
      <c r="L864" s="358">
        <v>0</v>
      </c>
      <c r="M864" s="358">
        <v>0</v>
      </c>
      <c r="N864" s="358" t="s">
        <v>3488</v>
      </c>
      <c r="O864" s="358" t="s">
        <v>2215</v>
      </c>
      <c r="P864" s="335" t="str">
        <f t="shared" si="13"/>
        <v>66DCCO23</v>
      </c>
      <c r="Q864" s="268" t="e">
        <f>_trangay</f>
        <v>#N/A</v>
      </c>
      <c r="R864" s="268" t="e">
        <f>_trangay</f>
        <v>#N/A</v>
      </c>
      <c r="S864" s="269" t="e">
        <f>_trangay</f>
        <v>#N/A</v>
      </c>
    </row>
    <row r="865" spans="1:19" ht="12.75" hidden="1" customHeight="1">
      <c r="A865" s="335" t="str">
        <f>Ma</f>
        <v>DC1CB11-DCK66</v>
      </c>
      <c r="B865" s="335" t="str">
        <f>MaHP</f>
        <v>DC1CB11</v>
      </c>
      <c r="C865" s="357">
        <v>952</v>
      </c>
      <c r="D865" s="357" t="s">
        <v>4662</v>
      </c>
      <c r="E865" s="357" t="s">
        <v>4663</v>
      </c>
      <c r="F865" s="357" t="s">
        <v>50</v>
      </c>
      <c r="G865" s="357">
        <v>4</v>
      </c>
      <c r="H865" s="357" t="s">
        <v>1574</v>
      </c>
      <c r="I865" s="357" t="s">
        <v>2186</v>
      </c>
      <c r="J865" s="357">
        <v>80</v>
      </c>
      <c r="K865" s="358">
        <v>55</v>
      </c>
      <c r="L865" s="358">
        <v>0</v>
      </c>
      <c r="M865" s="358">
        <v>0</v>
      </c>
      <c r="N865" s="358" t="s">
        <v>3488</v>
      </c>
      <c r="O865" s="358" t="s">
        <v>3214</v>
      </c>
      <c r="P865" s="335" t="str">
        <f t="shared" si="13"/>
        <v>66DCVL21</v>
      </c>
      <c r="Q865" s="268" t="e">
        <f>_trangay</f>
        <v>#N/A</v>
      </c>
      <c r="R865" s="268" t="e">
        <f>_trangay</f>
        <v>#N/A</v>
      </c>
      <c r="S865" s="269" t="e">
        <f>_trangay</f>
        <v>#N/A</v>
      </c>
    </row>
    <row r="866" spans="1:19" ht="12.75" hidden="1" customHeight="1">
      <c r="A866" s="335" t="str">
        <f>Ma</f>
        <v>DC1CB11-DCK66</v>
      </c>
      <c r="B866" s="335" t="str">
        <f>MaHP</f>
        <v>DC1CB11</v>
      </c>
      <c r="C866" s="357">
        <v>953</v>
      </c>
      <c r="D866" s="357" t="s">
        <v>4664</v>
      </c>
      <c r="E866" s="357" t="s">
        <v>4665</v>
      </c>
      <c r="F866" s="357" t="s">
        <v>50</v>
      </c>
      <c r="G866" s="357">
        <v>4</v>
      </c>
      <c r="H866" s="357" t="s">
        <v>1574</v>
      </c>
      <c r="I866" s="357" t="s">
        <v>2186</v>
      </c>
      <c r="J866" s="357">
        <v>70</v>
      </c>
      <c r="K866" s="358">
        <v>87</v>
      </c>
      <c r="L866" s="358">
        <v>0</v>
      </c>
      <c r="M866" s="358">
        <v>0</v>
      </c>
      <c r="N866" s="358" t="s">
        <v>3488</v>
      </c>
      <c r="O866" s="358" t="s">
        <v>3214</v>
      </c>
      <c r="P866" s="335" t="str">
        <f t="shared" si="13"/>
        <v>66DCVS21</v>
      </c>
      <c r="Q866" s="268" t="e">
        <f>_trangay</f>
        <v>#N/A</v>
      </c>
      <c r="R866" s="268" t="e">
        <f>_trangay</f>
        <v>#N/A</v>
      </c>
      <c r="S866" s="269" t="e">
        <f>_trangay</f>
        <v>#N/A</v>
      </c>
    </row>
    <row r="867" spans="1:19" ht="12.75" hidden="1" customHeight="1">
      <c r="A867" s="335" t="str">
        <f>Ma</f>
        <v>DC1CB11-DCK66</v>
      </c>
      <c r="B867" s="335" t="str">
        <f>MaHP</f>
        <v>DC1CB11</v>
      </c>
      <c r="C867" s="357">
        <v>954</v>
      </c>
      <c r="D867" s="357" t="s">
        <v>4666</v>
      </c>
      <c r="E867" s="357" t="s">
        <v>4667</v>
      </c>
      <c r="F867" s="357" t="s">
        <v>50</v>
      </c>
      <c r="G867" s="357">
        <v>4</v>
      </c>
      <c r="H867" s="357" t="s">
        <v>1574</v>
      </c>
      <c r="I867" s="357" t="s">
        <v>2186</v>
      </c>
      <c r="J867" s="357">
        <v>60</v>
      </c>
      <c r="K867" s="358">
        <v>64</v>
      </c>
      <c r="L867" s="358">
        <v>0</v>
      </c>
      <c r="M867" s="358">
        <v>0</v>
      </c>
      <c r="N867" s="358" t="s">
        <v>3488</v>
      </c>
      <c r="O867" s="358" t="s">
        <v>4604</v>
      </c>
      <c r="P867" s="335" t="str">
        <f t="shared" si="13"/>
        <v>66DCDT21</v>
      </c>
      <c r="Q867" s="268" t="e">
        <f>_trangay</f>
        <v>#N/A</v>
      </c>
      <c r="R867" s="268" t="e">
        <f>_trangay</f>
        <v>#N/A</v>
      </c>
      <c r="S867" s="269" t="e">
        <f>_trangay</f>
        <v>#N/A</v>
      </c>
    </row>
    <row r="868" spans="1:19" ht="12.75" hidden="1" customHeight="1">
      <c r="A868" s="335" t="str">
        <f>Ma</f>
        <v>DC1CB11-DCK66</v>
      </c>
      <c r="B868" s="335" t="str">
        <f>MaHP</f>
        <v>DC1CB11</v>
      </c>
      <c r="C868" s="357">
        <v>955</v>
      </c>
      <c r="D868" s="357" t="s">
        <v>4668</v>
      </c>
      <c r="E868" s="357" t="s">
        <v>4669</v>
      </c>
      <c r="F868" s="357" t="s">
        <v>50</v>
      </c>
      <c r="G868" s="357">
        <v>4</v>
      </c>
      <c r="H868" s="357" t="s">
        <v>1574</v>
      </c>
      <c r="I868" s="357" t="s">
        <v>2186</v>
      </c>
      <c r="J868" s="357">
        <v>60</v>
      </c>
      <c r="K868" s="358">
        <v>55</v>
      </c>
      <c r="L868" s="358">
        <v>0</v>
      </c>
      <c r="M868" s="358">
        <v>0</v>
      </c>
      <c r="N868" s="358" t="s">
        <v>3488</v>
      </c>
      <c r="O868" s="358" t="s">
        <v>2216</v>
      </c>
      <c r="P868" s="335" t="str">
        <f t="shared" si="13"/>
        <v>66DCVL22</v>
      </c>
      <c r="Q868" s="268" t="e">
        <f>_trangay</f>
        <v>#N/A</v>
      </c>
      <c r="R868" s="268" t="e">
        <f>_trangay</f>
        <v>#N/A</v>
      </c>
      <c r="S868" s="269" t="e">
        <f>_trangay</f>
        <v>#N/A</v>
      </c>
    </row>
    <row r="869" spans="1:19" ht="12.75" hidden="1" customHeight="1">
      <c r="A869" s="335" t="str">
        <f>Ma</f>
        <v>DC1CB11-DCK66</v>
      </c>
      <c r="B869" s="335" t="str">
        <f>MaHP</f>
        <v>DC1CB11</v>
      </c>
      <c r="C869" s="357">
        <v>956</v>
      </c>
      <c r="D869" s="357" t="s">
        <v>4670</v>
      </c>
      <c r="E869" s="357" t="s">
        <v>4671</v>
      </c>
      <c r="F869" s="357" t="s">
        <v>50</v>
      </c>
      <c r="G869" s="357">
        <v>4</v>
      </c>
      <c r="H869" s="357" t="s">
        <v>1574</v>
      </c>
      <c r="I869" s="357" t="s">
        <v>2186</v>
      </c>
      <c r="J869" s="357">
        <v>60</v>
      </c>
      <c r="K869" s="358">
        <v>59</v>
      </c>
      <c r="L869" s="358">
        <v>0</v>
      </c>
      <c r="M869" s="358">
        <v>0</v>
      </c>
      <c r="N869" s="358" t="s">
        <v>3488</v>
      </c>
      <c r="O869" s="358" t="s">
        <v>2215</v>
      </c>
      <c r="P869" s="335" t="str">
        <f t="shared" si="13"/>
        <v>66DCHT21</v>
      </c>
      <c r="Q869" s="268" t="e">
        <f>_trangay</f>
        <v>#N/A</v>
      </c>
      <c r="R869" s="268" t="e">
        <f>_trangay</f>
        <v>#N/A</v>
      </c>
      <c r="S869" s="269" t="e">
        <f>_trangay</f>
        <v>#N/A</v>
      </c>
    </row>
    <row r="870" spans="1:19" ht="12.75" hidden="1" customHeight="1">
      <c r="A870" s="335" t="str">
        <f>Ma</f>
        <v>DC1CB11-DCK66</v>
      </c>
      <c r="B870" s="335" t="str">
        <f>MaHP</f>
        <v>DC1CB11</v>
      </c>
      <c r="C870" s="357">
        <v>957</v>
      </c>
      <c r="D870" s="357" t="s">
        <v>4672</v>
      </c>
      <c r="E870" s="357" t="s">
        <v>4673</v>
      </c>
      <c r="F870" s="357" t="s">
        <v>50</v>
      </c>
      <c r="G870" s="357">
        <v>4</v>
      </c>
      <c r="H870" s="357" t="s">
        <v>1574</v>
      </c>
      <c r="I870" s="357" t="s">
        <v>2186</v>
      </c>
      <c r="J870" s="357">
        <v>60</v>
      </c>
      <c r="K870" s="358">
        <v>59</v>
      </c>
      <c r="L870" s="358">
        <v>0</v>
      </c>
      <c r="M870" s="358">
        <v>0</v>
      </c>
      <c r="N870" s="358" t="s">
        <v>3488</v>
      </c>
      <c r="O870" s="358" t="s">
        <v>2215</v>
      </c>
      <c r="P870" s="335" t="str">
        <f t="shared" si="13"/>
        <v>66DCHT22</v>
      </c>
      <c r="Q870" s="268" t="e">
        <f>_trangay</f>
        <v>#N/A</v>
      </c>
      <c r="R870" s="268" t="e">
        <f>_trangay</f>
        <v>#N/A</v>
      </c>
      <c r="S870" s="269" t="e">
        <f>_trangay</f>
        <v>#N/A</v>
      </c>
    </row>
    <row r="871" spans="1:19" ht="12.75" hidden="1" customHeight="1">
      <c r="A871" s="335" t="str">
        <f>Ma</f>
        <v>DC1CB11-DCK66</v>
      </c>
      <c r="B871" s="335" t="str">
        <f>MaHP</f>
        <v>DC1CB11</v>
      </c>
      <c r="C871" s="357">
        <v>958</v>
      </c>
      <c r="D871" s="357" t="s">
        <v>4674</v>
      </c>
      <c r="E871" s="357" t="s">
        <v>4675</v>
      </c>
      <c r="F871" s="357" t="s">
        <v>50</v>
      </c>
      <c r="G871" s="357">
        <v>4</v>
      </c>
      <c r="H871" s="357" t="s">
        <v>1574</v>
      </c>
      <c r="I871" s="357" t="s">
        <v>2186</v>
      </c>
      <c r="J871" s="357">
        <v>60</v>
      </c>
      <c r="K871" s="358">
        <v>51</v>
      </c>
      <c r="L871" s="358">
        <v>0</v>
      </c>
      <c r="M871" s="358">
        <v>0</v>
      </c>
      <c r="N871" s="358" t="s">
        <v>3488</v>
      </c>
      <c r="O871" s="358" t="s">
        <v>2215</v>
      </c>
      <c r="P871" s="335" t="str">
        <f t="shared" si="13"/>
        <v>66DCHT23</v>
      </c>
      <c r="Q871" s="268" t="e">
        <f>_trangay</f>
        <v>#N/A</v>
      </c>
      <c r="R871" s="268" t="e">
        <f>_trangay</f>
        <v>#N/A</v>
      </c>
      <c r="S871" s="269" t="e">
        <f>_trangay</f>
        <v>#N/A</v>
      </c>
    </row>
    <row r="872" spans="1:19" ht="12.75" hidden="1" customHeight="1">
      <c r="A872" s="335" t="str">
        <f>Ma</f>
        <v>DC1CB11-DCK66</v>
      </c>
      <c r="B872" s="335" t="str">
        <f>MaHP</f>
        <v>DC1CB11</v>
      </c>
      <c r="C872" s="357">
        <v>959</v>
      </c>
      <c r="D872" s="357" t="s">
        <v>4676</v>
      </c>
      <c r="E872" s="357" t="s">
        <v>4677</v>
      </c>
      <c r="F872" s="357" t="s">
        <v>50</v>
      </c>
      <c r="G872" s="357">
        <v>4</v>
      </c>
      <c r="H872" s="357" t="s">
        <v>1574</v>
      </c>
      <c r="I872" s="357" t="s">
        <v>2186</v>
      </c>
      <c r="J872" s="357">
        <v>60</v>
      </c>
      <c r="K872" s="358">
        <v>52</v>
      </c>
      <c r="L872" s="358">
        <v>0</v>
      </c>
      <c r="M872" s="358">
        <v>0</v>
      </c>
      <c r="N872" s="358" t="s">
        <v>3488</v>
      </c>
      <c r="O872" s="358" t="s">
        <v>2216</v>
      </c>
      <c r="P872" s="335" t="str">
        <f t="shared" si="13"/>
        <v>66DCTM21</v>
      </c>
      <c r="Q872" s="268" t="e">
        <f>_trangay</f>
        <v>#N/A</v>
      </c>
      <c r="R872" s="268" t="e">
        <f>_trangay</f>
        <v>#N/A</v>
      </c>
      <c r="S872" s="269" t="e">
        <f>_trangay</f>
        <v>#N/A</v>
      </c>
    </row>
    <row r="873" spans="1:19" ht="12.75" hidden="1" customHeight="1">
      <c r="A873" s="335" t="str">
        <f>Ma</f>
        <v>DC1CB11-DCK66</v>
      </c>
      <c r="B873" s="335" t="str">
        <f>MaHP</f>
        <v>DC1CB11</v>
      </c>
      <c r="C873" s="357">
        <v>960</v>
      </c>
      <c r="D873" s="357" t="s">
        <v>4678</v>
      </c>
      <c r="E873" s="357" t="s">
        <v>4679</v>
      </c>
      <c r="F873" s="357" t="s">
        <v>50</v>
      </c>
      <c r="G873" s="357">
        <v>4</v>
      </c>
      <c r="H873" s="357" t="s">
        <v>1574</v>
      </c>
      <c r="I873" s="357" t="s">
        <v>2186</v>
      </c>
      <c r="J873" s="357">
        <v>60</v>
      </c>
      <c r="K873" s="358">
        <v>57</v>
      </c>
      <c r="L873" s="358">
        <v>0</v>
      </c>
      <c r="M873" s="358">
        <v>0</v>
      </c>
      <c r="N873" s="358" t="s">
        <v>3488</v>
      </c>
      <c r="O873" s="358" t="s">
        <v>2916</v>
      </c>
      <c r="P873" s="335" t="str">
        <f t="shared" si="13"/>
        <v>66DCTM22</v>
      </c>
      <c r="Q873" s="268" t="e">
        <f>_trangay</f>
        <v>#N/A</v>
      </c>
      <c r="R873" s="268" t="e">
        <f>_trangay</f>
        <v>#N/A</v>
      </c>
      <c r="S873" s="269" t="e">
        <f>_trangay</f>
        <v>#N/A</v>
      </c>
    </row>
    <row r="874" spans="1:19" ht="12.75" hidden="1" customHeight="1">
      <c r="A874" s="335" t="str">
        <f>Ma</f>
        <v>DC1CB11-DCK66</v>
      </c>
      <c r="B874" s="335" t="str">
        <f>MaHP</f>
        <v>DC1CB11</v>
      </c>
      <c r="C874" s="357">
        <v>961</v>
      </c>
      <c r="D874" s="357" t="s">
        <v>4680</v>
      </c>
      <c r="E874" s="357" t="s">
        <v>4681</v>
      </c>
      <c r="F874" s="357" t="s">
        <v>50</v>
      </c>
      <c r="G874" s="357">
        <v>4</v>
      </c>
      <c r="H874" s="357" t="s">
        <v>1574</v>
      </c>
      <c r="I874" s="357" t="s">
        <v>2186</v>
      </c>
      <c r="J874" s="357">
        <v>60</v>
      </c>
      <c r="K874" s="358">
        <v>51</v>
      </c>
      <c r="L874" s="358">
        <v>0</v>
      </c>
      <c r="M874" s="358">
        <v>0</v>
      </c>
      <c r="N874" s="358" t="s">
        <v>3488</v>
      </c>
      <c r="O874" s="358" t="s">
        <v>2916</v>
      </c>
      <c r="P874" s="335" t="str">
        <f t="shared" si="13"/>
        <v>66DCTM23</v>
      </c>
      <c r="Q874" s="268" t="e">
        <f>_trangay</f>
        <v>#N/A</v>
      </c>
      <c r="R874" s="268" t="e">
        <f>_trangay</f>
        <v>#N/A</v>
      </c>
      <c r="S874" s="269" t="e">
        <f>_trangay</f>
        <v>#N/A</v>
      </c>
    </row>
    <row r="875" spans="1:19" ht="12.75" hidden="1" customHeight="1">
      <c r="A875" s="335" t="str">
        <f>Ma</f>
        <v>DC1CB11-DCK66</v>
      </c>
      <c r="B875" s="335" t="str">
        <f>MaHP</f>
        <v>DC1CB11</v>
      </c>
      <c r="C875" s="357">
        <v>962</v>
      </c>
      <c r="D875" s="357" t="s">
        <v>4682</v>
      </c>
      <c r="E875" s="357" t="s">
        <v>4683</v>
      </c>
      <c r="F875" s="357" t="s">
        <v>50</v>
      </c>
      <c r="G875" s="357">
        <v>4</v>
      </c>
      <c r="H875" s="357" t="s">
        <v>1574</v>
      </c>
      <c r="I875" s="357" t="s">
        <v>2186</v>
      </c>
      <c r="J875" s="357">
        <v>60</v>
      </c>
      <c r="K875" s="358">
        <v>61</v>
      </c>
      <c r="L875" s="358">
        <v>0</v>
      </c>
      <c r="M875" s="358">
        <v>0</v>
      </c>
      <c r="N875" s="358" t="s">
        <v>3488</v>
      </c>
      <c r="O875" s="358" t="s">
        <v>3214</v>
      </c>
      <c r="P875" s="335" t="str">
        <f t="shared" si="13"/>
        <v>66DCMT21</v>
      </c>
      <c r="Q875" s="268" t="e">
        <f>_trangay</f>
        <v>#N/A</v>
      </c>
      <c r="R875" s="268" t="e">
        <f>_trangay</f>
        <v>#N/A</v>
      </c>
      <c r="S875" s="269" t="e">
        <f>_trangay</f>
        <v>#N/A</v>
      </c>
    </row>
    <row r="876" spans="1:19" ht="12.75" hidden="1" customHeight="1">
      <c r="A876" s="335" t="str">
        <f>Ma</f>
        <v>DC1CB11-DCK66</v>
      </c>
      <c r="B876" s="335" t="str">
        <f>MaHP</f>
        <v>DC1CB11</v>
      </c>
      <c r="C876" s="357">
        <v>963</v>
      </c>
      <c r="D876" s="357" t="s">
        <v>4684</v>
      </c>
      <c r="E876" s="357" t="s">
        <v>4685</v>
      </c>
      <c r="F876" s="357" t="s">
        <v>50</v>
      </c>
      <c r="G876" s="357">
        <v>4</v>
      </c>
      <c r="H876" s="357" t="s">
        <v>1574</v>
      </c>
      <c r="I876" s="357" t="s">
        <v>2186</v>
      </c>
      <c r="J876" s="357">
        <v>60</v>
      </c>
      <c r="K876" s="358">
        <v>0</v>
      </c>
      <c r="L876" s="358">
        <v>0</v>
      </c>
      <c r="M876" s="358">
        <v>0</v>
      </c>
      <c r="N876" s="358" t="s">
        <v>3488</v>
      </c>
      <c r="O876" s="358" t="s">
        <v>2216</v>
      </c>
      <c r="P876" s="335" t="str">
        <f t="shared" si="13"/>
        <v>66DCCA21</v>
      </c>
      <c r="Q876" s="268" t="e">
        <f>_trangay</f>
        <v>#N/A</v>
      </c>
      <c r="R876" s="268" t="e">
        <f>_trangay</f>
        <v>#N/A</v>
      </c>
      <c r="S876" s="269" t="e">
        <f>_trangay</f>
        <v>#N/A</v>
      </c>
    </row>
    <row r="877" spans="1:19" ht="12.75" hidden="1" customHeight="1">
      <c r="A877" s="335" t="str">
        <f>Ma</f>
        <v>DC1CB11-DCK66</v>
      </c>
      <c r="B877" s="335" t="str">
        <f>MaHP</f>
        <v>DC1CB11</v>
      </c>
      <c r="C877" s="357">
        <v>964</v>
      </c>
      <c r="D877" s="357" t="s">
        <v>4686</v>
      </c>
      <c r="E877" s="357" t="s">
        <v>4687</v>
      </c>
      <c r="F877" s="357" t="s">
        <v>50</v>
      </c>
      <c r="G877" s="357">
        <v>4</v>
      </c>
      <c r="H877" s="357" t="s">
        <v>1574</v>
      </c>
      <c r="I877" s="357" t="s">
        <v>2186</v>
      </c>
      <c r="J877" s="357">
        <v>60</v>
      </c>
      <c r="K877" s="358">
        <v>0</v>
      </c>
      <c r="L877" s="358">
        <v>0</v>
      </c>
      <c r="M877" s="358">
        <v>0</v>
      </c>
      <c r="N877" s="358" t="s">
        <v>3488</v>
      </c>
      <c r="O877" s="358" t="s">
        <v>2216</v>
      </c>
      <c r="P877" s="335" t="str">
        <f t="shared" si="13"/>
        <v>66DCCA22</v>
      </c>
      <c r="Q877" s="268" t="e">
        <f>_trangay</f>
        <v>#N/A</v>
      </c>
      <c r="R877" s="268" t="e">
        <f>_trangay</f>
        <v>#N/A</v>
      </c>
      <c r="S877" s="269" t="e">
        <f>_trangay</f>
        <v>#N/A</v>
      </c>
    </row>
    <row r="878" spans="1:19" ht="12.75" hidden="1" customHeight="1">
      <c r="A878" s="335" t="str">
        <f>Ma</f>
        <v>DC1CB11-DCK66</v>
      </c>
      <c r="B878" s="335" t="str">
        <f>MaHP</f>
        <v>DC1CB11</v>
      </c>
      <c r="C878" s="357">
        <v>965</v>
      </c>
      <c r="D878" s="357" t="s">
        <v>4688</v>
      </c>
      <c r="E878" s="357" t="s">
        <v>4689</v>
      </c>
      <c r="F878" s="357" t="s">
        <v>50</v>
      </c>
      <c r="G878" s="357">
        <v>4</v>
      </c>
      <c r="H878" s="357" t="s">
        <v>1574</v>
      </c>
      <c r="I878" s="357" t="s">
        <v>2186</v>
      </c>
      <c r="J878" s="357">
        <v>60</v>
      </c>
      <c r="K878" s="358">
        <v>0</v>
      </c>
      <c r="L878" s="358">
        <v>0</v>
      </c>
      <c r="M878" s="358">
        <v>0</v>
      </c>
      <c r="N878" s="358" t="s">
        <v>3488</v>
      </c>
      <c r="O878" s="358" t="s">
        <v>2216</v>
      </c>
      <c r="P878" s="335" t="str">
        <f t="shared" si="13"/>
        <v>66DCCD24</v>
      </c>
      <c r="Q878" s="268" t="e">
        <f>_trangay</f>
        <v>#N/A</v>
      </c>
      <c r="R878" s="268" t="e">
        <f>_trangay</f>
        <v>#N/A</v>
      </c>
      <c r="S878" s="269" t="e">
        <f>_trangay</f>
        <v>#N/A</v>
      </c>
    </row>
    <row r="879" spans="1:19" ht="12.75" hidden="1" customHeight="1">
      <c r="A879" s="335" t="str">
        <f>Ma</f>
        <v>DC1CB11-DCK66</v>
      </c>
      <c r="B879" s="335" t="str">
        <f>MaHP</f>
        <v>DC1CB11</v>
      </c>
      <c r="C879" s="357">
        <v>966</v>
      </c>
      <c r="D879" s="357" t="s">
        <v>4690</v>
      </c>
      <c r="E879" s="357" t="s">
        <v>4691</v>
      </c>
      <c r="F879" s="357" t="s">
        <v>50</v>
      </c>
      <c r="G879" s="357">
        <v>4</v>
      </c>
      <c r="H879" s="357" t="s">
        <v>1574</v>
      </c>
      <c r="I879" s="357" t="s">
        <v>2186</v>
      </c>
      <c r="J879" s="357">
        <v>60</v>
      </c>
      <c r="K879" s="358">
        <v>0</v>
      </c>
      <c r="L879" s="358">
        <v>0</v>
      </c>
      <c r="M879" s="358">
        <v>0</v>
      </c>
      <c r="N879" s="358" t="s">
        <v>3488</v>
      </c>
      <c r="O879" s="358" t="s">
        <v>2216</v>
      </c>
      <c r="P879" s="335" t="str">
        <f t="shared" si="13"/>
        <v>66DCCD25</v>
      </c>
      <c r="Q879" s="268" t="e">
        <f>_trangay</f>
        <v>#N/A</v>
      </c>
      <c r="R879" s="268" t="e">
        <f>_trangay</f>
        <v>#N/A</v>
      </c>
      <c r="S879" s="269" t="e">
        <f>_trangay</f>
        <v>#N/A</v>
      </c>
    </row>
    <row r="880" spans="1:19" ht="12.75" hidden="1" customHeight="1">
      <c r="A880" s="335" t="str">
        <f>Ma</f>
        <v>DC1CB11-DCK66</v>
      </c>
      <c r="B880" s="335" t="str">
        <f>MaHP</f>
        <v>DC1CB11</v>
      </c>
      <c r="C880" s="357">
        <v>967</v>
      </c>
      <c r="D880" s="357" t="s">
        <v>4692</v>
      </c>
      <c r="E880" s="357" t="s">
        <v>4693</v>
      </c>
      <c r="F880" s="357" t="s">
        <v>50</v>
      </c>
      <c r="G880" s="357">
        <v>4</v>
      </c>
      <c r="H880" s="357" t="s">
        <v>1574</v>
      </c>
      <c r="I880" s="357" t="s">
        <v>2186</v>
      </c>
      <c r="J880" s="357">
        <v>60</v>
      </c>
      <c r="K880" s="358">
        <v>0</v>
      </c>
      <c r="L880" s="358">
        <v>0</v>
      </c>
      <c r="M880" s="358">
        <v>0</v>
      </c>
      <c r="N880" s="358" t="s">
        <v>3488</v>
      </c>
      <c r="O880" s="358" t="s">
        <v>2215</v>
      </c>
      <c r="P880" s="335" t="str">
        <f t="shared" si="13"/>
        <v>66DCDB23</v>
      </c>
      <c r="Q880" s="268" t="e">
        <f>_trangay</f>
        <v>#N/A</v>
      </c>
      <c r="R880" s="268" t="e">
        <f>_trangay</f>
        <v>#N/A</v>
      </c>
      <c r="S880" s="269" t="e">
        <f>_trangay</f>
        <v>#N/A</v>
      </c>
    </row>
    <row r="881" spans="1:19" ht="12.75" hidden="1" customHeight="1">
      <c r="A881" s="335" t="str">
        <f>Ma</f>
        <v>DC1CB11-DCK66</v>
      </c>
      <c r="B881" s="335" t="str">
        <f>MaHP</f>
        <v>DC1CB11</v>
      </c>
      <c r="C881" s="357">
        <v>968</v>
      </c>
      <c r="D881" s="357" t="s">
        <v>4694</v>
      </c>
      <c r="E881" s="357" t="s">
        <v>4695</v>
      </c>
      <c r="F881" s="357" t="s">
        <v>50</v>
      </c>
      <c r="G881" s="357">
        <v>4</v>
      </c>
      <c r="H881" s="357" t="s">
        <v>1574</v>
      </c>
      <c r="I881" s="357" t="s">
        <v>2186</v>
      </c>
      <c r="J881" s="357">
        <v>60</v>
      </c>
      <c r="K881" s="358">
        <v>0</v>
      </c>
      <c r="L881" s="358">
        <v>0</v>
      </c>
      <c r="M881" s="358">
        <v>0</v>
      </c>
      <c r="N881" s="358" t="s">
        <v>3488</v>
      </c>
      <c r="O881" s="358" t="s">
        <v>4580</v>
      </c>
      <c r="P881" s="335" t="str">
        <f t="shared" si="13"/>
        <v>66DCDD23</v>
      </c>
      <c r="Q881" s="268" t="e">
        <f>_trangay</f>
        <v>#N/A</v>
      </c>
      <c r="R881" s="268" t="e">
        <f>_trangay</f>
        <v>#N/A</v>
      </c>
      <c r="S881" s="269" t="e">
        <f>_trangay</f>
        <v>#N/A</v>
      </c>
    </row>
    <row r="882" spans="1:19" ht="12.75" hidden="1" customHeight="1">
      <c r="A882" s="335" t="str">
        <f>Ma</f>
        <v>DC1CB11-DCK66</v>
      </c>
      <c r="B882" s="335" t="str">
        <f>MaHP</f>
        <v>DC1CB11</v>
      </c>
      <c r="C882" s="357">
        <v>969</v>
      </c>
      <c r="D882" s="357" t="s">
        <v>4696</v>
      </c>
      <c r="E882" s="357" t="s">
        <v>4697</v>
      </c>
      <c r="F882" s="357" t="s">
        <v>50</v>
      </c>
      <c r="G882" s="357">
        <v>4</v>
      </c>
      <c r="H882" s="357" t="s">
        <v>1574</v>
      </c>
      <c r="I882" s="357" t="s">
        <v>2186</v>
      </c>
      <c r="J882" s="357">
        <v>60</v>
      </c>
      <c r="K882" s="358">
        <v>66</v>
      </c>
      <c r="L882" s="358">
        <v>0</v>
      </c>
      <c r="M882" s="358">
        <v>0</v>
      </c>
      <c r="N882" s="358" t="s">
        <v>3488</v>
      </c>
      <c r="O882" s="358" t="s">
        <v>4611</v>
      </c>
      <c r="P882" s="335" t="str">
        <f t="shared" si="13"/>
        <v>66DCMX22</v>
      </c>
      <c r="Q882" s="268" t="e">
        <f>_trangay</f>
        <v>#N/A</v>
      </c>
      <c r="R882" s="268" t="e">
        <f>_trangay</f>
        <v>#N/A</v>
      </c>
      <c r="S882" s="269" t="e">
        <f>_trangay</f>
        <v>#N/A</v>
      </c>
    </row>
    <row r="883" spans="1:19" ht="12.75" hidden="1" customHeight="1">
      <c r="A883" s="335" t="str">
        <f>Ma</f>
        <v>DC1CB11-DCK66</v>
      </c>
      <c r="B883" s="335" t="str">
        <f>MaHP</f>
        <v>DC1CB11</v>
      </c>
      <c r="C883" s="357">
        <v>970</v>
      </c>
      <c r="D883" s="357" t="s">
        <v>4698</v>
      </c>
      <c r="E883" s="357" t="s">
        <v>4699</v>
      </c>
      <c r="F883" s="357" t="s">
        <v>50</v>
      </c>
      <c r="G883" s="357">
        <v>4</v>
      </c>
      <c r="H883" s="357" t="s">
        <v>1574</v>
      </c>
      <c r="I883" s="357" t="s">
        <v>2186</v>
      </c>
      <c r="J883" s="357">
        <v>61</v>
      </c>
      <c r="K883" s="358">
        <v>61</v>
      </c>
      <c r="L883" s="358">
        <v>0</v>
      </c>
      <c r="M883" s="358">
        <v>0</v>
      </c>
      <c r="N883" s="358" t="s">
        <v>3488</v>
      </c>
      <c r="O883" s="358" t="s">
        <v>2916</v>
      </c>
      <c r="P883" s="335" t="str">
        <f t="shared" si="13"/>
        <v>66DCDT22</v>
      </c>
      <c r="Q883" s="268" t="e">
        <f>_trangay</f>
        <v>#N/A</v>
      </c>
      <c r="R883" s="268" t="e">
        <f>_trangay</f>
        <v>#N/A</v>
      </c>
      <c r="S883" s="269" t="e">
        <f>_trangay</f>
        <v>#N/A</v>
      </c>
    </row>
    <row r="884" spans="1:19" ht="12.75" hidden="1" customHeight="1">
      <c r="A884" s="335" t="str">
        <f>Ma</f>
        <v>DC1CB11-DCK66</v>
      </c>
      <c r="B884" s="335" t="str">
        <f>MaHP</f>
        <v>DC1CB11</v>
      </c>
      <c r="C884" s="357">
        <v>971</v>
      </c>
      <c r="D884" s="357" t="s">
        <v>4700</v>
      </c>
      <c r="E884" s="357" t="s">
        <v>4701</v>
      </c>
      <c r="F884" s="357" t="s">
        <v>50</v>
      </c>
      <c r="G884" s="357">
        <v>4</v>
      </c>
      <c r="H884" s="357" t="s">
        <v>1574</v>
      </c>
      <c r="I884" s="357" t="s">
        <v>2186</v>
      </c>
      <c r="J884" s="357">
        <v>60</v>
      </c>
      <c r="K884" s="358">
        <v>63</v>
      </c>
      <c r="L884" s="358">
        <v>0</v>
      </c>
      <c r="M884" s="358">
        <v>0</v>
      </c>
      <c r="N884" s="358" t="s">
        <v>3488</v>
      </c>
      <c r="O884" s="358" t="s">
        <v>2916</v>
      </c>
      <c r="P884" s="335" t="str">
        <f t="shared" si="13"/>
        <v>66DCDT23</v>
      </c>
      <c r="Q884" s="268" t="e">
        <f>_trangay</f>
        <v>#N/A</v>
      </c>
      <c r="R884" s="268" t="e">
        <f>_trangay</f>
        <v>#N/A</v>
      </c>
      <c r="S884" s="269" t="e">
        <f>_trangay</f>
        <v>#N/A</v>
      </c>
    </row>
    <row r="885" spans="1:19" ht="12.75" hidden="1" customHeight="1">
      <c r="A885" s="335" t="str">
        <f>Ma</f>
        <v>DC1CB12-DCK65</v>
      </c>
      <c r="B885" s="335" t="str">
        <f>MaHP</f>
        <v>DC1CB12</v>
      </c>
      <c r="C885" s="357">
        <v>972</v>
      </c>
      <c r="D885" s="357" t="s">
        <v>3198</v>
      </c>
      <c r="E885" s="357" t="s">
        <v>3199</v>
      </c>
      <c r="F885" s="357" t="s">
        <v>54</v>
      </c>
      <c r="G885" s="357">
        <v>3</v>
      </c>
      <c r="H885" s="357" t="s">
        <v>1574</v>
      </c>
      <c r="I885" s="357" t="s">
        <v>2186</v>
      </c>
      <c r="J885" s="357">
        <v>60</v>
      </c>
      <c r="K885" s="358">
        <v>58</v>
      </c>
      <c r="L885" s="358">
        <v>0</v>
      </c>
      <c r="M885" s="358">
        <v>0</v>
      </c>
      <c r="N885" s="358" t="s">
        <v>2237</v>
      </c>
      <c r="O885" s="358" t="s">
        <v>2229</v>
      </c>
      <c r="P885" s="335" t="str">
        <f t="shared" si="13"/>
        <v>65DCDT21</v>
      </c>
      <c r="Q885" s="268" t="e">
        <f>_trangay</f>
        <v>#N/A</v>
      </c>
      <c r="R885" s="268" t="e">
        <f>_trangay</f>
        <v>#N/A</v>
      </c>
      <c r="S885" s="269" t="e">
        <f>_trangay</f>
        <v>#N/A</v>
      </c>
    </row>
    <row r="886" spans="1:19" ht="12.75" hidden="1" customHeight="1">
      <c r="A886" s="335" t="str">
        <f>Ma</f>
        <v>DC1CB12-DCK65</v>
      </c>
      <c r="B886" s="335" t="str">
        <f>MaHP</f>
        <v>DC1CB12</v>
      </c>
      <c r="C886" s="357">
        <v>973</v>
      </c>
      <c r="D886" s="357" t="s">
        <v>3200</v>
      </c>
      <c r="E886" s="357" t="s">
        <v>3201</v>
      </c>
      <c r="F886" s="357" t="s">
        <v>54</v>
      </c>
      <c r="G886" s="357">
        <v>3</v>
      </c>
      <c r="H886" s="357" t="s">
        <v>1574</v>
      </c>
      <c r="I886" s="357" t="s">
        <v>2186</v>
      </c>
      <c r="J886" s="357">
        <v>57</v>
      </c>
      <c r="K886" s="358">
        <v>51</v>
      </c>
      <c r="L886" s="358">
        <v>0</v>
      </c>
      <c r="M886" s="358">
        <v>0</v>
      </c>
      <c r="N886" s="358" t="s">
        <v>2237</v>
      </c>
      <c r="O886" s="358" t="s">
        <v>2229</v>
      </c>
      <c r="P886" s="335" t="str">
        <f t="shared" si="13"/>
        <v>65DCDT22</v>
      </c>
      <c r="Q886" s="268" t="e">
        <f>_trangay</f>
        <v>#N/A</v>
      </c>
      <c r="R886" s="268" t="e">
        <f>_trangay</f>
        <v>#N/A</v>
      </c>
      <c r="S886" s="269" t="e">
        <f>_trangay</f>
        <v>#N/A</v>
      </c>
    </row>
    <row r="887" spans="1:19" ht="12.75" hidden="1" customHeight="1">
      <c r="A887" s="335" t="str">
        <f>Ma</f>
        <v>DC1CB12-DCK65</v>
      </c>
      <c r="B887" s="335" t="str">
        <f>MaHP</f>
        <v>DC1CB12</v>
      </c>
      <c r="C887" s="357">
        <v>974</v>
      </c>
      <c r="D887" s="357" t="s">
        <v>3202</v>
      </c>
      <c r="E887" s="357" t="s">
        <v>3203</v>
      </c>
      <c r="F887" s="357" t="s">
        <v>54</v>
      </c>
      <c r="G887" s="357">
        <v>3</v>
      </c>
      <c r="H887" s="357" t="s">
        <v>1574</v>
      </c>
      <c r="I887" s="357" t="s">
        <v>2186</v>
      </c>
      <c r="J887" s="357">
        <v>54</v>
      </c>
      <c r="K887" s="358">
        <v>43</v>
      </c>
      <c r="L887" s="358">
        <v>0</v>
      </c>
      <c r="M887" s="358">
        <v>0</v>
      </c>
      <c r="N887" s="358" t="s">
        <v>2237</v>
      </c>
      <c r="O887" s="358" t="s">
        <v>2229</v>
      </c>
      <c r="P887" s="335" t="str">
        <f t="shared" si="13"/>
        <v>65DCDT23</v>
      </c>
      <c r="Q887" s="268" t="e">
        <f>_trangay</f>
        <v>#N/A</v>
      </c>
      <c r="R887" s="268" t="e">
        <f>_trangay</f>
        <v>#N/A</v>
      </c>
      <c r="S887" s="269" t="e">
        <f>_trangay</f>
        <v>#N/A</v>
      </c>
    </row>
    <row r="888" spans="1:19" ht="12.75" hidden="1" customHeight="1">
      <c r="A888" s="335" t="str">
        <f>Ma</f>
        <v>DC1CB13-DCK65</v>
      </c>
      <c r="B888" s="335" t="str">
        <f>MaHP</f>
        <v>DC1CB13</v>
      </c>
      <c r="C888" s="357">
        <v>975</v>
      </c>
      <c r="D888" s="357" t="s">
        <v>3204</v>
      </c>
      <c r="E888" s="357" t="s">
        <v>3205</v>
      </c>
      <c r="F888" s="357" t="s">
        <v>56</v>
      </c>
      <c r="G888" s="357">
        <v>4</v>
      </c>
      <c r="H888" s="357" t="s">
        <v>1574</v>
      </c>
      <c r="I888" s="357" t="s">
        <v>2186</v>
      </c>
      <c r="J888" s="357">
        <v>56</v>
      </c>
      <c r="K888" s="358">
        <v>54</v>
      </c>
      <c r="L888" s="358">
        <v>0</v>
      </c>
      <c r="M888" s="358">
        <v>0</v>
      </c>
      <c r="N888" s="358" t="s">
        <v>2237</v>
      </c>
      <c r="O888" s="358" t="s">
        <v>2768</v>
      </c>
      <c r="P888" s="335" t="str">
        <f t="shared" si="13"/>
        <v>65DCDD21</v>
      </c>
      <c r="Q888" s="268">
        <f>_trangay</f>
        <v>90</v>
      </c>
      <c r="R888" s="268">
        <f>_trangay</f>
        <v>42332</v>
      </c>
      <c r="S888" s="269" t="str">
        <f>_trangay</f>
        <v>Viết</v>
      </c>
    </row>
    <row r="889" spans="1:19" ht="12.75" hidden="1" customHeight="1">
      <c r="A889" s="335" t="str">
        <f>Ma</f>
        <v>DC1CB13-DCK65</v>
      </c>
      <c r="B889" s="335" t="str">
        <f>MaHP</f>
        <v>DC1CB13</v>
      </c>
      <c r="C889" s="357">
        <v>976</v>
      </c>
      <c r="D889" s="357" t="s">
        <v>3206</v>
      </c>
      <c r="E889" s="357" t="s">
        <v>3207</v>
      </c>
      <c r="F889" s="357" t="s">
        <v>56</v>
      </c>
      <c r="G889" s="357">
        <v>4</v>
      </c>
      <c r="H889" s="357" t="s">
        <v>1574</v>
      </c>
      <c r="I889" s="357" t="s">
        <v>2186</v>
      </c>
      <c r="J889" s="357">
        <v>70</v>
      </c>
      <c r="K889" s="358">
        <v>44</v>
      </c>
      <c r="L889" s="358">
        <v>0</v>
      </c>
      <c r="M889" s="358">
        <v>0</v>
      </c>
      <c r="N889" s="358" t="s">
        <v>2237</v>
      </c>
      <c r="O889" s="358" t="s">
        <v>2768</v>
      </c>
      <c r="P889" s="335" t="str">
        <f t="shared" si="13"/>
        <v>65DCDB21</v>
      </c>
      <c r="Q889" s="268">
        <f>_trangay</f>
        <v>90</v>
      </c>
      <c r="R889" s="268">
        <f>_trangay</f>
        <v>42332</v>
      </c>
      <c r="S889" s="269" t="str">
        <f>_trangay</f>
        <v>Viết</v>
      </c>
    </row>
    <row r="890" spans="1:19" ht="12.75" hidden="1" customHeight="1">
      <c r="A890" s="335" t="str">
        <f>Ma</f>
        <v>DC1CB13-DCK65</v>
      </c>
      <c r="B890" s="335" t="str">
        <f>MaHP</f>
        <v>DC1CB13</v>
      </c>
      <c r="C890" s="357">
        <v>977</v>
      </c>
      <c r="D890" s="357" t="s">
        <v>3208</v>
      </c>
      <c r="E890" s="357" t="s">
        <v>3209</v>
      </c>
      <c r="F890" s="357" t="s">
        <v>56</v>
      </c>
      <c r="G890" s="357">
        <v>4</v>
      </c>
      <c r="H890" s="357" t="s">
        <v>1574</v>
      </c>
      <c r="I890" s="357" t="s">
        <v>2186</v>
      </c>
      <c r="J890" s="357">
        <v>47</v>
      </c>
      <c r="K890" s="358">
        <v>38</v>
      </c>
      <c r="L890" s="358">
        <v>0</v>
      </c>
      <c r="M890" s="358">
        <v>0</v>
      </c>
      <c r="N890" s="358" t="s">
        <v>2237</v>
      </c>
      <c r="O890" s="358" t="s">
        <v>2768</v>
      </c>
      <c r="P890" s="335" t="str">
        <f t="shared" si="13"/>
        <v>65DCDD22</v>
      </c>
      <c r="Q890" s="268">
        <f>_trangay</f>
        <v>90</v>
      </c>
      <c r="R890" s="268">
        <f>_trangay</f>
        <v>42332</v>
      </c>
      <c r="S890" s="269" t="str">
        <f>_trangay</f>
        <v>Viết</v>
      </c>
    </row>
    <row r="891" spans="1:19" ht="12.75" hidden="1" customHeight="1">
      <c r="A891" s="335" t="str">
        <f>Ma</f>
        <v>DC1CB13-DCK65</v>
      </c>
      <c r="B891" s="335" t="str">
        <f>MaHP</f>
        <v>DC1CB13</v>
      </c>
      <c r="C891" s="357">
        <v>978</v>
      </c>
      <c r="D891" s="357" t="s">
        <v>3210</v>
      </c>
      <c r="E891" s="357" t="s">
        <v>3211</v>
      </c>
      <c r="F891" s="357" t="s">
        <v>56</v>
      </c>
      <c r="G891" s="357">
        <v>4</v>
      </c>
      <c r="H891" s="357" t="s">
        <v>1574</v>
      </c>
      <c r="I891" s="357" t="s">
        <v>2186</v>
      </c>
      <c r="J891" s="357">
        <v>70</v>
      </c>
      <c r="K891" s="358">
        <v>60</v>
      </c>
      <c r="L891" s="358">
        <v>0</v>
      </c>
      <c r="M891" s="358">
        <v>0</v>
      </c>
      <c r="N891" s="358" t="s">
        <v>2237</v>
      </c>
      <c r="O891" s="358" t="s">
        <v>2229</v>
      </c>
      <c r="P891" s="335" t="str">
        <f t="shared" si="13"/>
        <v>65DCCA21</v>
      </c>
      <c r="Q891" s="268">
        <f>_trangay</f>
        <v>90</v>
      </c>
      <c r="R891" s="268">
        <f>_trangay</f>
        <v>42332</v>
      </c>
      <c r="S891" s="269" t="str">
        <f>_trangay</f>
        <v>Viết</v>
      </c>
    </row>
    <row r="892" spans="1:19" ht="12.75" hidden="1" customHeight="1">
      <c r="A892" s="335" t="str">
        <f>Ma</f>
        <v>DC1CB13-DCK65</v>
      </c>
      <c r="B892" s="335" t="str">
        <f>MaHP</f>
        <v>DC1CB13</v>
      </c>
      <c r="C892" s="357">
        <v>979</v>
      </c>
      <c r="D892" s="357" t="s">
        <v>3212</v>
      </c>
      <c r="E892" s="357" t="s">
        <v>3213</v>
      </c>
      <c r="F892" s="357" t="s">
        <v>56</v>
      </c>
      <c r="G892" s="357">
        <v>4</v>
      </c>
      <c r="H892" s="357" t="s">
        <v>1574</v>
      </c>
      <c r="I892" s="357" t="s">
        <v>2186</v>
      </c>
      <c r="J892" s="357">
        <v>70</v>
      </c>
      <c r="K892" s="358">
        <v>60</v>
      </c>
      <c r="L892" s="358">
        <v>0</v>
      </c>
      <c r="M892" s="358">
        <v>0</v>
      </c>
      <c r="N892" s="358" t="s">
        <v>2237</v>
      </c>
      <c r="O892" s="358" t="s">
        <v>3214</v>
      </c>
      <c r="P892" s="335" t="str">
        <f t="shared" si="13"/>
        <v>65DCCS21</v>
      </c>
      <c r="Q892" s="268">
        <f>_trangay</f>
        <v>90</v>
      </c>
      <c r="R892" s="268">
        <f>_trangay</f>
        <v>42332</v>
      </c>
      <c r="S892" s="269" t="str">
        <f>_trangay</f>
        <v>Viết</v>
      </c>
    </row>
    <row r="893" spans="1:19" ht="12.75" hidden="1" customHeight="1">
      <c r="A893" s="335" t="str">
        <f>Ma</f>
        <v>DC1CB13-DCK65</v>
      </c>
      <c r="B893" s="335" t="str">
        <f>MaHP</f>
        <v>DC1CB13</v>
      </c>
      <c r="C893" s="357">
        <v>980</v>
      </c>
      <c r="D893" s="357" t="s">
        <v>3215</v>
      </c>
      <c r="E893" s="357" t="s">
        <v>3216</v>
      </c>
      <c r="F893" s="357" t="s">
        <v>56</v>
      </c>
      <c r="G893" s="357">
        <v>4</v>
      </c>
      <c r="H893" s="357" t="s">
        <v>1574</v>
      </c>
      <c r="I893" s="357" t="s">
        <v>2186</v>
      </c>
      <c r="J893" s="357">
        <v>25</v>
      </c>
      <c r="K893" s="358">
        <v>37</v>
      </c>
      <c r="L893" s="358">
        <v>0</v>
      </c>
      <c r="M893" s="358">
        <v>0</v>
      </c>
      <c r="N893" s="358" t="s">
        <v>2237</v>
      </c>
      <c r="O893" s="358" t="s">
        <v>2264</v>
      </c>
      <c r="P893" s="335" t="str">
        <f t="shared" si="13"/>
        <v>65DCDM21</v>
      </c>
      <c r="Q893" s="268">
        <f>_trangay</f>
        <v>90</v>
      </c>
      <c r="R893" s="268">
        <f>_trangay</f>
        <v>42332</v>
      </c>
      <c r="S893" s="269" t="str">
        <f>_trangay</f>
        <v>Viết</v>
      </c>
    </row>
    <row r="894" spans="1:19" ht="12.75" hidden="1" customHeight="1">
      <c r="A894" s="335" t="str">
        <f>Ma</f>
        <v>DC1CB13-DCK65</v>
      </c>
      <c r="B894" s="335" t="str">
        <f>MaHP</f>
        <v>DC1CB13</v>
      </c>
      <c r="C894" s="45">
        <v>981</v>
      </c>
      <c r="D894" s="45" t="s">
        <v>3217</v>
      </c>
      <c r="E894" s="45" t="s">
        <v>3218</v>
      </c>
      <c r="F894" s="45" t="s">
        <v>56</v>
      </c>
      <c r="G894" s="45">
        <v>4</v>
      </c>
      <c r="H894" s="45" t="s">
        <v>1574</v>
      </c>
      <c r="I894" s="45" t="s">
        <v>2186</v>
      </c>
      <c r="J894" s="45">
        <v>65</v>
      </c>
      <c r="K894" s="45">
        <v>60</v>
      </c>
      <c r="L894" s="46">
        <v>0</v>
      </c>
      <c r="M894" s="46">
        <v>0</v>
      </c>
      <c r="N894" s="46" t="s">
        <v>2237</v>
      </c>
      <c r="O894" s="46" t="s">
        <v>3214</v>
      </c>
      <c r="P894" s="335" t="str">
        <f t="shared" si="13"/>
        <v>65DCHT21</v>
      </c>
      <c r="Q894" s="268">
        <f>_trangay</f>
        <v>90</v>
      </c>
      <c r="R894" s="268">
        <f>_trangay</f>
        <v>42332</v>
      </c>
      <c r="S894" s="269" t="str">
        <f>_trangay</f>
        <v>Viết</v>
      </c>
    </row>
    <row r="895" spans="1:19" ht="12.75" hidden="1" customHeight="1">
      <c r="A895" s="335" t="str">
        <f>Ma</f>
        <v>DC1CB13-DCK65</v>
      </c>
      <c r="B895" s="335" t="str">
        <f>MaHP</f>
        <v>DC1CB13</v>
      </c>
      <c r="C895" s="45">
        <v>982</v>
      </c>
      <c r="D895" s="45" t="s">
        <v>3219</v>
      </c>
      <c r="E895" s="45" t="s">
        <v>3220</v>
      </c>
      <c r="F895" s="45" t="s">
        <v>56</v>
      </c>
      <c r="G895" s="45">
        <v>4</v>
      </c>
      <c r="H895" s="45" t="s">
        <v>1574</v>
      </c>
      <c r="I895" s="45" t="s">
        <v>2186</v>
      </c>
      <c r="J895" s="45">
        <v>70</v>
      </c>
      <c r="K895" s="45">
        <v>63</v>
      </c>
      <c r="L895" s="46">
        <v>0</v>
      </c>
      <c r="M895" s="46">
        <v>0</v>
      </c>
      <c r="N895" s="46" t="s">
        <v>2237</v>
      </c>
      <c r="O895" s="46" t="s">
        <v>3214</v>
      </c>
      <c r="P895" s="335" t="str">
        <f t="shared" si="13"/>
        <v>65DCHT22</v>
      </c>
      <c r="Q895" s="268">
        <f>_trangay</f>
        <v>90</v>
      </c>
      <c r="R895" s="268">
        <f>_trangay</f>
        <v>42332</v>
      </c>
      <c r="S895" s="269" t="str">
        <f>_trangay</f>
        <v>Viết</v>
      </c>
    </row>
    <row r="896" spans="1:19" ht="12.75" hidden="1" customHeight="1">
      <c r="A896" s="335" t="str">
        <f>Ma</f>
        <v>DC1CB13-DCK65</v>
      </c>
      <c r="B896" s="335" t="str">
        <f>MaHP</f>
        <v>DC1CB13</v>
      </c>
      <c r="C896" s="45">
        <v>983</v>
      </c>
      <c r="D896" s="45" t="s">
        <v>3221</v>
      </c>
      <c r="E896" s="45" t="s">
        <v>3222</v>
      </c>
      <c r="F896" s="45" t="s">
        <v>56</v>
      </c>
      <c r="G896" s="45">
        <v>4</v>
      </c>
      <c r="H896" s="45" t="s">
        <v>1574</v>
      </c>
      <c r="I896" s="45" t="s">
        <v>2186</v>
      </c>
      <c r="J896" s="45">
        <v>61</v>
      </c>
      <c r="K896" s="45">
        <v>31</v>
      </c>
      <c r="L896" s="46">
        <v>0</v>
      </c>
      <c r="M896" s="46">
        <v>0</v>
      </c>
      <c r="N896" s="46" t="s">
        <v>2237</v>
      </c>
      <c r="O896" s="46" t="s">
        <v>2264</v>
      </c>
      <c r="P896" s="335" t="str">
        <f t="shared" si="13"/>
        <v>65DCHT23</v>
      </c>
      <c r="Q896" s="268">
        <f>_trangay</f>
        <v>90</v>
      </c>
      <c r="R896" s="268">
        <f>_trangay</f>
        <v>42332</v>
      </c>
      <c r="S896" s="269" t="str">
        <f>_trangay</f>
        <v>Viết</v>
      </c>
    </row>
    <row r="897" spans="1:19" ht="12.75" hidden="1" customHeight="1">
      <c r="A897" s="335" t="str">
        <f>Ma</f>
        <v>DC1CB13-DCK65</v>
      </c>
      <c r="B897" s="335" t="str">
        <f>MaHP</f>
        <v>DC1CB13</v>
      </c>
      <c r="C897" s="45">
        <v>984</v>
      </c>
      <c r="D897" s="45" t="s">
        <v>3223</v>
      </c>
      <c r="E897" s="45" t="s">
        <v>3224</v>
      </c>
      <c r="F897" s="45" t="s">
        <v>56</v>
      </c>
      <c r="G897" s="45">
        <v>4</v>
      </c>
      <c r="H897" s="45" t="s">
        <v>1574</v>
      </c>
      <c r="I897" s="45" t="s">
        <v>2186</v>
      </c>
      <c r="J897" s="45">
        <v>46</v>
      </c>
      <c r="K897" s="45">
        <v>36</v>
      </c>
      <c r="L897" s="46">
        <v>0</v>
      </c>
      <c r="M897" s="46">
        <v>0</v>
      </c>
      <c r="N897" s="46" t="s">
        <v>2237</v>
      </c>
      <c r="O897" s="46" t="s">
        <v>2264</v>
      </c>
      <c r="P897" s="335" t="str">
        <f t="shared" si="13"/>
        <v>65DCMX21</v>
      </c>
      <c r="Q897" s="268">
        <f>_trangay</f>
        <v>90</v>
      </c>
      <c r="R897" s="268">
        <f>_trangay</f>
        <v>42332</v>
      </c>
      <c r="S897" s="269" t="str">
        <f>_trangay</f>
        <v>Viết</v>
      </c>
    </row>
    <row r="898" spans="1:19" ht="12.75" hidden="1" customHeight="1">
      <c r="A898" s="335" t="str">
        <f>Ma</f>
        <v>DC1CB13-DCK65</v>
      </c>
      <c r="B898" s="335" t="str">
        <f>MaHP</f>
        <v>DC1CB13</v>
      </c>
      <c r="C898" s="45">
        <v>985</v>
      </c>
      <c r="D898" s="45" t="s">
        <v>3225</v>
      </c>
      <c r="E898" s="45" t="s">
        <v>3226</v>
      </c>
      <c r="F898" s="45" t="s">
        <v>56</v>
      </c>
      <c r="G898" s="45">
        <v>4</v>
      </c>
      <c r="H898" s="45" t="s">
        <v>1574</v>
      </c>
      <c r="I898" s="45" t="s">
        <v>2186</v>
      </c>
      <c r="J898" s="45">
        <v>44</v>
      </c>
      <c r="K898" s="45">
        <v>41</v>
      </c>
      <c r="L898" s="46">
        <v>0</v>
      </c>
      <c r="M898" s="46">
        <v>0</v>
      </c>
      <c r="N898" s="46" t="s">
        <v>2237</v>
      </c>
      <c r="O898" s="46" t="s">
        <v>3214</v>
      </c>
      <c r="P898" s="335" t="str">
        <f t="shared" ref="P898:P961" si="14">Loclop</f>
        <v>65DCMX22</v>
      </c>
      <c r="Q898" s="268">
        <f>_trangay</f>
        <v>90</v>
      </c>
      <c r="R898" s="268">
        <f>_trangay</f>
        <v>42332</v>
      </c>
      <c r="S898" s="269" t="str">
        <f>_trangay</f>
        <v>Viết</v>
      </c>
    </row>
    <row r="899" spans="1:19" ht="12.75" hidden="1" customHeight="1">
      <c r="A899" s="335" t="str">
        <f>Ma</f>
        <v>DC1CB13-DCK65</v>
      </c>
      <c r="B899" s="335" t="str">
        <f>MaHP</f>
        <v>DC1CB13</v>
      </c>
      <c r="C899" s="45">
        <v>986</v>
      </c>
      <c r="D899" s="45" t="s">
        <v>3227</v>
      </c>
      <c r="E899" s="45" t="s">
        <v>3228</v>
      </c>
      <c r="F899" s="45" t="s">
        <v>56</v>
      </c>
      <c r="G899" s="45">
        <v>4</v>
      </c>
      <c r="H899" s="45" t="s">
        <v>1574</v>
      </c>
      <c r="I899" s="45" t="s">
        <v>2186</v>
      </c>
      <c r="J899" s="45">
        <v>70</v>
      </c>
      <c r="K899" s="45">
        <v>42</v>
      </c>
      <c r="L899" s="46">
        <v>0</v>
      </c>
      <c r="M899" s="46">
        <v>0</v>
      </c>
      <c r="N899" s="46" t="s">
        <v>2237</v>
      </c>
      <c r="O899" s="46" t="s">
        <v>2768</v>
      </c>
      <c r="P899" s="335" t="str">
        <f t="shared" si="14"/>
        <v>65DCDB22</v>
      </c>
      <c r="Q899" s="268">
        <f>_trangay</f>
        <v>90</v>
      </c>
      <c r="R899" s="268">
        <f>_trangay</f>
        <v>42332</v>
      </c>
      <c r="S899" s="269" t="str">
        <f>_trangay</f>
        <v>Viết</v>
      </c>
    </row>
    <row r="900" spans="1:19" ht="12.75" hidden="1" customHeight="1">
      <c r="A900" s="335" t="str">
        <f>Ma</f>
        <v>DC1CB13-DCK65</v>
      </c>
      <c r="B900" s="335" t="str">
        <f>MaHP</f>
        <v>DC1CB13</v>
      </c>
      <c r="C900" s="45">
        <v>987</v>
      </c>
      <c r="D900" s="45" t="s">
        <v>3229</v>
      </c>
      <c r="E900" s="45" t="s">
        <v>3230</v>
      </c>
      <c r="F900" s="45" t="s">
        <v>56</v>
      </c>
      <c r="G900" s="45">
        <v>4</v>
      </c>
      <c r="H900" s="45" t="s">
        <v>1574</v>
      </c>
      <c r="I900" s="45" t="s">
        <v>2186</v>
      </c>
      <c r="J900" s="45">
        <v>70</v>
      </c>
      <c r="K900" s="45">
        <v>41</v>
      </c>
      <c r="L900" s="46">
        <v>0</v>
      </c>
      <c r="M900" s="46">
        <v>0</v>
      </c>
      <c r="N900" s="46" t="s">
        <v>2237</v>
      </c>
      <c r="O900" s="46" t="s">
        <v>2264</v>
      </c>
      <c r="P900" s="335" t="str">
        <f t="shared" si="14"/>
        <v>65DCDB23</v>
      </c>
      <c r="Q900" s="268">
        <f>_trangay</f>
        <v>90</v>
      </c>
      <c r="R900" s="268">
        <f>_trangay</f>
        <v>42332</v>
      </c>
      <c r="S900" s="269" t="str">
        <f>_trangay</f>
        <v>Viết</v>
      </c>
    </row>
    <row r="901" spans="1:19" ht="12.75" hidden="1" customHeight="1">
      <c r="A901" s="335" t="str">
        <f>Ma</f>
        <v>CC3CD53-CCK64</v>
      </c>
      <c r="B901" s="335" t="str">
        <f>MaHP</f>
        <v>CC3CD53</v>
      </c>
      <c r="C901" s="45">
        <v>988</v>
      </c>
      <c r="D901" s="45" t="s">
        <v>5232</v>
      </c>
      <c r="E901" s="45" t="s">
        <v>5233</v>
      </c>
      <c r="F901" s="45" t="s">
        <v>613</v>
      </c>
      <c r="G901" s="45">
        <v>3</v>
      </c>
      <c r="H901" s="45" t="s">
        <v>1647</v>
      </c>
      <c r="I901" s="45" t="s">
        <v>2155</v>
      </c>
      <c r="J901" s="45">
        <v>74</v>
      </c>
      <c r="K901" s="45">
        <v>73</v>
      </c>
      <c r="L901" s="46">
        <v>0</v>
      </c>
      <c r="M901" s="46">
        <v>0</v>
      </c>
      <c r="N901" s="46" t="s">
        <v>5001</v>
      </c>
      <c r="O901" s="46" t="s">
        <v>5234</v>
      </c>
      <c r="P901" s="335" t="str">
        <f t="shared" si="14"/>
        <v>64CCCD05</v>
      </c>
      <c r="Q901" s="268">
        <f>_trangay</f>
        <v>90</v>
      </c>
      <c r="R901" s="268">
        <f>_trangay</f>
        <v>42342</v>
      </c>
      <c r="S901" s="269" t="str">
        <f>_trangay</f>
        <v>Viết</v>
      </c>
    </row>
    <row r="902" spans="1:19" ht="12.75" hidden="1" customHeight="1">
      <c r="A902" s="335" t="str">
        <f>Ma</f>
        <v>CC3DD53-CCK64</v>
      </c>
      <c r="B902" s="335" t="str">
        <f>MaHP</f>
        <v>CC3DD53</v>
      </c>
      <c r="C902" s="45">
        <v>989</v>
      </c>
      <c r="D902" s="45" t="s">
        <v>5235</v>
      </c>
      <c r="E902" s="45" t="s">
        <v>5236</v>
      </c>
      <c r="F902" s="45" t="s">
        <v>613</v>
      </c>
      <c r="G902" s="45">
        <v>3</v>
      </c>
      <c r="H902" s="45" t="s">
        <v>3433</v>
      </c>
      <c r="I902" s="45" t="s">
        <v>2155</v>
      </c>
      <c r="J902" s="45">
        <v>46</v>
      </c>
      <c r="K902" s="45">
        <v>46</v>
      </c>
      <c r="L902" s="46">
        <v>0</v>
      </c>
      <c r="M902" s="46">
        <v>0</v>
      </c>
      <c r="N902" s="46" t="s">
        <v>5001</v>
      </c>
      <c r="O902" s="46" t="s">
        <v>3585</v>
      </c>
      <c r="P902" s="335" t="str">
        <f t="shared" si="14"/>
        <v>64CCDD02</v>
      </c>
      <c r="Q902" s="268" t="e">
        <f>_trangay</f>
        <v>#N/A</v>
      </c>
      <c r="R902" s="268" t="e">
        <f>_trangay</f>
        <v>#N/A</v>
      </c>
      <c r="S902" s="269" t="e">
        <f>_trangay</f>
        <v>#N/A</v>
      </c>
    </row>
    <row r="903" spans="1:19" ht="12.75" hidden="1" customHeight="1">
      <c r="A903" s="335" t="str">
        <f>Ma</f>
        <v>CC3CD53-CCK64</v>
      </c>
      <c r="B903" s="335" t="str">
        <f>MaHP</f>
        <v>CC3CD53</v>
      </c>
      <c r="C903" s="45">
        <v>990</v>
      </c>
      <c r="D903" s="45" t="s">
        <v>5237</v>
      </c>
      <c r="E903" s="45" t="s">
        <v>5238</v>
      </c>
      <c r="F903" s="45" t="s">
        <v>613</v>
      </c>
      <c r="G903" s="45">
        <v>3</v>
      </c>
      <c r="H903" s="45" t="s">
        <v>1647</v>
      </c>
      <c r="I903" s="45" t="s">
        <v>2155</v>
      </c>
      <c r="J903" s="45">
        <v>75</v>
      </c>
      <c r="K903" s="45">
        <v>76</v>
      </c>
      <c r="L903" s="46">
        <v>0</v>
      </c>
      <c r="M903" s="46">
        <v>0</v>
      </c>
      <c r="N903" s="46" t="s">
        <v>5001</v>
      </c>
      <c r="O903" s="46" t="s">
        <v>5239</v>
      </c>
      <c r="P903" s="335" t="str">
        <f t="shared" si="14"/>
        <v>64CCCD06</v>
      </c>
      <c r="Q903" s="268">
        <f>_trangay</f>
        <v>90</v>
      </c>
      <c r="R903" s="268">
        <f>_trangay</f>
        <v>42342</v>
      </c>
      <c r="S903" s="269" t="str">
        <f>_trangay</f>
        <v>Viết</v>
      </c>
    </row>
    <row r="904" spans="1:19" ht="12.75" hidden="1" customHeight="1">
      <c r="A904" s="335" t="str">
        <f>Ma</f>
        <v>DC3OT31-DCK64</v>
      </c>
      <c r="B904" s="335" t="str">
        <f>MaHP</f>
        <v>DC3OT31</v>
      </c>
      <c r="C904" s="45">
        <v>991</v>
      </c>
      <c r="D904" s="45" t="s">
        <v>4702</v>
      </c>
      <c r="E904" s="45" t="s">
        <v>4703</v>
      </c>
      <c r="F904" s="45" t="s">
        <v>4704</v>
      </c>
      <c r="G904" s="45">
        <v>4</v>
      </c>
      <c r="H904" s="45" t="s">
        <v>2153</v>
      </c>
      <c r="I904" s="45" t="s">
        <v>2154</v>
      </c>
      <c r="J904" s="45">
        <v>70</v>
      </c>
      <c r="K904" s="45">
        <v>55</v>
      </c>
      <c r="L904" s="46">
        <v>0</v>
      </c>
      <c r="M904" s="46">
        <v>0</v>
      </c>
      <c r="N904" s="46" t="s">
        <v>3385</v>
      </c>
      <c r="O904" s="46" t="s">
        <v>2156</v>
      </c>
      <c r="P904" s="335" t="str">
        <f t="shared" si="14"/>
        <v>64DCOT02</v>
      </c>
      <c r="Q904" s="268" t="e">
        <f>_trangay</f>
        <v>#N/A</v>
      </c>
      <c r="R904" s="268" t="e">
        <f>_trangay</f>
        <v>#N/A</v>
      </c>
      <c r="S904" s="269" t="e">
        <f>_trangay</f>
        <v>#N/A</v>
      </c>
    </row>
    <row r="905" spans="1:19" ht="12.75" hidden="1" customHeight="1">
      <c r="A905" s="335" t="str">
        <f>Ma</f>
        <v>DC3OT31-DCK64</v>
      </c>
      <c r="B905" s="335" t="str">
        <f>MaHP</f>
        <v>DC3OT31</v>
      </c>
      <c r="C905" s="45">
        <v>992</v>
      </c>
      <c r="D905" s="45" t="s">
        <v>4705</v>
      </c>
      <c r="E905" s="45" t="s">
        <v>4706</v>
      </c>
      <c r="F905" s="45" t="s">
        <v>4704</v>
      </c>
      <c r="G905" s="45">
        <v>4</v>
      </c>
      <c r="H905" s="45" t="s">
        <v>2153</v>
      </c>
      <c r="I905" s="45" t="s">
        <v>2154</v>
      </c>
      <c r="J905" s="45">
        <v>70</v>
      </c>
      <c r="K905" s="45">
        <v>49</v>
      </c>
      <c r="L905" s="46">
        <v>0</v>
      </c>
      <c r="M905" s="46">
        <v>0</v>
      </c>
      <c r="N905" s="46" t="s">
        <v>3385</v>
      </c>
      <c r="O905" s="46" t="s">
        <v>4707</v>
      </c>
      <c r="P905" s="335" t="str">
        <f t="shared" si="14"/>
        <v>64DCOT03</v>
      </c>
      <c r="Q905" s="268" t="e">
        <f>_trangay</f>
        <v>#N/A</v>
      </c>
      <c r="R905" s="268" t="e">
        <f>_trangay</f>
        <v>#N/A</v>
      </c>
      <c r="S905" s="269" t="e">
        <f>_trangay</f>
        <v>#N/A</v>
      </c>
    </row>
    <row r="906" spans="1:19" ht="12.75" hidden="1" customHeight="1">
      <c r="A906" s="335" t="str">
        <f>Ma</f>
        <v>DC3OT31-DCK63</v>
      </c>
      <c r="B906" s="335" t="str">
        <f>MaHP</f>
        <v>DC3OT31</v>
      </c>
      <c r="C906" s="45">
        <v>993</v>
      </c>
      <c r="D906" s="45" t="s">
        <v>4708</v>
      </c>
      <c r="E906" s="45" t="s">
        <v>4709</v>
      </c>
      <c r="F906" s="45" t="s">
        <v>4704</v>
      </c>
      <c r="G906" s="45">
        <v>4</v>
      </c>
      <c r="H906" s="45" t="s">
        <v>2153</v>
      </c>
      <c r="I906" s="45" t="s">
        <v>2154</v>
      </c>
      <c r="J906" s="45">
        <v>45</v>
      </c>
      <c r="K906" s="45">
        <v>35</v>
      </c>
      <c r="L906" s="46">
        <v>0</v>
      </c>
      <c r="M906" s="46">
        <v>0</v>
      </c>
      <c r="N906" s="46" t="s">
        <v>3407</v>
      </c>
      <c r="O906" s="46" t="s">
        <v>2156</v>
      </c>
      <c r="P906" s="335" t="str">
        <f t="shared" si="14"/>
        <v>63DCOT02</v>
      </c>
      <c r="Q906" s="268">
        <f>_trangay</f>
        <v>90</v>
      </c>
      <c r="R906" s="268">
        <f>_trangay</f>
        <v>42334</v>
      </c>
      <c r="S906" s="269" t="str">
        <f>_trangay</f>
        <v>Viết</v>
      </c>
    </row>
    <row r="907" spans="1:19" ht="12.75" hidden="1" customHeight="1">
      <c r="A907" s="335" t="str">
        <f>Ma</f>
        <v>DC2CT16-DCK64</v>
      </c>
      <c r="B907" s="335" t="str">
        <f>MaHP</f>
        <v>DC2CT16</v>
      </c>
      <c r="C907" s="45">
        <v>994</v>
      </c>
      <c r="D907" s="45" t="s">
        <v>4710</v>
      </c>
      <c r="E907" s="45" t="s">
        <v>4711</v>
      </c>
      <c r="F907" s="45" t="s">
        <v>180</v>
      </c>
      <c r="G907" s="45">
        <v>3</v>
      </c>
      <c r="H907" s="45" t="s">
        <v>2157</v>
      </c>
      <c r="I907" s="45" t="s">
        <v>2155</v>
      </c>
      <c r="J907" s="45">
        <v>70</v>
      </c>
      <c r="K907" s="45">
        <v>53</v>
      </c>
      <c r="L907" s="46">
        <v>0</v>
      </c>
      <c r="M907" s="46">
        <v>0</v>
      </c>
      <c r="N907" s="46" t="s">
        <v>3385</v>
      </c>
      <c r="O907" s="46" t="s">
        <v>4331</v>
      </c>
      <c r="P907" s="335" t="str">
        <f t="shared" si="14"/>
        <v>64DCDD02</v>
      </c>
      <c r="Q907" s="268" t="e">
        <f>_trangay</f>
        <v>#N/A</v>
      </c>
      <c r="R907" s="268" t="e">
        <f>_trangay</f>
        <v>#N/A</v>
      </c>
      <c r="S907" s="269" t="e">
        <f>_trangay</f>
        <v>#N/A</v>
      </c>
    </row>
    <row r="908" spans="1:19" ht="12.75" hidden="1" customHeight="1">
      <c r="A908" s="335" t="str">
        <f>Ma</f>
        <v>CC2CT16-CCK65</v>
      </c>
      <c r="B908" s="335" t="str">
        <f>MaHP</f>
        <v>CC2CT16</v>
      </c>
      <c r="C908" s="45">
        <v>995</v>
      </c>
      <c r="D908" s="45" t="s">
        <v>5240</v>
      </c>
      <c r="E908" s="45" t="s">
        <v>5241</v>
      </c>
      <c r="F908" s="45" t="s">
        <v>180</v>
      </c>
      <c r="G908" s="45">
        <v>3</v>
      </c>
      <c r="H908" s="45" t="s">
        <v>2157</v>
      </c>
      <c r="I908" s="45" t="s">
        <v>2155</v>
      </c>
      <c r="J908" s="45">
        <v>33</v>
      </c>
      <c r="K908" s="45">
        <v>32</v>
      </c>
      <c r="L908" s="46">
        <v>0</v>
      </c>
      <c r="M908" s="46">
        <v>0</v>
      </c>
      <c r="N908" s="46" t="s">
        <v>5021</v>
      </c>
      <c r="O908" s="46" t="s">
        <v>2224</v>
      </c>
      <c r="P908" s="335" t="str">
        <f t="shared" si="14"/>
        <v>65CCDD21</v>
      </c>
      <c r="Q908" s="268" t="e">
        <f>_trangay</f>
        <v>#N/A</v>
      </c>
      <c r="R908" s="268" t="e">
        <f>_trangay</f>
        <v>#N/A</v>
      </c>
      <c r="S908" s="269" t="e">
        <f>_trangay</f>
        <v>#N/A</v>
      </c>
    </row>
    <row r="909" spans="1:19" ht="12.75" hidden="1" customHeight="1">
      <c r="A909" s="335" t="str">
        <f>Ma</f>
        <v>DC2CT16-DCK64</v>
      </c>
      <c r="B909" s="335" t="str">
        <f>MaHP</f>
        <v>DC2CT16</v>
      </c>
      <c r="C909" s="45">
        <v>996</v>
      </c>
      <c r="D909" s="45" t="s">
        <v>4712</v>
      </c>
      <c r="E909" s="45" t="s">
        <v>4713</v>
      </c>
      <c r="F909" s="45" t="s">
        <v>180</v>
      </c>
      <c r="G909" s="45">
        <v>3</v>
      </c>
      <c r="H909" s="45" t="s">
        <v>2157</v>
      </c>
      <c r="I909" s="45" t="s">
        <v>2155</v>
      </c>
      <c r="J909" s="45">
        <v>70</v>
      </c>
      <c r="K909" s="45">
        <v>50</v>
      </c>
      <c r="L909" s="46">
        <v>0</v>
      </c>
      <c r="M909" s="46">
        <v>0</v>
      </c>
      <c r="N909" s="46" t="s">
        <v>3385</v>
      </c>
      <c r="O909" s="46" t="s">
        <v>4331</v>
      </c>
      <c r="P909" s="335" t="str">
        <f t="shared" si="14"/>
        <v>64DCDD03</v>
      </c>
      <c r="Q909" s="268" t="e">
        <f>_trangay</f>
        <v>#N/A</v>
      </c>
      <c r="R909" s="268" t="e">
        <f>_trangay</f>
        <v>#N/A</v>
      </c>
      <c r="S909" s="269" t="e">
        <f>_trangay</f>
        <v>#N/A</v>
      </c>
    </row>
    <row r="910" spans="1:19" ht="12.75" hidden="1" customHeight="1">
      <c r="A910" s="335" t="str">
        <f>Ma</f>
        <v>DC2CT16-DCK64</v>
      </c>
      <c r="B910" s="335" t="str">
        <f>MaHP</f>
        <v>DC2CT16</v>
      </c>
      <c r="C910" s="45">
        <v>997</v>
      </c>
      <c r="D910" s="45" t="s">
        <v>4714</v>
      </c>
      <c r="E910" s="45" t="s">
        <v>4715</v>
      </c>
      <c r="F910" s="45" t="s">
        <v>180</v>
      </c>
      <c r="G910" s="45">
        <v>3</v>
      </c>
      <c r="H910" s="45" t="s">
        <v>2157</v>
      </c>
      <c r="I910" s="45" t="s">
        <v>2155</v>
      </c>
      <c r="J910" s="45">
        <v>70</v>
      </c>
      <c r="K910" s="45">
        <v>53</v>
      </c>
      <c r="L910" s="46">
        <v>0</v>
      </c>
      <c r="M910" s="46">
        <v>0</v>
      </c>
      <c r="N910" s="46" t="s">
        <v>3385</v>
      </c>
      <c r="O910" s="46" t="s">
        <v>2224</v>
      </c>
      <c r="P910" s="335" t="str">
        <f t="shared" si="14"/>
        <v>64DCDD04</v>
      </c>
      <c r="Q910" s="268" t="e">
        <f>_trangay</f>
        <v>#N/A</v>
      </c>
      <c r="R910" s="268" t="e">
        <f>_trangay</f>
        <v>#N/A</v>
      </c>
      <c r="S910" s="269" t="e">
        <f>_trangay</f>
        <v>#N/A</v>
      </c>
    </row>
    <row r="911" spans="1:19" ht="12.75" hidden="1" customHeight="1">
      <c r="A911" s="335" t="str">
        <f>Ma</f>
        <v>DC2CT16-DCK65</v>
      </c>
      <c r="B911" s="335" t="str">
        <f>MaHP</f>
        <v>DC2CT16</v>
      </c>
      <c r="C911" s="45">
        <v>998</v>
      </c>
      <c r="D911" s="45" t="s">
        <v>3231</v>
      </c>
      <c r="E911" s="45" t="s">
        <v>3232</v>
      </c>
      <c r="F911" s="45" t="s">
        <v>180</v>
      </c>
      <c r="G911" s="45">
        <v>3</v>
      </c>
      <c r="H911" s="45" t="s">
        <v>2157</v>
      </c>
      <c r="I911" s="45" t="s">
        <v>2155</v>
      </c>
      <c r="J911" s="45">
        <v>70</v>
      </c>
      <c r="K911" s="45">
        <v>8</v>
      </c>
      <c r="L911" s="46">
        <v>0</v>
      </c>
      <c r="M911" s="46">
        <v>0</v>
      </c>
      <c r="N911" s="46" t="s">
        <v>2237</v>
      </c>
      <c r="O911" s="46" t="s">
        <v>2161</v>
      </c>
      <c r="P911" s="335" t="str">
        <f t="shared" si="14"/>
        <v>65DCCDA1</v>
      </c>
      <c r="Q911" s="268">
        <f>_trangay</f>
        <v>60</v>
      </c>
      <c r="R911" s="268">
        <f>_trangay</f>
        <v>42345</v>
      </c>
      <c r="S911" s="269" t="str">
        <f>_trangay</f>
        <v>Viết</v>
      </c>
    </row>
    <row r="912" spans="1:19" ht="12.75" hidden="1" customHeight="1">
      <c r="A912" s="335" t="str">
        <f>Ma</f>
        <v>DC2CT16-DCK65</v>
      </c>
      <c r="B912" s="335" t="str">
        <f>MaHP</f>
        <v>DC2CT16</v>
      </c>
      <c r="C912" s="45">
        <v>999</v>
      </c>
      <c r="D912" s="45" t="s">
        <v>3233</v>
      </c>
      <c r="E912" s="45" t="s">
        <v>3234</v>
      </c>
      <c r="F912" s="45" t="s">
        <v>180</v>
      </c>
      <c r="G912" s="45">
        <v>3</v>
      </c>
      <c r="H912" s="45" t="s">
        <v>2157</v>
      </c>
      <c r="I912" s="45" t="s">
        <v>2155</v>
      </c>
      <c r="J912" s="45">
        <v>70</v>
      </c>
      <c r="K912" s="45">
        <v>55</v>
      </c>
      <c r="L912" s="46">
        <v>0</v>
      </c>
      <c r="M912" s="46">
        <v>0</v>
      </c>
      <c r="N912" s="46" t="s">
        <v>2237</v>
      </c>
      <c r="O912" s="46" t="s">
        <v>2161</v>
      </c>
      <c r="P912" s="335" t="str">
        <f t="shared" si="14"/>
        <v>65DCCD21</v>
      </c>
      <c r="Q912" s="268">
        <f>_trangay</f>
        <v>60</v>
      </c>
      <c r="R912" s="268">
        <f>_trangay</f>
        <v>42345</v>
      </c>
      <c r="S912" s="269" t="str">
        <f>_trangay</f>
        <v>Viết</v>
      </c>
    </row>
    <row r="913" spans="1:19" ht="12.75" hidden="1" customHeight="1">
      <c r="A913" s="335" t="str">
        <f>Ma</f>
        <v>DC2CT16-DCK65</v>
      </c>
      <c r="B913" s="335" t="str">
        <f>MaHP</f>
        <v>DC2CT16</v>
      </c>
      <c r="C913" s="45">
        <v>1000</v>
      </c>
      <c r="D913" s="45" t="s">
        <v>3235</v>
      </c>
      <c r="E913" s="45" t="s">
        <v>3236</v>
      </c>
      <c r="F913" s="45" t="s">
        <v>180</v>
      </c>
      <c r="G913" s="45">
        <v>3</v>
      </c>
      <c r="H913" s="45" t="s">
        <v>2157</v>
      </c>
      <c r="I913" s="45" t="s">
        <v>2155</v>
      </c>
      <c r="J913" s="45">
        <v>70</v>
      </c>
      <c r="K913" s="45">
        <v>59</v>
      </c>
      <c r="L913" s="46">
        <v>0</v>
      </c>
      <c r="M913" s="46">
        <v>0</v>
      </c>
      <c r="N913" s="46" t="s">
        <v>2237</v>
      </c>
      <c r="O913" s="46" t="s">
        <v>2225</v>
      </c>
      <c r="P913" s="335" t="str">
        <f t="shared" si="14"/>
        <v>65DCCD22</v>
      </c>
      <c r="Q913" s="268">
        <f>_trangay</f>
        <v>60</v>
      </c>
      <c r="R913" s="268">
        <f>_trangay</f>
        <v>42345</v>
      </c>
      <c r="S913" s="269" t="str">
        <f>_trangay</f>
        <v>Viết</v>
      </c>
    </row>
    <row r="914" spans="1:19" ht="12.75" hidden="1" customHeight="1">
      <c r="A914" s="335" t="str">
        <f>Ma</f>
        <v>DC2CT16-DCK65</v>
      </c>
      <c r="B914" s="335" t="str">
        <f>MaHP</f>
        <v>DC2CT16</v>
      </c>
      <c r="C914" s="45">
        <v>1001</v>
      </c>
      <c r="D914" s="45" t="s">
        <v>3237</v>
      </c>
      <c r="E914" s="45" t="s">
        <v>3238</v>
      </c>
      <c r="F914" s="45" t="s">
        <v>180</v>
      </c>
      <c r="G914" s="45">
        <v>3</v>
      </c>
      <c r="H914" s="45" t="s">
        <v>2157</v>
      </c>
      <c r="I914" s="45" t="s">
        <v>2155</v>
      </c>
      <c r="J914" s="45">
        <v>70</v>
      </c>
      <c r="K914" s="45">
        <v>54</v>
      </c>
      <c r="L914" s="46">
        <v>0</v>
      </c>
      <c r="M914" s="46">
        <v>0</v>
      </c>
      <c r="N914" s="46" t="s">
        <v>2237</v>
      </c>
      <c r="O914" s="46" t="s">
        <v>2224</v>
      </c>
      <c r="P914" s="335" t="str">
        <f t="shared" si="14"/>
        <v>65DCCD23</v>
      </c>
      <c r="Q914" s="268">
        <f>_trangay</f>
        <v>60</v>
      </c>
      <c r="R914" s="268">
        <f>_trangay</f>
        <v>42345</v>
      </c>
      <c r="S914" s="269" t="str">
        <f>_trangay</f>
        <v>Viết</v>
      </c>
    </row>
    <row r="915" spans="1:19" ht="12.75" hidden="1" customHeight="1">
      <c r="A915" s="335" t="str">
        <f>Ma</f>
        <v>DC2CT16-DCK65</v>
      </c>
      <c r="B915" s="335" t="str">
        <f>MaHP</f>
        <v>DC2CT16</v>
      </c>
      <c r="C915" s="45">
        <v>1002</v>
      </c>
      <c r="D915" s="45" t="s">
        <v>3239</v>
      </c>
      <c r="E915" s="45" t="s">
        <v>3240</v>
      </c>
      <c r="F915" s="45" t="s">
        <v>180</v>
      </c>
      <c r="G915" s="45">
        <v>3</v>
      </c>
      <c r="H915" s="45" t="s">
        <v>2157</v>
      </c>
      <c r="I915" s="45" t="s">
        <v>2155</v>
      </c>
      <c r="J915" s="45">
        <v>18</v>
      </c>
      <c r="K915" s="45">
        <v>17</v>
      </c>
      <c r="L915" s="46">
        <v>0</v>
      </c>
      <c r="M915" s="46">
        <v>0</v>
      </c>
      <c r="N915" s="46" t="s">
        <v>2237</v>
      </c>
      <c r="O915" s="46" t="s">
        <v>2162</v>
      </c>
      <c r="P915" s="335" t="str">
        <f t="shared" si="14"/>
        <v>65DCCC21</v>
      </c>
      <c r="Q915" s="268">
        <f>_trangay</f>
        <v>60</v>
      </c>
      <c r="R915" s="268">
        <f>_trangay</f>
        <v>42345</v>
      </c>
      <c r="S915" s="269" t="str">
        <f>_trangay</f>
        <v>Viết</v>
      </c>
    </row>
    <row r="916" spans="1:19" ht="12.75" hidden="1" customHeight="1">
      <c r="A916" s="335" t="str">
        <f>Ma</f>
        <v>DC2CT16-DCK65</v>
      </c>
      <c r="B916" s="335" t="str">
        <f>MaHP</f>
        <v>DC2CT16</v>
      </c>
      <c r="C916" s="45">
        <v>1003</v>
      </c>
      <c r="D916" s="45" t="s">
        <v>3241</v>
      </c>
      <c r="E916" s="45" t="s">
        <v>3242</v>
      </c>
      <c r="F916" s="45" t="s">
        <v>180</v>
      </c>
      <c r="G916" s="45">
        <v>3</v>
      </c>
      <c r="H916" s="45" t="s">
        <v>2157</v>
      </c>
      <c r="I916" s="45" t="s">
        <v>2155</v>
      </c>
      <c r="J916" s="45">
        <v>70</v>
      </c>
      <c r="K916" s="45">
        <v>43</v>
      </c>
      <c r="L916" s="46">
        <v>0</v>
      </c>
      <c r="M916" s="46">
        <v>0</v>
      </c>
      <c r="N916" s="46" t="s">
        <v>2237</v>
      </c>
      <c r="O916" s="46" t="s">
        <v>2224</v>
      </c>
      <c r="P916" s="335" t="str">
        <f t="shared" si="14"/>
        <v>65DCCS21</v>
      </c>
      <c r="Q916" s="268">
        <f>_trangay</f>
        <v>60</v>
      </c>
      <c r="R916" s="268">
        <f>_trangay</f>
        <v>42345</v>
      </c>
      <c r="S916" s="269" t="str">
        <f>_trangay</f>
        <v>Viết</v>
      </c>
    </row>
    <row r="917" spans="1:19" ht="12.75" hidden="1" customHeight="1">
      <c r="A917" s="335" t="str">
        <f>Ma</f>
        <v>DC2CK58-DCK65</v>
      </c>
      <c r="B917" s="335" t="str">
        <f>MaHP</f>
        <v>DC2CK58</v>
      </c>
      <c r="C917" s="45">
        <v>1004</v>
      </c>
      <c r="D917" s="45" t="s">
        <v>3243</v>
      </c>
      <c r="E917" s="45" t="s">
        <v>3244</v>
      </c>
      <c r="F917" s="45" t="s">
        <v>2189</v>
      </c>
      <c r="G917" s="45">
        <v>2</v>
      </c>
      <c r="H917" s="45" t="s">
        <v>219</v>
      </c>
      <c r="I917" s="45" t="s">
        <v>2154</v>
      </c>
      <c r="J917" s="45">
        <v>66</v>
      </c>
      <c r="K917" s="45">
        <v>66</v>
      </c>
      <c r="L917" s="46">
        <v>0</v>
      </c>
      <c r="M917" s="46">
        <v>0</v>
      </c>
      <c r="N917" s="46" t="s">
        <v>2237</v>
      </c>
      <c r="O917" s="46" t="s">
        <v>2156</v>
      </c>
      <c r="P917" s="335" t="str">
        <f t="shared" si="14"/>
        <v>65DCOT21</v>
      </c>
      <c r="Q917" s="268" t="e">
        <f>_trangay</f>
        <v>#N/A</v>
      </c>
      <c r="R917" s="268" t="e">
        <f>_trangay</f>
        <v>#N/A</v>
      </c>
      <c r="S917" s="269" t="e">
        <f>_trangay</f>
        <v>#N/A</v>
      </c>
    </row>
    <row r="918" spans="1:19" ht="12.75" hidden="1" customHeight="1">
      <c r="A918" s="335" t="str">
        <f>Ma</f>
        <v>DC2CK58-DCK65</v>
      </c>
      <c r="B918" s="335" t="str">
        <f>MaHP</f>
        <v>DC2CK58</v>
      </c>
      <c r="C918" s="45">
        <v>1005</v>
      </c>
      <c r="D918" s="45" t="s">
        <v>3245</v>
      </c>
      <c r="E918" s="45" t="s">
        <v>3246</v>
      </c>
      <c r="F918" s="45" t="s">
        <v>2189</v>
      </c>
      <c r="G918" s="45">
        <v>2</v>
      </c>
      <c r="H918" s="45" t="s">
        <v>219</v>
      </c>
      <c r="I918" s="45" t="s">
        <v>2154</v>
      </c>
      <c r="J918" s="45">
        <v>65</v>
      </c>
      <c r="K918" s="45">
        <v>62</v>
      </c>
      <c r="L918" s="46">
        <v>0</v>
      </c>
      <c r="M918" s="46">
        <v>0</v>
      </c>
      <c r="N918" s="46" t="s">
        <v>2237</v>
      </c>
      <c r="O918" s="46" t="s">
        <v>2191</v>
      </c>
      <c r="P918" s="335" t="str">
        <f t="shared" si="14"/>
        <v>65DCOT22</v>
      </c>
      <c r="Q918" s="268" t="e">
        <f>_trangay</f>
        <v>#N/A</v>
      </c>
      <c r="R918" s="268" t="e">
        <f>_trangay</f>
        <v>#N/A</v>
      </c>
      <c r="S918" s="269" t="e">
        <f>_trangay</f>
        <v>#N/A</v>
      </c>
    </row>
    <row r="919" spans="1:19" ht="12.75" hidden="1" customHeight="1">
      <c r="A919" s="335" t="str">
        <f>Ma</f>
        <v>DC2CK58-DCK65</v>
      </c>
      <c r="B919" s="335" t="str">
        <f>MaHP</f>
        <v>DC2CK58</v>
      </c>
      <c r="C919" s="45">
        <v>1006</v>
      </c>
      <c r="D919" s="45" t="s">
        <v>3247</v>
      </c>
      <c r="E919" s="45" t="s">
        <v>3248</v>
      </c>
      <c r="F919" s="45" t="s">
        <v>2189</v>
      </c>
      <c r="G919" s="45">
        <v>2</v>
      </c>
      <c r="H919" s="45" t="s">
        <v>219</v>
      </c>
      <c r="I919" s="45" t="s">
        <v>2154</v>
      </c>
      <c r="J919" s="45">
        <v>56</v>
      </c>
      <c r="K919" s="45">
        <v>51</v>
      </c>
      <c r="L919" s="46">
        <v>0</v>
      </c>
      <c r="M919" s="46">
        <v>0</v>
      </c>
      <c r="N919" s="46" t="s">
        <v>2237</v>
      </c>
      <c r="O919" s="46" t="s">
        <v>2191</v>
      </c>
      <c r="P919" s="335" t="str">
        <f t="shared" si="14"/>
        <v>65DCOT23</v>
      </c>
      <c r="Q919" s="268" t="e">
        <f>_trangay</f>
        <v>#N/A</v>
      </c>
      <c r="R919" s="268" t="e">
        <f>_trangay</f>
        <v>#N/A</v>
      </c>
      <c r="S919" s="269" t="e">
        <f>_trangay</f>
        <v>#N/A</v>
      </c>
    </row>
    <row r="920" spans="1:19" ht="12.75" hidden="1" customHeight="1">
      <c r="A920" s="335" t="str">
        <f>Ma</f>
        <v>DC2CK58-DCK65</v>
      </c>
      <c r="B920" s="335" t="str">
        <f>MaHP</f>
        <v>DC2CK58</v>
      </c>
      <c r="C920" s="45">
        <v>1007</v>
      </c>
      <c r="D920" s="45" t="s">
        <v>3249</v>
      </c>
      <c r="E920" s="45" t="s">
        <v>3250</v>
      </c>
      <c r="F920" s="45" t="s">
        <v>2189</v>
      </c>
      <c r="G920" s="45">
        <v>2</v>
      </c>
      <c r="H920" s="45" t="s">
        <v>219</v>
      </c>
      <c r="I920" s="45" t="s">
        <v>2154</v>
      </c>
      <c r="J920" s="45">
        <v>55</v>
      </c>
      <c r="K920" s="45">
        <v>44</v>
      </c>
      <c r="L920" s="46">
        <v>0</v>
      </c>
      <c r="M920" s="46">
        <v>0</v>
      </c>
      <c r="N920" s="46" t="s">
        <v>2237</v>
      </c>
      <c r="O920" s="46" t="s">
        <v>2190</v>
      </c>
      <c r="P920" s="335" t="str">
        <f t="shared" si="14"/>
        <v>65DCOT24</v>
      </c>
      <c r="Q920" s="268" t="e">
        <f>_trangay</f>
        <v>#N/A</v>
      </c>
      <c r="R920" s="268" t="e">
        <f>_trangay</f>
        <v>#N/A</v>
      </c>
      <c r="S920" s="269" t="e">
        <f>_trangay</f>
        <v>#N/A</v>
      </c>
    </row>
    <row r="921" spans="1:19" ht="12.75" hidden="1" customHeight="1">
      <c r="A921" s="335" t="str">
        <f>Ma</f>
        <v>DC2DT46-DCK65</v>
      </c>
      <c r="B921" s="335" t="str">
        <f>MaHP</f>
        <v>DC2DT46</v>
      </c>
      <c r="C921" s="45">
        <v>1008</v>
      </c>
      <c r="D921" s="45" t="s">
        <v>3251</v>
      </c>
      <c r="E921" s="45" t="s">
        <v>3252</v>
      </c>
      <c r="F921" s="45" t="s">
        <v>419</v>
      </c>
      <c r="G921" s="45">
        <v>3</v>
      </c>
      <c r="H921" s="45" t="s">
        <v>2198</v>
      </c>
      <c r="I921" s="45" t="s">
        <v>2199</v>
      </c>
      <c r="J921" s="45">
        <v>60</v>
      </c>
      <c r="K921" s="45">
        <v>58</v>
      </c>
      <c r="L921" s="46">
        <v>0</v>
      </c>
      <c r="M921" s="46">
        <v>0</v>
      </c>
      <c r="N921" s="46" t="s">
        <v>2237</v>
      </c>
      <c r="O921" s="46" t="s">
        <v>2230</v>
      </c>
      <c r="P921" s="335" t="str">
        <f t="shared" si="14"/>
        <v>65DCDT21</v>
      </c>
      <c r="Q921" s="268" t="e">
        <f>_trangay</f>
        <v>#N/A</v>
      </c>
      <c r="R921" s="268" t="e">
        <f>_trangay</f>
        <v>#N/A</v>
      </c>
      <c r="S921" s="269" t="e">
        <f>_trangay</f>
        <v>#N/A</v>
      </c>
    </row>
    <row r="922" spans="1:19" ht="12.75" hidden="1" customHeight="1">
      <c r="A922" s="335" t="str">
        <f>Ma</f>
        <v>DC2DT46-DCK65</v>
      </c>
      <c r="B922" s="335" t="str">
        <f>MaHP</f>
        <v>DC2DT46</v>
      </c>
      <c r="C922" s="45">
        <v>1009</v>
      </c>
      <c r="D922" s="45" t="s">
        <v>3253</v>
      </c>
      <c r="E922" s="45" t="s">
        <v>3254</v>
      </c>
      <c r="F922" s="45" t="s">
        <v>419</v>
      </c>
      <c r="G922" s="45">
        <v>3</v>
      </c>
      <c r="H922" s="45" t="s">
        <v>2198</v>
      </c>
      <c r="I922" s="45" t="s">
        <v>2199</v>
      </c>
      <c r="J922" s="45">
        <v>57</v>
      </c>
      <c r="K922" s="45">
        <v>51</v>
      </c>
      <c r="L922" s="46">
        <v>0</v>
      </c>
      <c r="M922" s="46">
        <v>0</v>
      </c>
      <c r="N922" s="46" t="s">
        <v>2237</v>
      </c>
      <c r="O922" s="46" t="s">
        <v>2210</v>
      </c>
      <c r="P922" s="335" t="str">
        <f t="shared" si="14"/>
        <v>65DCDT22</v>
      </c>
      <c r="Q922" s="268" t="e">
        <f>_trangay</f>
        <v>#N/A</v>
      </c>
      <c r="R922" s="268" t="e">
        <f>_trangay</f>
        <v>#N/A</v>
      </c>
      <c r="S922" s="269" t="e">
        <f>_trangay</f>
        <v>#N/A</v>
      </c>
    </row>
    <row r="923" spans="1:19" ht="12.75" hidden="1" customHeight="1">
      <c r="A923" s="335" t="str">
        <f>Ma</f>
        <v>DC1LL03-DCK64</v>
      </c>
      <c r="B923" s="335" t="str">
        <f>MaHP</f>
        <v>DC1LL03</v>
      </c>
      <c r="C923" s="45">
        <v>1010</v>
      </c>
      <c r="D923" s="45" t="s">
        <v>4716</v>
      </c>
      <c r="E923" s="45" t="s">
        <v>4717</v>
      </c>
      <c r="F923" s="45" t="s">
        <v>35</v>
      </c>
      <c r="G923" s="45">
        <v>2</v>
      </c>
      <c r="H923" s="45" t="s">
        <v>2218</v>
      </c>
      <c r="I923" s="45" t="s">
        <v>2169</v>
      </c>
      <c r="J923" s="45">
        <v>70</v>
      </c>
      <c r="K923" s="45">
        <v>80</v>
      </c>
      <c r="L923" s="46">
        <v>0</v>
      </c>
      <c r="M923" s="46">
        <v>0</v>
      </c>
      <c r="N923" s="46" t="s">
        <v>3385</v>
      </c>
      <c r="O923" s="46" t="s">
        <v>2232</v>
      </c>
      <c r="P923" s="335" t="str">
        <f t="shared" si="14"/>
        <v>64DCDD02</v>
      </c>
      <c r="Q923" s="268">
        <f>_trangay</f>
        <v>90</v>
      </c>
      <c r="R923" s="268">
        <f>_trangay</f>
        <v>42333</v>
      </c>
      <c r="S923" s="269" t="str">
        <f>_trangay</f>
        <v>Viết</v>
      </c>
    </row>
    <row r="924" spans="1:19" ht="12.75" hidden="1" customHeight="1">
      <c r="A924" s="335" t="str">
        <f>Ma</f>
        <v>CC1LL03-CCK65</v>
      </c>
      <c r="B924" s="335" t="str">
        <f>MaHP</f>
        <v>CC1LL03</v>
      </c>
      <c r="C924" s="45">
        <v>1011</v>
      </c>
      <c r="D924" s="45" t="s">
        <v>5242</v>
      </c>
      <c r="E924" s="45" t="s">
        <v>5243</v>
      </c>
      <c r="F924" s="45" t="s">
        <v>35</v>
      </c>
      <c r="G924" s="45">
        <v>2</v>
      </c>
      <c r="H924" s="45" t="s">
        <v>2218</v>
      </c>
      <c r="I924" s="45" t="s">
        <v>2169</v>
      </c>
      <c r="J924" s="45">
        <v>69</v>
      </c>
      <c r="K924" s="45">
        <v>67</v>
      </c>
      <c r="L924" s="46">
        <v>0</v>
      </c>
      <c r="M924" s="46">
        <v>0</v>
      </c>
      <c r="N924" s="46" t="s">
        <v>5021</v>
      </c>
      <c r="O924" s="46" t="s">
        <v>2233</v>
      </c>
      <c r="P924" s="335" t="str">
        <f t="shared" si="14"/>
        <v>65CCCD21</v>
      </c>
      <c r="Q924" s="268">
        <f>_trangay</f>
        <v>75</v>
      </c>
      <c r="R924" s="268">
        <f>_trangay</f>
        <v>42335</v>
      </c>
      <c r="S924" s="269" t="str">
        <f>_trangay</f>
        <v>Viết</v>
      </c>
    </row>
    <row r="925" spans="1:19" ht="12.75" hidden="1" customHeight="1">
      <c r="A925" s="335" t="str">
        <f>Ma</f>
        <v>CC1LL03-CCK65</v>
      </c>
      <c r="B925" s="335" t="str">
        <f>MaHP</f>
        <v>CC1LL03</v>
      </c>
      <c r="C925" s="45">
        <v>1012</v>
      </c>
      <c r="D925" s="45" t="s">
        <v>5244</v>
      </c>
      <c r="E925" s="45" t="s">
        <v>5245</v>
      </c>
      <c r="F925" s="45" t="s">
        <v>35</v>
      </c>
      <c r="G925" s="45">
        <v>2</v>
      </c>
      <c r="H925" s="45" t="s">
        <v>2218</v>
      </c>
      <c r="I925" s="45" t="s">
        <v>2169</v>
      </c>
      <c r="J925" s="45">
        <v>64</v>
      </c>
      <c r="K925" s="45">
        <v>62</v>
      </c>
      <c r="L925" s="46">
        <v>0</v>
      </c>
      <c r="M925" s="46">
        <v>0</v>
      </c>
      <c r="N925" s="46" t="s">
        <v>5021</v>
      </c>
      <c r="O925" s="46" t="s">
        <v>2232</v>
      </c>
      <c r="P925" s="335" t="str">
        <f t="shared" si="14"/>
        <v>65CCCD22</v>
      </c>
      <c r="Q925" s="268">
        <f>_trangay</f>
        <v>75</v>
      </c>
      <c r="R925" s="268">
        <f>_trangay</f>
        <v>42335</v>
      </c>
      <c r="S925" s="269" t="str">
        <f>_trangay</f>
        <v>Viết</v>
      </c>
    </row>
    <row r="926" spans="1:19" ht="12.75" hidden="1" customHeight="1">
      <c r="A926" s="335" t="str">
        <f>Ma</f>
        <v>DC1LL03-DCK65</v>
      </c>
      <c r="B926" s="335" t="str">
        <f>MaHP</f>
        <v>DC1LL03</v>
      </c>
      <c r="C926" s="45">
        <v>1013</v>
      </c>
      <c r="D926" s="45" t="s">
        <v>3255</v>
      </c>
      <c r="E926" s="45" t="s">
        <v>3256</v>
      </c>
      <c r="F926" s="45" t="s">
        <v>35</v>
      </c>
      <c r="G926" s="45">
        <v>2</v>
      </c>
      <c r="H926" s="45" t="s">
        <v>2218</v>
      </c>
      <c r="I926" s="45" t="s">
        <v>2169</v>
      </c>
      <c r="J926" s="45">
        <v>70</v>
      </c>
      <c r="K926" s="45">
        <v>114</v>
      </c>
      <c r="L926" s="46">
        <v>0</v>
      </c>
      <c r="M926" s="46">
        <v>0</v>
      </c>
      <c r="N926" s="46" t="s">
        <v>2237</v>
      </c>
      <c r="O926" s="46" t="s">
        <v>2232</v>
      </c>
      <c r="P926" s="335" t="str">
        <f t="shared" si="14"/>
        <v>65DCCD21</v>
      </c>
      <c r="Q926" s="268">
        <f>_trangay</f>
        <v>90</v>
      </c>
      <c r="R926" s="268">
        <f>_trangay</f>
        <v>42335</v>
      </c>
      <c r="S926" s="269" t="str">
        <f>_trangay</f>
        <v>Viết</v>
      </c>
    </row>
    <row r="927" spans="1:19" ht="12.75" hidden="1" customHeight="1">
      <c r="A927" s="335" t="str">
        <f>Ma</f>
        <v>DC1LL03-DCK64</v>
      </c>
      <c r="B927" s="335" t="str">
        <f>MaHP</f>
        <v>DC1LL03</v>
      </c>
      <c r="C927" s="45">
        <v>1014</v>
      </c>
      <c r="D927" s="45" t="s">
        <v>4718</v>
      </c>
      <c r="E927" s="45" t="s">
        <v>4719</v>
      </c>
      <c r="F927" s="45" t="s">
        <v>35</v>
      </c>
      <c r="G927" s="45">
        <v>2</v>
      </c>
      <c r="H927" s="45" t="s">
        <v>2218</v>
      </c>
      <c r="I927" s="45" t="s">
        <v>2169</v>
      </c>
      <c r="J927" s="45">
        <v>70</v>
      </c>
      <c r="K927" s="45">
        <v>113</v>
      </c>
      <c r="L927" s="46">
        <v>0</v>
      </c>
      <c r="M927" s="46">
        <v>0</v>
      </c>
      <c r="N927" s="46" t="s">
        <v>3385</v>
      </c>
      <c r="O927" s="46" t="s">
        <v>2233</v>
      </c>
      <c r="P927" s="335" t="str">
        <f t="shared" si="14"/>
        <v>64DCDD04</v>
      </c>
      <c r="Q927" s="268">
        <f>_trangay</f>
        <v>90</v>
      </c>
      <c r="R927" s="268">
        <f>_trangay</f>
        <v>42333</v>
      </c>
      <c r="S927" s="269" t="str">
        <f>_trangay</f>
        <v>Viết</v>
      </c>
    </row>
    <row r="928" spans="1:19" ht="12.75" hidden="1" customHeight="1">
      <c r="A928" s="335" t="str">
        <f>Ma</f>
        <v>CC1LL03-CCK65</v>
      </c>
      <c r="B928" s="335" t="str">
        <f>MaHP</f>
        <v>CC1LL03</v>
      </c>
      <c r="C928" s="45">
        <v>1015</v>
      </c>
      <c r="D928" s="45" t="s">
        <v>5246</v>
      </c>
      <c r="E928" s="45" t="s">
        <v>5247</v>
      </c>
      <c r="F928" s="45" t="s">
        <v>35</v>
      </c>
      <c r="G928" s="45">
        <v>2</v>
      </c>
      <c r="H928" s="45" t="s">
        <v>2218</v>
      </c>
      <c r="I928" s="45" t="s">
        <v>2169</v>
      </c>
      <c r="J928" s="45">
        <v>33</v>
      </c>
      <c r="K928" s="45">
        <v>32</v>
      </c>
      <c r="L928" s="46">
        <v>0</v>
      </c>
      <c r="M928" s="46">
        <v>0</v>
      </c>
      <c r="N928" s="46" t="s">
        <v>5021</v>
      </c>
      <c r="O928" s="46" t="s">
        <v>2232</v>
      </c>
      <c r="P928" s="335" t="str">
        <f t="shared" si="14"/>
        <v>65CCDD21</v>
      </c>
      <c r="Q928" s="268">
        <f>_trangay</f>
        <v>75</v>
      </c>
      <c r="R928" s="268">
        <f>_trangay</f>
        <v>42335</v>
      </c>
      <c r="S928" s="269" t="str">
        <f>_trangay</f>
        <v>Viết</v>
      </c>
    </row>
    <row r="929" spans="1:19" ht="12.75" hidden="1" customHeight="1">
      <c r="A929" s="335" t="str">
        <f>Ma</f>
        <v>CC1LL03-CCK65</v>
      </c>
      <c r="B929" s="335" t="str">
        <f>MaHP</f>
        <v>CC1LL03</v>
      </c>
      <c r="C929" s="45">
        <v>1016</v>
      </c>
      <c r="D929" s="45" t="s">
        <v>5248</v>
      </c>
      <c r="E929" s="45" t="s">
        <v>5249</v>
      </c>
      <c r="F929" s="45" t="s">
        <v>35</v>
      </c>
      <c r="G929" s="45">
        <v>2</v>
      </c>
      <c r="H929" s="45" t="s">
        <v>2218</v>
      </c>
      <c r="I929" s="45" t="s">
        <v>2169</v>
      </c>
      <c r="J929" s="45">
        <v>60</v>
      </c>
      <c r="K929" s="45">
        <v>59</v>
      </c>
      <c r="L929" s="46">
        <v>0</v>
      </c>
      <c r="M929" s="46">
        <v>0</v>
      </c>
      <c r="N929" s="46" t="s">
        <v>5021</v>
      </c>
      <c r="O929" s="46" t="s">
        <v>2233</v>
      </c>
      <c r="P929" s="335" t="str">
        <f t="shared" si="14"/>
        <v>65CCOT21</v>
      </c>
      <c r="Q929" s="268">
        <f>_trangay</f>
        <v>75</v>
      </c>
      <c r="R929" s="268">
        <f>_trangay</f>
        <v>42335</v>
      </c>
      <c r="S929" s="269" t="str">
        <f>_trangay</f>
        <v>Viết</v>
      </c>
    </row>
    <row r="930" spans="1:19" ht="12.75" hidden="1" customHeight="1">
      <c r="A930" s="335" t="str">
        <f>Ma</f>
        <v>DC1LL03-DCK65</v>
      </c>
      <c r="B930" s="335" t="str">
        <f>MaHP</f>
        <v>DC1LL03</v>
      </c>
      <c r="C930" s="45">
        <v>1017</v>
      </c>
      <c r="D930" s="45" t="s">
        <v>3257</v>
      </c>
      <c r="E930" s="45" t="s">
        <v>3258</v>
      </c>
      <c r="F930" s="45" t="s">
        <v>35</v>
      </c>
      <c r="G930" s="45">
        <v>2</v>
      </c>
      <c r="H930" s="45" t="s">
        <v>2218</v>
      </c>
      <c r="I930" s="45" t="s">
        <v>2169</v>
      </c>
      <c r="J930" s="45">
        <v>60</v>
      </c>
      <c r="K930" s="45">
        <v>110</v>
      </c>
      <c r="L930" s="46">
        <v>0</v>
      </c>
      <c r="M930" s="46">
        <v>0</v>
      </c>
      <c r="N930" s="46" t="s">
        <v>2237</v>
      </c>
      <c r="O930" s="46" t="s">
        <v>2231</v>
      </c>
      <c r="P930" s="335" t="str">
        <f t="shared" si="14"/>
        <v>65DCDT21</v>
      </c>
      <c r="Q930" s="268">
        <f>_trangay</f>
        <v>90</v>
      </c>
      <c r="R930" s="268">
        <f>_trangay</f>
        <v>42335</v>
      </c>
      <c r="S930" s="269" t="str">
        <f>_trangay</f>
        <v>Viết</v>
      </c>
    </row>
    <row r="931" spans="1:19" ht="12.75" hidden="1" customHeight="1">
      <c r="A931" s="335" t="str">
        <f>Ma</f>
        <v>DC1LL03-DCK65</v>
      </c>
      <c r="B931" s="335" t="str">
        <f>MaHP</f>
        <v>DC1LL03</v>
      </c>
      <c r="C931" s="45">
        <v>1018</v>
      </c>
      <c r="D931" s="45" t="s">
        <v>3259</v>
      </c>
      <c r="E931" s="45" t="s">
        <v>3260</v>
      </c>
      <c r="F931" s="45" t="s">
        <v>35</v>
      </c>
      <c r="G931" s="45">
        <v>2</v>
      </c>
      <c r="H931" s="45" t="s">
        <v>2218</v>
      </c>
      <c r="I931" s="45" t="s">
        <v>2169</v>
      </c>
      <c r="J931" s="45">
        <v>54</v>
      </c>
      <c r="K931" s="45">
        <v>98</v>
      </c>
      <c r="L931" s="46">
        <v>0</v>
      </c>
      <c r="M931" s="46">
        <v>0</v>
      </c>
      <c r="N931" s="46" t="s">
        <v>2237</v>
      </c>
      <c r="O931" s="46" t="s">
        <v>2231</v>
      </c>
      <c r="P931" s="335" t="str">
        <f t="shared" si="14"/>
        <v>65DCDT23</v>
      </c>
      <c r="Q931" s="268">
        <f>_trangay</f>
        <v>90</v>
      </c>
      <c r="R931" s="268">
        <f>_trangay</f>
        <v>42335</v>
      </c>
      <c r="S931" s="269" t="str">
        <f>_trangay</f>
        <v>Viết</v>
      </c>
    </row>
    <row r="932" spans="1:19" ht="12.75" hidden="1" customHeight="1">
      <c r="A932" s="335" t="str">
        <f>Ma</f>
        <v>DC1LL03-DCK65</v>
      </c>
      <c r="B932" s="335" t="str">
        <f>MaHP</f>
        <v>DC1LL03</v>
      </c>
      <c r="C932" s="45">
        <v>1019</v>
      </c>
      <c r="D932" s="45" t="s">
        <v>3261</v>
      </c>
      <c r="E932" s="45" t="s">
        <v>3262</v>
      </c>
      <c r="F932" s="45" t="s">
        <v>35</v>
      </c>
      <c r="G932" s="45">
        <v>2</v>
      </c>
      <c r="H932" s="45" t="s">
        <v>2218</v>
      </c>
      <c r="I932" s="45" t="s">
        <v>2169</v>
      </c>
      <c r="J932" s="45">
        <v>38</v>
      </c>
      <c r="K932" s="45">
        <v>115</v>
      </c>
      <c r="L932" s="46">
        <v>0</v>
      </c>
      <c r="M932" s="46">
        <v>0</v>
      </c>
      <c r="N932" s="46" t="s">
        <v>2237</v>
      </c>
      <c r="O932" s="46" t="s">
        <v>2233</v>
      </c>
      <c r="P932" s="335" t="str">
        <f t="shared" si="14"/>
        <v>65DCVB21</v>
      </c>
      <c r="Q932" s="268">
        <f>_trangay</f>
        <v>90</v>
      </c>
      <c r="R932" s="268">
        <f>_trangay</f>
        <v>42335</v>
      </c>
      <c r="S932" s="269" t="str">
        <f>_trangay</f>
        <v>Viết</v>
      </c>
    </row>
    <row r="933" spans="1:19" ht="12.75" hidden="1" customHeight="1">
      <c r="A933" s="335" t="str">
        <f>Ma</f>
        <v>DC2CB94-DCK65</v>
      </c>
      <c r="B933" s="335" t="str">
        <f>MaHP</f>
        <v>DC2CB94</v>
      </c>
      <c r="C933" s="45">
        <v>1020</v>
      </c>
      <c r="D933" s="45" t="s">
        <v>3263</v>
      </c>
      <c r="E933" s="45" t="s">
        <v>3264</v>
      </c>
      <c r="F933" s="45" t="s">
        <v>2234</v>
      </c>
      <c r="G933" s="45">
        <v>2</v>
      </c>
      <c r="H933" s="45" t="s">
        <v>2165</v>
      </c>
      <c r="I933" s="45" t="s">
        <v>2166</v>
      </c>
      <c r="J933" s="45">
        <v>60</v>
      </c>
      <c r="K933" s="45">
        <v>40</v>
      </c>
      <c r="L933" s="46">
        <v>0</v>
      </c>
      <c r="M933" s="46">
        <v>0</v>
      </c>
      <c r="N933" s="46" t="s">
        <v>2237</v>
      </c>
      <c r="O933" s="46" t="s">
        <v>2181</v>
      </c>
      <c r="P933" s="335" t="str">
        <f t="shared" si="14"/>
        <v>65DCKT21</v>
      </c>
      <c r="Q933" s="268">
        <f>_trangay</f>
        <v>0</v>
      </c>
      <c r="R933" s="268">
        <f>_trangay</f>
        <v>42347</v>
      </c>
      <c r="S933" s="269">
        <f>_trangay</f>
        <v>0</v>
      </c>
    </row>
    <row r="934" spans="1:19" ht="12.75" hidden="1" customHeight="1">
      <c r="A934" s="335" t="str">
        <f>Ma</f>
        <v>DC2CB94-DCK65</v>
      </c>
      <c r="B934" s="335" t="str">
        <f>MaHP</f>
        <v>DC2CB94</v>
      </c>
      <c r="C934" s="45">
        <v>1021</v>
      </c>
      <c r="D934" s="45" t="s">
        <v>3265</v>
      </c>
      <c r="E934" s="45" t="s">
        <v>3266</v>
      </c>
      <c r="F934" s="45" t="s">
        <v>2234</v>
      </c>
      <c r="G934" s="45">
        <v>2</v>
      </c>
      <c r="H934" s="45" t="s">
        <v>2165</v>
      </c>
      <c r="I934" s="45" t="s">
        <v>2166</v>
      </c>
      <c r="J934" s="45">
        <v>59</v>
      </c>
      <c r="K934" s="45">
        <v>20</v>
      </c>
      <c r="L934" s="46">
        <v>0</v>
      </c>
      <c r="M934" s="46">
        <v>0</v>
      </c>
      <c r="N934" s="46" t="s">
        <v>2237</v>
      </c>
      <c r="O934" s="46" t="s">
        <v>2181</v>
      </c>
      <c r="P934" s="335" t="str">
        <f t="shared" si="14"/>
        <v>65DCKT22</v>
      </c>
      <c r="Q934" s="268">
        <f>_trangay</f>
        <v>0</v>
      </c>
      <c r="R934" s="268">
        <f>_trangay</f>
        <v>42347</v>
      </c>
      <c r="S934" s="269">
        <f>_trangay</f>
        <v>0</v>
      </c>
    </row>
    <row r="935" spans="1:19" ht="12.75" hidden="1" customHeight="1">
      <c r="A935" s="335" t="str">
        <f>Ma</f>
        <v>DC2CB94-DCK65</v>
      </c>
      <c r="B935" s="335" t="str">
        <f>MaHP</f>
        <v>DC2CB94</v>
      </c>
      <c r="C935" s="45">
        <v>1022</v>
      </c>
      <c r="D935" s="45" t="s">
        <v>3267</v>
      </c>
      <c r="E935" s="45" t="s">
        <v>3268</v>
      </c>
      <c r="F935" s="45" t="s">
        <v>2234</v>
      </c>
      <c r="G935" s="45">
        <v>2</v>
      </c>
      <c r="H935" s="45" t="s">
        <v>2165</v>
      </c>
      <c r="I935" s="45" t="s">
        <v>2166</v>
      </c>
      <c r="J935" s="45">
        <v>56</v>
      </c>
      <c r="K935" s="45">
        <v>22</v>
      </c>
      <c r="L935" s="46">
        <v>0</v>
      </c>
      <c r="M935" s="46">
        <v>0</v>
      </c>
      <c r="N935" s="46" t="s">
        <v>2237</v>
      </c>
      <c r="O935" s="46" t="s">
        <v>2844</v>
      </c>
      <c r="P935" s="335" t="str">
        <f t="shared" si="14"/>
        <v>65DCKT23</v>
      </c>
      <c r="Q935" s="268">
        <f>_trangay</f>
        <v>0</v>
      </c>
      <c r="R935" s="268">
        <f>_trangay</f>
        <v>42347</v>
      </c>
      <c r="S935" s="269">
        <f>_trangay</f>
        <v>0</v>
      </c>
    </row>
    <row r="936" spans="1:19" ht="12.75" hidden="1" customHeight="1">
      <c r="A936" s="335" t="str">
        <f>Ma</f>
        <v>DC2CB94-DCK65</v>
      </c>
      <c r="B936" s="335" t="str">
        <f>MaHP</f>
        <v>DC2CB94</v>
      </c>
      <c r="C936" s="45">
        <v>1023</v>
      </c>
      <c r="D936" s="45" t="s">
        <v>3269</v>
      </c>
      <c r="E936" s="45" t="s">
        <v>3270</v>
      </c>
      <c r="F936" s="45" t="s">
        <v>2234</v>
      </c>
      <c r="G936" s="45">
        <v>2</v>
      </c>
      <c r="H936" s="45" t="s">
        <v>2165</v>
      </c>
      <c r="I936" s="45" t="s">
        <v>2166</v>
      </c>
      <c r="J936" s="45">
        <v>70</v>
      </c>
      <c r="K936" s="45">
        <v>62</v>
      </c>
      <c r="L936" s="46">
        <v>0</v>
      </c>
      <c r="M936" s="46">
        <v>0</v>
      </c>
      <c r="N936" s="46" t="s">
        <v>2237</v>
      </c>
      <c r="O936" s="46" t="s">
        <v>2844</v>
      </c>
      <c r="P936" s="335" t="str">
        <f t="shared" si="14"/>
        <v>65DCKT24</v>
      </c>
      <c r="Q936" s="268">
        <f>_trangay</f>
        <v>0</v>
      </c>
      <c r="R936" s="268">
        <f>_trangay</f>
        <v>42347</v>
      </c>
      <c r="S936" s="269">
        <f>_trangay</f>
        <v>0</v>
      </c>
    </row>
    <row r="937" spans="1:19" ht="12.75" hidden="1" customHeight="1">
      <c r="A937" s="335" t="str">
        <f>Ma</f>
        <v>DC2CB94-DCK66</v>
      </c>
      <c r="B937" s="335" t="str">
        <f>MaHP</f>
        <v>DC2CB94</v>
      </c>
      <c r="C937" s="45">
        <v>1024</v>
      </c>
      <c r="D937" s="45" t="s">
        <v>4720</v>
      </c>
      <c r="E937" s="45" t="s">
        <v>4721</v>
      </c>
      <c r="F937" s="45" t="s">
        <v>2234</v>
      </c>
      <c r="G937" s="45">
        <v>2</v>
      </c>
      <c r="H937" s="45" t="s">
        <v>2165</v>
      </c>
      <c r="I937" s="45" t="s">
        <v>2166</v>
      </c>
      <c r="J937" s="45">
        <v>80</v>
      </c>
      <c r="K937" s="45">
        <v>60</v>
      </c>
      <c r="L937" s="46">
        <v>0</v>
      </c>
      <c r="M937" s="46">
        <v>0</v>
      </c>
      <c r="N937" s="46" t="s">
        <v>3488</v>
      </c>
      <c r="O937" s="46" t="s">
        <v>2181</v>
      </c>
      <c r="P937" s="335" t="str">
        <f t="shared" si="14"/>
        <v>66DCQT21</v>
      </c>
      <c r="Q937" s="268" t="e">
        <f>_trangay</f>
        <v>#N/A</v>
      </c>
      <c r="R937" s="268" t="e">
        <f>_trangay</f>
        <v>#N/A</v>
      </c>
      <c r="S937" s="269" t="e">
        <f>_trangay</f>
        <v>#N/A</v>
      </c>
    </row>
    <row r="938" spans="1:19" ht="12.75" hidden="1" customHeight="1">
      <c r="A938" s="335" t="str">
        <f>Ma</f>
        <v>DC2CB94-DCK66</v>
      </c>
      <c r="B938" s="335" t="str">
        <f>MaHP</f>
        <v>DC2CB94</v>
      </c>
      <c r="C938" s="45">
        <v>1025</v>
      </c>
      <c r="D938" s="45" t="s">
        <v>4722</v>
      </c>
      <c r="E938" s="45" t="s">
        <v>4723</v>
      </c>
      <c r="F938" s="45" t="s">
        <v>2234</v>
      </c>
      <c r="G938" s="45">
        <v>2</v>
      </c>
      <c r="H938" s="45" t="s">
        <v>2165</v>
      </c>
      <c r="I938" s="45" t="s">
        <v>2166</v>
      </c>
      <c r="J938" s="45">
        <v>80</v>
      </c>
      <c r="K938" s="45">
        <v>60</v>
      </c>
      <c r="L938" s="46">
        <v>0</v>
      </c>
      <c r="M938" s="46">
        <v>0</v>
      </c>
      <c r="N938" s="46" t="s">
        <v>3488</v>
      </c>
      <c r="O938" s="46" t="s">
        <v>2181</v>
      </c>
      <c r="P938" s="335" t="str">
        <f t="shared" si="14"/>
        <v>66DCQT22</v>
      </c>
      <c r="Q938" s="268" t="e">
        <f>_trangay</f>
        <v>#N/A</v>
      </c>
      <c r="R938" s="268" t="e">
        <f>_trangay</f>
        <v>#N/A</v>
      </c>
      <c r="S938" s="269" t="e">
        <f>_trangay</f>
        <v>#N/A</v>
      </c>
    </row>
    <row r="939" spans="1:19" ht="12.75" hidden="1" customHeight="1">
      <c r="A939" s="335" t="str">
        <f>Ma</f>
        <v>DC2CB94-DCK65</v>
      </c>
      <c r="B939" s="335" t="str">
        <f>MaHP</f>
        <v>DC2CB94</v>
      </c>
      <c r="C939" s="45">
        <v>1026</v>
      </c>
      <c r="D939" s="45" t="s">
        <v>3271</v>
      </c>
      <c r="E939" s="45" t="s">
        <v>3272</v>
      </c>
      <c r="F939" s="45" t="s">
        <v>2234</v>
      </c>
      <c r="G939" s="45">
        <v>2</v>
      </c>
      <c r="H939" s="45" t="s">
        <v>2165</v>
      </c>
      <c r="I939" s="45" t="s">
        <v>2166</v>
      </c>
      <c r="J939" s="45">
        <v>140</v>
      </c>
      <c r="K939" s="45">
        <v>56</v>
      </c>
      <c r="L939" s="46">
        <v>0</v>
      </c>
      <c r="M939" s="46">
        <v>0</v>
      </c>
      <c r="N939" s="46" t="s">
        <v>2237</v>
      </c>
      <c r="O939" s="46" t="s">
        <v>2333</v>
      </c>
      <c r="P939" s="335" t="str">
        <f t="shared" si="14"/>
        <v>65DCVS21</v>
      </c>
      <c r="Q939" s="268">
        <f>_trangay</f>
        <v>0</v>
      </c>
      <c r="R939" s="268">
        <f>_trangay</f>
        <v>42347</v>
      </c>
      <c r="S939" s="269">
        <f>_trangay</f>
        <v>0</v>
      </c>
    </row>
    <row r="940" spans="1:19" ht="12.75" hidden="1" customHeight="1">
      <c r="A940" s="335" t="str">
        <f>Ma</f>
        <v>DC2CB94-DCK66</v>
      </c>
      <c r="B940" s="335" t="str">
        <f>MaHP</f>
        <v>DC2CB94</v>
      </c>
      <c r="C940" s="45">
        <v>1027</v>
      </c>
      <c r="D940" s="45" t="s">
        <v>4724</v>
      </c>
      <c r="E940" s="45" t="s">
        <v>4725</v>
      </c>
      <c r="F940" s="45" t="s">
        <v>2234</v>
      </c>
      <c r="G940" s="45">
        <v>2</v>
      </c>
      <c r="H940" s="45" t="s">
        <v>2165</v>
      </c>
      <c r="I940" s="45" t="s">
        <v>2166</v>
      </c>
      <c r="J940" s="45">
        <v>60</v>
      </c>
      <c r="K940" s="45">
        <v>60</v>
      </c>
      <c r="L940" s="46">
        <v>0</v>
      </c>
      <c r="M940" s="46">
        <v>0</v>
      </c>
      <c r="N940" s="46" t="s">
        <v>3488</v>
      </c>
      <c r="O940" s="46" t="s">
        <v>2181</v>
      </c>
      <c r="P940" s="335" t="str">
        <f t="shared" si="14"/>
        <v>66DCQT23</v>
      </c>
      <c r="Q940" s="268" t="e">
        <f>_trangay</f>
        <v>#N/A</v>
      </c>
      <c r="R940" s="268" t="e">
        <f>_trangay</f>
        <v>#N/A</v>
      </c>
      <c r="S940" s="269" t="e">
        <f>_trangay</f>
        <v>#N/A</v>
      </c>
    </row>
    <row r="941" spans="1:19" ht="12.75" hidden="1" customHeight="1">
      <c r="A941" s="335" t="str">
        <f>Ma</f>
        <v>DC2CB94-DCK65</v>
      </c>
      <c r="B941" s="335" t="str">
        <f>MaHP</f>
        <v>DC2CB94</v>
      </c>
      <c r="C941" s="45">
        <v>1028</v>
      </c>
      <c r="D941" s="45" t="s">
        <v>3273</v>
      </c>
      <c r="E941" s="45" t="s">
        <v>3274</v>
      </c>
      <c r="F941" s="45" t="s">
        <v>2234</v>
      </c>
      <c r="G941" s="45">
        <v>2</v>
      </c>
      <c r="H941" s="45" t="s">
        <v>2165</v>
      </c>
      <c r="I941" s="45" t="s">
        <v>2166</v>
      </c>
      <c r="J941" s="45">
        <v>34</v>
      </c>
      <c r="K941" s="45">
        <v>34</v>
      </c>
      <c r="L941" s="46">
        <v>0</v>
      </c>
      <c r="M941" s="46">
        <v>0</v>
      </c>
      <c r="N941" s="46" t="s">
        <v>2237</v>
      </c>
      <c r="O941" s="46" t="s">
        <v>2333</v>
      </c>
      <c r="P941" s="335" t="str">
        <f t="shared" si="14"/>
        <v>65DCVL21</v>
      </c>
      <c r="Q941" s="268">
        <f>_trangay</f>
        <v>0</v>
      </c>
      <c r="R941" s="268">
        <f>_trangay</f>
        <v>42347</v>
      </c>
      <c r="S941" s="269">
        <f>_trangay</f>
        <v>0</v>
      </c>
    </row>
    <row r="942" spans="1:19" ht="12.75" hidden="1" customHeight="1">
      <c r="A942" s="335" t="str">
        <f>Ma</f>
        <v>DC2CB94-DCK66</v>
      </c>
      <c r="B942" s="335" t="str">
        <f>MaHP</f>
        <v>DC2CB94</v>
      </c>
      <c r="C942" s="45">
        <v>1029</v>
      </c>
      <c r="D942" s="45" t="s">
        <v>4726</v>
      </c>
      <c r="E942" s="45" t="s">
        <v>4727</v>
      </c>
      <c r="F942" s="45" t="s">
        <v>2234</v>
      </c>
      <c r="G942" s="45">
        <v>2</v>
      </c>
      <c r="H942" s="45" t="s">
        <v>2165</v>
      </c>
      <c r="I942" s="45" t="s">
        <v>2166</v>
      </c>
      <c r="J942" s="45">
        <v>60</v>
      </c>
      <c r="K942" s="45">
        <v>51</v>
      </c>
      <c r="L942" s="46">
        <v>0</v>
      </c>
      <c r="M942" s="46">
        <v>0</v>
      </c>
      <c r="N942" s="46" t="s">
        <v>3488</v>
      </c>
      <c r="O942" s="46" t="s">
        <v>2181</v>
      </c>
      <c r="P942" s="335" t="str">
        <f t="shared" si="14"/>
        <v>66DCQT24</v>
      </c>
      <c r="Q942" s="268" t="e">
        <f>_trangay</f>
        <v>#N/A</v>
      </c>
      <c r="R942" s="268" t="e">
        <f>_trangay</f>
        <v>#N/A</v>
      </c>
      <c r="S942" s="269" t="e">
        <f>_trangay</f>
        <v>#N/A</v>
      </c>
    </row>
    <row r="943" spans="1:19" ht="12.75" hidden="1" customHeight="1">
      <c r="A943" s="335" t="str">
        <f>Ma</f>
        <v>CC2CK32-CCK65</v>
      </c>
      <c r="B943" s="335" t="str">
        <f>MaHP</f>
        <v>CC2CK32</v>
      </c>
      <c r="C943" s="45">
        <v>1030</v>
      </c>
      <c r="D943" s="45" t="s">
        <v>5250</v>
      </c>
      <c r="E943" s="45" t="s">
        <v>5251</v>
      </c>
      <c r="F943" s="45" t="s">
        <v>234</v>
      </c>
      <c r="G943" s="45">
        <v>3</v>
      </c>
      <c r="H943" s="45" t="s">
        <v>2153</v>
      </c>
      <c r="I943" s="45" t="s">
        <v>2154</v>
      </c>
      <c r="J943" s="45">
        <v>60</v>
      </c>
      <c r="K943" s="45">
        <v>59</v>
      </c>
      <c r="L943" s="46">
        <v>0</v>
      </c>
      <c r="M943" s="46">
        <v>0</v>
      </c>
      <c r="N943" s="46" t="s">
        <v>5021</v>
      </c>
      <c r="O943" s="46" t="s">
        <v>5252</v>
      </c>
      <c r="P943" s="335" t="str">
        <f t="shared" si="14"/>
        <v>65CCOT21</v>
      </c>
      <c r="Q943" s="268" t="e">
        <f>_trangay</f>
        <v>#N/A</v>
      </c>
      <c r="R943" s="268" t="e">
        <f>_trangay</f>
        <v>#N/A</v>
      </c>
      <c r="S943" s="269" t="e">
        <f>_trangay</f>
        <v>#N/A</v>
      </c>
    </row>
    <row r="944" spans="1:19" ht="12.75" hidden="1" customHeight="1">
      <c r="A944" s="335" t="str">
        <f>Ma</f>
        <v>DC2CK32-DCK65</v>
      </c>
      <c r="B944" s="335" t="str">
        <f>MaHP</f>
        <v>DC2CK32</v>
      </c>
      <c r="C944" s="45">
        <v>1031</v>
      </c>
      <c r="D944" s="45" t="s">
        <v>3275</v>
      </c>
      <c r="E944" s="45" t="s">
        <v>3276</v>
      </c>
      <c r="F944" s="45" t="s">
        <v>234</v>
      </c>
      <c r="G944" s="45">
        <v>3</v>
      </c>
      <c r="H944" s="45" t="s">
        <v>2153</v>
      </c>
      <c r="I944" s="45" t="s">
        <v>2154</v>
      </c>
      <c r="J944" s="45">
        <v>46</v>
      </c>
      <c r="K944" s="45">
        <v>36</v>
      </c>
      <c r="L944" s="46">
        <v>0</v>
      </c>
      <c r="M944" s="46">
        <v>0</v>
      </c>
      <c r="N944" s="46" t="s">
        <v>2237</v>
      </c>
      <c r="O944" s="46" t="s">
        <v>3277</v>
      </c>
      <c r="P944" s="335" t="str">
        <f t="shared" si="14"/>
        <v>65DCMX21</v>
      </c>
      <c r="Q944" s="268" t="e">
        <f>_trangay</f>
        <v>#N/A</v>
      </c>
      <c r="R944" s="268" t="e">
        <f>_trangay</f>
        <v>#N/A</v>
      </c>
      <c r="S944" s="269" t="e">
        <f>_trangay</f>
        <v>#N/A</v>
      </c>
    </row>
    <row r="945" spans="1:20" ht="12.75" hidden="1" customHeight="1">
      <c r="A945" s="335" t="str">
        <f>Ma</f>
        <v>DC2CK32-DCK65</v>
      </c>
      <c r="B945" s="335" t="str">
        <f>MaHP</f>
        <v>DC2CK32</v>
      </c>
      <c r="C945" s="45">
        <v>1032</v>
      </c>
      <c r="D945" s="45" t="s">
        <v>3278</v>
      </c>
      <c r="E945" s="45" t="s">
        <v>3279</v>
      </c>
      <c r="F945" s="45" t="s">
        <v>234</v>
      </c>
      <c r="G945" s="45">
        <v>3</v>
      </c>
      <c r="H945" s="45" t="s">
        <v>2153</v>
      </c>
      <c r="I945" s="45" t="s">
        <v>2154</v>
      </c>
      <c r="J945" s="45">
        <v>44</v>
      </c>
      <c r="K945" s="45">
        <v>41</v>
      </c>
      <c r="L945" s="46">
        <v>0</v>
      </c>
      <c r="M945" s="46">
        <v>0</v>
      </c>
      <c r="N945" s="46" t="s">
        <v>2237</v>
      </c>
      <c r="O945" s="46" t="s">
        <v>3277</v>
      </c>
      <c r="P945" s="335" t="str">
        <f t="shared" si="14"/>
        <v>65DCMX22</v>
      </c>
      <c r="Q945" s="268" t="e">
        <f>_trangay</f>
        <v>#N/A</v>
      </c>
      <c r="R945" s="268" t="e">
        <f>_trangay</f>
        <v>#N/A</v>
      </c>
      <c r="S945" s="269" t="e">
        <f>_trangay</f>
        <v>#N/A</v>
      </c>
    </row>
    <row r="946" spans="1:20" ht="12.75" hidden="1" customHeight="1">
      <c r="A946" s="335" t="str">
        <f>Ma</f>
        <v>DC2DD35-DCK65</v>
      </c>
      <c r="B946" s="335" t="str">
        <f>MaHP</f>
        <v>DC2DD35</v>
      </c>
      <c r="C946" s="45">
        <v>1033</v>
      </c>
      <c r="D946" s="45" t="s">
        <v>3280</v>
      </c>
      <c r="E946" s="45" t="s">
        <v>3281</v>
      </c>
      <c r="F946" s="45" t="s">
        <v>3282</v>
      </c>
      <c r="G946" s="45">
        <v>3</v>
      </c>
      <c r="H946" s="45" t="s">
        <v>1613</v>
      </c>
      <c r="I946" s="45" t="s">
        <v>2155</v>
      </c>
      <c r="J946" s="45">
        <v>56</v>
      </c>
      <c r="K946" s="45">
        <v>52</v>
      </c>
      <c r="L946" s="46">
        <v>0</v>
      </c>
      <c r="M946" s="46">
        <v>0</v>
      </c>
      <c r="N946" s="46" t="s">
        <v>2237</v>
      </c>
      <c r="O946" s="46" t="s">
        <v>2228</v>
      </c>
      <c r="P946" s="335" t="str">
        <f t="shared" si="14"/>
        <v>65DCDD21</v>
      </c>
      <c r="Q946" s="268" t="e">
        <f>_trangay</f>
        <v>#N/A</v>
      </c>
      <c r="R946" s="268" t="e">
        <f>_trangay</f>
        <v>#N/A</v>
      </c>
      <c r="S946" s="269" t="e">
        <f>_trangay</f>
        <v>#N/A</v>
      </c>
    </row>
    <row r="947" spans="1:20" ht="12.75" hidden="1" customHeight="1">
      <c r="A947" s="335" t="str">
        <f>Ma</f>
        <v>DC2DD35-DCK65</v>
      </c>
      <c r="B947" s="335" t="str">
        <f>MaHP</f>
        <v>DC2DD35</v>
      </c>
      <c r="C947" s="45">
        <v>1034</v>
      </c>
      <c r="D947" s="45" t="s">
        <v>3283</v>
      </c>
      <c r="E947" s="45" t="s">
        <v>3284</v>
      </c>
      <c r="F947" s="45" t="s">
        <v>3282</v>
      </c>
      <c r="G947" s="45">
        <v>3</v>
      </c>
      <c r="H947" s="45" t="s">
        <v>1613</v>
      </c>
      <c r="I947" s="45" t="s">
        <v>2155</v>
      </c>
      <c r="J947" s="45">
        <v>47</v>
      </c>
      <c r="K947" s="45">
        <v>38</v>
      </c>
      <c r="L947" s="46">
        <v>0</v>
      </c>
      <c r="M947" s="46">
        <v>0</v>
      </c>
      <c r="N947" s="46" t="s">
        <v>2237</v>
      </c>
      <c r="O947" s="46" t="s">
        <v>2227</v>
      </c>
      <c r="P947" s="335" t="str">
        <f t="shared" si="14"/>
        <v>65DCDD22</v>
      </c>
      <c r="Q947" s="268" t="e">
        <f>_trangay</f>
        <v>#N/A</v>
      </c>
      <c r="R947" s="268" t="e">
        <f>_trangay</f>
        <v>#N/A</v>
      </c>
      <c r="S947" s="269" t="e">
        <f>_trangay</f>
        <v>#N/A</v>
      </c>
    </row>
    <row r="948" spans="1:20" ht="12.75" hidden="1" customHeight="1">
      <c r="A948" s="335" t="str">
        <f>LEFT(Ma,7)&amp;T948&amp;"-"&amp;RIGHT(Ma,5)</f>
        <v>DC2KX361-DCK66</v>
      </c>
      <c r="B948" s="335" t="str">
        <f>MaHP</f>
        <v>DC2KX36</v>
      </c>
      <c r="C948" s="45">
        <v>1035</v>
      </c>
      <c r="D948" s="45" t="s">
        <v>4728</v>
      </c>
      <c r="E948" s="45" t="s">
        <v>4729</v>
      </c>
      <c r="F948" s="45" t="s">
        <v>190</v>
      </c>
      <c r="G948" s="45">
        <v>2</v>
      </c>
      <c r="H948" s="45" t="s">
        <v>1613</v>
      </c>
      <c r="I948" s="45" t="s">
        <v>2155</v>
      </c>
      <c r="J948" s="45">
        <v>80</v>
      </c>
      <c r="K948" s="45">
        <v>63</v>
      </c>
      <c r="L948" s="46">
        <v>0</v>
      </c>
      <c r="M948" s="46">
        <v>0</v>
      </c>
      <c r="N948" s="46" t="s">
        <v>3488</v>
      </c>
      <c r="O948" s="46" t="s">
        <v>3386</v>
      </c>
      <c r="P948" s="335" t="str">
        <f t="shared" si="14"/>
        <v>66DCKX21</v>
      </c>
      <c r="Q948" s="268" t="e">
        <f>_trangay</f>
        <v>#N/A</v>
      </c>
      <c r="R948" s="268" t="e">
        <f>_trangay</f>
        <v>#N/A</v>
      </c>
      <c r="S948" s="269" t="e">
        <f>_trangay</f>
        <v>#N/A</v>
      </c>
      <c r="T948" s="46">
        <v>1</v>
      </c>
    </row>
    <row r="949" spans="1:20" ht="12.75" hidden="1" customHeight="1">
      <c r="A949" s="335" t="str">
        <f>LEFT(Ma,7)&amp;T949&amp;"-"&amp;RIGHT(Ma,5)</f>
        <v>DC2KX361-DCK66</v>
      </c>
      <c r="B949" s="335" t="str">
        <f>MaHP</f>
        <v>DC2KX36</v>
      </c>
      <c r="C949" s="45">
        <v>1036</v>
      </c>
      <c r="D949" s="45" t="s">
        <v>4730</v>
      </c>
      <c r="E949" s="45" t="s">
        <v>4731</v>
      </c>
      <c r="F949" s="45" t="s">
        <v>190</v>
      </c>
      <c r="G949" s="45">
        <v>2</v>
      </c>
      <c r="H949" s="45" t="s">
        <v>1613</v>
      </c>
      <c r="I949" s="45" t="s">
        <v>2155</v>
      </c>
      <c r="J949" s="45">
        <v>80</v>
      </c>
      <c r="K949" s="45">
        <v>63</v>
      </c>
      <c r="L949" s="46">
        <v>0</v>
      </c>
      <c r="M949" s="46">
        <v>0</v>
      </c>
      <c r="N949" s="46" t="s">
        <v>3488</v>
      </c>
      <c r="O949" s="46" t="s">
        <v>3562</v>
      </c>
      <c r="P949" s="335" t="str">
        <f t="shared" si="14"/>
        <v>66DCKX22</v>
      </c>
      <c r="Q949" s="268" t="e">
        <f>_trangay</f>
        <v>#N/A</v>
      </c>
      <c r="R949" s="268" t="e">
        <f>_trangay</f>
        <v>#N/A</v>
      </c>
      <c r="S949" s="269" t="e">
        <f>_trangay</f>
        <v>#N/A</v>
      </c>
      <c r="T949" s="46">
        <v>1</v>
      </c>
    </row>
    <row r="950" spans="1:20" ht="12.75" hidden="1" customHeight="1">
      <c r="A950" s="335" t="str">
        <f>LEFT(Ma,7)&amp;T950&amp;"-"&amp;RIGHT(Ma,5)</f>
        <v>DC2KX361-DCK66</v>
      </c>
      <c r="B950" s="335" t="str">
        <f>MaHP</f>
        <v>DC2KX36</v>
      </c>
      <c r="C950" s="45">
        <v>1037</v>
      </c>
      <c r="D950" s="45" t="s">
        <v>4732</v>
      </c>
      <c r="E950" s="45" t="s">
        <v>4733</v>
      </c>
      <c r="F950" s="45" t="s">
        <v>190</v>
      </c>
      <c r="G950" s="45">
        <v>2</v>
      </c>
      <c r="H950" s="45" t="s">
        <v>1613</v>
      </c>
      <c r="I950" s="45" t="s">
        <v>2155</v>
      </c>
      <c r="J950" s="45">
        <v>80</v>
      </c>
      <c r="K950" s="45">
        <v>63</v>
      </c>
      <c r="L950" s="46">
        <v>0</v>
      </c>
      <c r="M950" s="46">
        <v>0</v>
      </c>
      <c r="N950" s="46" t="s">
        <v>3488</v>
      </c>
      <c r="O950" s="46" t="s">
        <v>3386</v>
      </c>
      <c r="P950" s="335" t="str">
        <f t="shared" si="14"/>
        <v>66DCKX23</v>
      </c>
      <c r="Q950" s="268" t="e">
        <f>_trangay</f>
        <v>#N/A</v>
      </c>
      <c r="R950" s="268" t="e">
        <f>_trangay</f>
        <v>#N/A</v>
      </c>
      <c r="S950" s="269" t="e">
        <f>_trangay</f>
        <v>#N/A</v>
      </c>
      <c r="T950" s="46">
        <v>1</v>
      </c>
    </row>
    <row r="951" spans="1:20" ht="12.75" hidden="1" customHeight="1">
      <c r="A951" s="335" t="str">
        <f>LEFT(Ma,7)&amp;T951&amp;"-"&amp;RIGHT(Ma,5)</f>
        <v>DC2KX361-DCK66</v>
      </c>
      <c r="B951" s="335" t="str">
        <f>MaHP</f>
        <v>DC2KX36</v>
      </c>
      <c r="C951" s="45">
        <v>1038</v>
      </c>
      <c r="D951" s="45" t="s">
        <v>4734</v>
      </c>
      <c r="E951" s="45" t="s">
        <v>4735</v>
      </c>
      <c r="F951" s="45" t="s">
        <v>190</v>
      </c>
      <c r="G951" s="45">
        <v>2</v>
      </c>
      <c r="H951" s="45" t="s">
        <v>1613</v>
      </c>
      <c r="I951" s="45" t="s">
        <v>2155</v>
      </c>
      <c r="J951" s="45">
        <v>60</v>
      </c>
      <c r="K951" s="45">
        <v>64</v>
      </c>
      <c r="L951" s="46">
        <v>0</v>
      </c>
      <c r="M951" s="46">
        <v>0</v>
      </c>
      <c r="N951" s="46" t="s">
        <v>3488</v>
      </c>
      <c r="O951" s="46" t="s">
        <v>4736</v>
      </c>
      <c r="P951" s="335" t="str">
        <f t="shared" si="14"/>
        <v>66DCKX24</v>
      </c>
      <c r="Q951" s="268" t="e">
        <f>_trangay</f>
        <v>#N/A</v>
      </c>
      <c r="R951" s="268" t="e">
        <f>_trangay</f>
        <v>#N/A</v>
      </c>
      <c r="S951" s="269" t="e">
        <f>_trangay</f>
        <v>#N/A</v>
      </c>
      <c r="T951" s="46">
        <v>1</v>
      </c>
    </row>
    <row r="952" spans="1:20" ht="12.75" hidden="1" customHeight="1">
      <c r="A952" s="335" t="str">
        <f>Ma</f>
        <v>CC1CB21-CCK66</v>
      </c>
      <c r="B952" s="335" t="str">
        <f>MaHP</f>
        <v>CC1CB21</v>
      </c>
      <c r="C952" s="45">
        <v>1039</v>
      </c>
      <c r="D952" s="45" t="s">
        <v>4737</v>
      </c>
      <c r="E952" s="45" t="s">
        <v>4738</v>
      </c>
      <c r="F952" s="45" t="s">
        <v>64</v>
      </c>
      <c r="G952" s="45">
        <v>3</v>
      </c>
      <c r="H952" s="45" t="s">
        <v>2250</v>
      </c>
      <c r="I952" s="45" t="s">
        <v>2186</v>
      </c>
      <c r="J952" s="45">
        <v>39</v>
      </c>
      <c r="K952" s="45">
        <v>43</v>
      </c>
      <c r="L952" s="46">
        <v>0</v>
      </c>
      <c r="M952" s="46">
        <v>0</v>
      </c>
      <c r="N952" s="46" t="s">
        <v>3485</v>
      </c>
      <c r="O952" s="46" t="s">
        <v>4739</v>
      </c>
      <c r="P952" s="335" t="str">
        <f t="shared" si="14"/>
        <v/>
      </c>
      <c r="Q952" s="268" t="e">
        <f>_trangay</f>
        <v>#N/A</v>
      </c>
      <c r="R952" s="268" t="e">
        <f>_trangay</f>
        <v>#N/A</v>
      </c>
      <c r="S952" s="269" t="e">
        <f>_trangay</f>
        <v>#N/A</v>
      </c>
    </row>
    <row r="953" spans="1:20" ht="12.75" hidden="1" customHeight="1">
      <c r="A953" s="335" t="str">
        <f>Ma</f>
        <v>DC1CB21-DCK66</v>
      </c>
      <c r="B953" s="335" t="str">
        <f>MaHP</f>
        <v>DC1CB21</v>
      </c>
      <c r="C953" s="45">
        <v>1040</v>
      </c>
      <c r="D953" s="45" t="s">
        <v>4740</v>
      </c>
      <c r="E953" s="45" t="s">
        <v>4741</v>
      </c>
      <c r="F953" s="45" t="s">
        <v>64</v>
      </c>
      <c r="G953" s="45">
        <v>4</v>
      </c>
      <c r="H953" s="45" t="s">
        <v>2250</v>
      </c>
      <c r="I953" s="45" t="s">
        <v>2186</v>
      </c>
      <c r="J953" s="45">
        <v>80</v>
      </c>
      <c r="K953" s="45">
        <v>0</v>
      </c>
      <c r="L953" s="46">
        <v>0</v>
      </c>
      <c r="M953" s="46">
        <v>0</v>
      </c>
      <c r="N953" s="46" t="s">
        <v>3488</v>
      </c>
      <c r="O953" s="46" t="s">
        <v>4742</v>
      </c>
      <c r="P953" s="335" t="str">
        <f t="shared" si="14"/>
        <v>66DCCD21</v>
      </c>
      <c r="Q953" s="268" t="e">
        <f>_trangay</f>
        <v>#N/A</v>
      </c>
      <c r="R953" s="268" t="e">
        <f>_trangay</f>
        <v>#N/A</v>
      </c>
      <c r="S953" s="269" t="e">
        <f>_trangay</f>
        <v>#N/A</v>
      </c>
    </row>
    <row r="954" spans="1:20" ht="12.75" hidden="1" customHeight="1">
      <c r="A954" s="335" t="str">
        <f>Ma</f>
        <v>CC1CB21-CCK66</v>
      </c>
      <c r="B954" s="335" t="str">
        <f>MaHP</f>
        <v>CC1CB21</v>
      </c>
      <c r="C954" s="45">
        <v>1041</v>
      </c>
      <c r="D954" s="45" t="s">
        <v>5253</v>
      </c>
      <c r="E954" s="45" t="s">
        <v>5254</v>
      </c>
      <c r="F954" s="45" t="s">
        <v>64</v>
      </c>
      <c r="G954" s="45">
        <v>3</v>
      </c>
      <c r="H954" s="45" t="s">
        <v>2250</v>
      </c>
      <c r="I954" s="45" t="s">
        <v>2186</v>
      </c>
      <c r="J954" s="45">
        <v>79</v>
      </c>
      <c r="K954" s="45">
        <v>76</v>
      </c>
      <c r="L954" s="46">
        <v>0</v>
      </c>
      <c r="M954" s="46">
        <v>0</v>
      </c>
      <c r="N954" s="46" t="s">
        <v>3485</v>
      </c>
      <c r="O954" s="46" t="s">
        <v>4767</v>
      </c>
      <c r="P954" s="335" t="str">
        <f t="shared" si="14"/>
        <v>66CCCD21</v>
      </c>
      <c r="Q954" s="268" t="e">
        <f>_trangay</f>
        <v>#N/A</v>
      </c>
      <c r="R954" s="268" t="e">
        <f>_trangay</f>
        <v>#N/A</v>
      </c>
      <c r="S954" s="269" t="e">
        <f>_trangay</f>
        <v>#N/A</v>
      </c>
    </row>
    <row r="955" spans="1:20" ht="12.75" hidden="1" customHeight="1">
      <c r="A955" s="335" t="str">
        <f>Ma</f>
        <v>DC1CB21-DCK66</v>
      </c>
      <c r="B955" s="335" t="str">
        <f>MaHP</f>
        <v>DC1CB21</v>
      </c>
      <c r="C955" s="45">
        <v>1042</v>
      </c>
      <c r="D955" s="45" t="s">
        <v>4743</v>
      </c>
      <c r="E955" s="45" t="s">
        <v>4744</v>
      </c>
      <c r="F955" s="45" t="s">
        <v>64</v>
      </c>
      <c r="G955" s="45">
        <v>4</v>
      </c>
      <c r="H955" s="45" t="s">
        <v>2250</v>
      </c>
      <c r="I955" s="45" t="s">
        <v>2186</v>
      </c>
      <c r="J955" s="45">
        <v>80</v>
      </c>
      <c r="K955" s="45">
        <v>0</v>
      </c>
      <c r="L955" s="46">
        <v>0</v>
      </c>
      <c r="M955" s="46">
        <v>0</v>
      </c>
      <c r="N955" s="46" t="s">
        <v>3488</v>
      </c>
      <c r="O955" s="46" t="s">
        <v>4745</v>
      </c>
      <c r="P955" s="335" t="str">
        <f t="shared" si="14"/>
        <v>66DCCD22</v>
      </c>
      <c r="Q955" s="268" t="e">
        <f>_trangay</f>
        <v>#N/A</v>
      </c>
      <c r="R955" s="268" t="e">
        <f>_trangay</f>
        <v>#N/A</v>
      </c>
      <c r="S955" s="269" t="e">
        <f>_trangay</f>
        <v>#N/A</v>
      </c>
    </row>
    <row r="956" spans="1:20" ht="12.75" hidden="1" customHeight="1">
      <c r="A956" s="335" t="str">
        <f>Ma</f>
        <v>CC1CB21-CCK66</v>
      </c>
      <c r="B956" s="335" t="str">
        <f>MaHP</f>
        <v>CC1CB21</v>
      </c>
      <c r="C956" s="45">
        <v>1043</v>
      </c>
      <c r="D956" s="45" t="s">
        <v>5255</v>
      </c>
      <c r="E956" s="45" t="s">
        <v>5256</v>
      </c>
      <c r="F956" s="45" t="s">
        <v>64</v>
      </c>
      <c r="G956" s="45">
        <v>3</v>
      </c>
      <c r="H956" s="45" t="s">
        <v>2250</v>
      </c>
      <c r="I956" s="45" t="s">
        <v>2186</v>
      </c>
      <c r="J956" s="45">
        <v>41</v>
      </c>
      <c r="K956" s="45">
        <v>41</v>
      </c>
      <c r="L956" s="46">
        <v>0</v>
      </c>
      <c r="M956" s="46">
        <v>0</v>
      </c>
      <c r="N956" s="46" t="s">
        <v>3485</v>
      </c>
      <c r="O956" s="46" t="s">
        <v>4767</v>
      </c>
      <c r="P956" s="335" t="str">
        <f t="shared" si="14"/>
        <v>66CCOT21</v>
      </c>
      <c r="Q956" s="268" t="e">
        <f>_trangay</f>
        <v>#N/A</v>
      </c>
      <c r="R956" s="268" t="e">
        <f>_trangay</f>
        <v>#N/A</v>
      </c>
      <c r="S956" s="269" t="e">
        <f>_trangay</f>
        <v>#N/A</v>
      </c>
    </row>
    <row r="957" spans="1:20" ht="12.75" hidden="1" customHeight="1">
      <c r="A957" s="335" t="str">
        <f>Ma</f>
        <v>DC1CB21-DCK66</v>
      </c>
      <c r="B957" s="335" t="str">
        <f>MaHP</f>
        <v>DC1CB21</v>
      </c>
      <c r="C957" s="45">
        <v>1044</v>
      </c>
      <c r="D957" s="45" t="s">
        <v>4746</v>
      </c>
      <c r="E957" s="45" t="s">
        <v>4747</v>
      </c>
      <c r="F957" s="45" t="s">
        <v>64</v>
      </c>
      <c r="G957" s="45">
        <v>4</v>
      </c>
      <c r="H957" s="45" t="s">
        <v>2250</v>
      </c>
      <c r="I957" s="45" t="s">
        <v>2186</v>
      </c>
      <c r="J957" s="45">
        <v>80</v>
      </c>
      <c r="K957" s="45">
        <v>0</v>
      </c>
      <c r="L957" s="46">
        <v>0</v>
      </c>
      <c r="M957" s="46">
        <v>0</v>
      </c>
      <c r="N957" s="46" t="s">
        <v>3488</v>
      </c>
      <c r="O957" s="46" t="s">
        <v>4767</v>
      </c>
      <c r="P957" s="335" t="str">
        <f t="shared" si="14"/>
        <v>66DCCDA1</v>
      </c>
      <c r="Q957" s="268" t="e">
        <f>_trangay</f>
        <v>#N/A</v>
      </c>
      <c r="R957" s="268" t="e">
        <f>_trangay</f>
        <v>#N/A</v>
      </c>
      <c r="S957" s="269" t="e">
        <f>_trangay</f>
        <v>#N/A</v>
      </c>
    </row>
    <row r="958" spans="1:20" ht="12.75" hidden="1" customHeight="1">
      <c r="A958" s="335" t="str">
        <f>Ma</f>
        <v>DC1CB21-DCK66</v>
      </c>
      <c r="B958" s="335" t="str">
        <f>MaHP</f>
        <v>DC1CB21</v>
      </c>
      <c r="C958" s="45">
        <v>1045</v>
      </c>
      <c r="D958" s="45" t="s">
        <v>4748</v>
      </c>
      <c r="E958" s="45" t="s">
        <v>4749</v>
      </c>
      <c r="F958" s="45" t="s">
        <v>64</v>
      </c>
      <c r="G958" s="45">
        <v>4</v>
      </c>
      <c r="H958" s="45" t="s">
        <v>2250</v>
      </c>
      <c r="I958" s="45" t="s">
        <v>2186</v>
      </c>
      <c r="J958" s="45">
        <v>60</v>
      </c>
      <c r="K958" s="45">
        <v>63</v>
      </c>
      <c r="L958" s="46">
        <v>0</v>
      </c>
      <c r="M958" s="46">
        <v>0</v>
      </c>
      <c r="N958" s="46" t="s">
        <v>3488</v>
      </c>
      <c r="O958" s="46" t="s">
        <v>4745</v>
      </c>
      <c r="P958" s="335" t="str">
        <f t="shared" si="14"/>
        <v>66DCDT23</v>
      </c>
      <c r="Q958" s="268" t="e">
        <f>_trangay</f>
        <v>#N/A</v>
      </c>
      <c r="R958" s="268" t="e">
        <f>_trangay</f>
        <v>#N/A</v>
      </c>
      <c r="S958" s="269" t="e">
        <f>_trangay</f>
        <v>#N/A</v>
      </c>
    </row>
    <row r="959" spans="1:20" ht="12.75" hidden="1" customHeight="1">
      <c r="A959" s="335" t="str">
        <f>Ma</f>
        <v>DC1CB21-DCK66</v>
      </c>
      <c r="B959" s="335" t="str">
        <f>MaHP</f>
        <v>DC1CB21</v>
      </c>
      <c r="C959" s="45">
        <v>1046</v>
      </c>
      <c r="D959" s="45" t="s">
        <v>4750</v>
      </c>
      <c r="E959" s="45" t="s">
        <v>4751</v>
      </c>
      <c r="F959" s="45" t="s">
        <v>64</v>
      </c>
      <c r="G959" s="45">
        <v>4</v>
      </c>
      <c r="H959" s="45" t="s">
        <v>2250</v>
      </c>
      <c r="I959" s="45" t="s">
        <v>2186</v>
      </c>
      <c r="J959" s="45">
        <v>80</v>
      </c>
      <c r="K959" s="45">
        <v>0</v>
      </c>
      <c r="L959" s="46">
        <v>0</v>
      </c>
      <c r="M959" s="46">
        <v>0</v>
      </c>
      <c r="N959" s="46" t="s">
        <v>3488</v>
      </c>
      <c r="O959" s="46" t="s">
        <v>4742</v>
      </c>
      <c r="P959" s="335" t="str">
        <f t="shared" si="14"/>
        <v>66DCCC21</v>
      </c>
      <c r="Q959" s="268" t="e">
        <f>_trangay</f>
        <v>#N/A</v>
      </c>
      <c r="R959" s="268" t="e">
        <f>_trangay</f>
        <v>#N/A</v>
      </c>
      <c r="S959" s="269" t="e">
        <f>_trangay</f>
        <v>#N/A</v>
      </c>
    </row>
    <row r="960" spans="1:20" ht="12.75" hidden="1" customHeight="1">
      <c r="A960" s="335" t="str">
        <f>Ma</f>
        <v>DC1CB21-DCK66</v>
      </c>
      <c r="B960" s="335" t="str">
        <f>MaHP</f>
        <v>DC1CB21</v>
      </c>
      <c r="C960" s="45">
        <v>1047</v>
      </c>
      <c r="D960" s="45" t="s">
        <v>4752</v>
      </c>
      <c r="E960" s="45" t="s">
        <v>4753</v>
      </c>
      <c r="F960" s="45" t="s">
        <v>64</v>
      </c>
      <c r="G960" s="45">
        <v>4</v>
      </c>
      <c r="H960" s="45" t="s">
        <v>2250</v>
      </c>
      <c r="I960" s="45" t="s">
        <v>2186</v>
      </c>
      <c r="J960" s="45">
        <v>80</v>
      </c>
      <c r="K960" s="45">
        <v>0</v>
      </c>
      <c r="L960" s="46">
        <v>0</v>
      </c>
      <c r="M960" s="46">
        <v>0</v>
      </c>
      <c r="N960" s="46" t="s">
        <v>3488</v>
      </c>
      <c r="O960" s="46" t="s">
        <v>4754</v>
      </c>
      <c r="P960" s="335" t="str">
        <f t="shared" si="14"/>
        <v>66DCCD23</v>
      </c>
      <c r="Q960" s="268" t="e">
        <f>_trangay</f>
        <v>#N/A</v>
      </c>
      <c r="R960" s="268" t="e">
        <f>_trangay</f>
        <v>#N/A</v>
      </c>
      <c r="S960" s="269" t="e">
        <f>_trangay</f>
        <v>#N/A</v>
      </c>
    </row>
    <row r="961" spans="1:19" ht="12.75" hidden="1" customHeight="1">
      <c r="A961" s="335" t="str">
        <f>Ma</f>
        <v>DC1CB21-DCK66</v>
      </c>
      <c r="B961" s="335" t="str">
        <f>MaHP</f>
        <v>DC1CB21</v>
      </c>
      <c r="C961" s="45">
        <v>1048</v>
      </c>
      <c r="D961" s="45" t="s">
        <v>4755</v>
      </c>
      <c r="E961" s="45" t="s">
        <v>4756</v>
      </c>
      <c r="F961" s="45" t="s">
        <v>64</v>
      </c>
      <c r="G961" s="45">
        <v>4</v>
      </c>
      <c r="H961" s="45" t="s">
        <v>2250</v>
      </c>
      <c r="I961" s="45" t="s">
        <v>2186</v>
      </c>
      <c r="J961" s="45">
        <v>80</v>
      </c>
      <c r="K961" s="45">
        <v>0</v>
      </c>
      <c r="L961" s="46">
        <v>0</v>
      </c>
      <c r="M961" s="46">
        <v>0</v>
      </c>
      <c r="N961" s="46" t="s">
        <v>3488</v>
      </c>
      <c r="O961" s="46" t="s">
        <v>4757</v>
      </c>
      <c r="P961" s="335" t="str">
        <f t="shared" si="14"/>
        <v>66DCDB21</v>
      </c>
      <c r="Q961" s="268" t="e">
        <f>_trangay</f>
        <v>#N/A</v>
      </c>
      <c r="R961" s="268" t="e">
        <f>_trangay</f>
        <v>#N/A</v>
      </c>
      <c r="S961" s="269" t="e">
        <f>_trangay</f>
        <v>#N/A</v>
      </c>
    </row>
    <row r="962" spans="1:19" ht="12.75" hidden="1" customHeight="1">
      <c r="A962" s="335" t="str">
        <f>Ma</f>
        <v>DC1CB21-DCK66</v>
      </c>
      <c r="B962" s="335" t="str">
        <f>MaHP</f>
        <v>DC1CB21</v>
      </c>
      <c r="C962" s="45">
        <v>1049</v>
      </c>
      <c r="D962" s="45" t="s">
        <v>4758</v>
      </c>
      <c r="E962" s="45" t="s">
        <v>4759</v>
      </c>
      <c r="F962" s="45" t="s">
        <v>64</v>
      </c>
      <c r="G962" s="45">
        <v>4</v>
      </c>
      <c r="H962" s="45" t="s">
        <v>2250</v>
      </c>
      <c r="I962" s="45" t="s">
        <v>2186</v>
      </c>
      <c r="J962" s="45">
        <v>80</v>
      </c>
      <c r="K962" s="45">
        <v>0</v>
      </c>
      <c r="L962" s="46">
        <v>0</v>
      </c>
      <c r="M962" s="46">
        <v>0</v>
      </c>
      <c r="N962" s="46" t="s">
        <v>3488</v>
      </c>
      <c r="O962" s="46" t="s">
        <v>4760</v>
      </c>
      <c r="P962" s="335" t="str">
        <f t="shared" ref="P962:P1025" si="15">Loclop</f>
        <v>66DCDB22</v>
      </c>
      <c r="Q962" s="268" t="e">
        <f>_trangay</f>
        <v>#N/A</v>
      </c>
      <c r="R962" s="268" t="e">
        <f>_trangay</f>
        <v>#N/A</v>
      </c>
      <c r="S962" s="269" t="e">
        <f>_trangay</f>
        <v>#N/A</v>
      </c>
    </row>
    <row r="963" spans="1:19" ht="12.75" hidden="1" customHeight="1">
      <c r="A963" s="335" t="str">
        <f>Ma</f>
        <v>DC1CB21-DCK66</v>
      </c>
      <c r="B963" s="335" t="str">
        <f>MaHP</f>
        <v>DC1CB21</v>
      </c>
      <c r="C963" s="45">
        <v>1050</v>
      </c>
      <c r="D963" s="45" t="s">
        <v>4761</v>
      </c>
      <c r="E963" s="45" t="s">
        <v>4762</v>
      </c>
      <c r="F963" s="45" t="s">
        <v>64</v>
      </c>
      <c r="G963" s="45">
        <v>4</v>
      </c>
      <c r="H963" s="45" t="s">
        <v>2250</v>
      </c>
      <c r="I963" s="45" t="s">
        <v>2186</v>
      </c>
      <c r="J963" s="45">
        <v>80</v>
      </c>
      <c r="K963" s="45">
        <v>0</v>
      </c>
      <c r="L963" s="46">
        <v>0</v>
      </c>
      <c r="M963" s="46">
        <v>0</v>
      </c>
      <c r="N963" s="46" t="s">
        <v>3488</v>
      </c>
      <c r="O963" s="46" t="s">
        <v>4757</v>
      </c>
      <c r="P963" s="335" t="str">
        <f t="shared" si="15"/>
        <v>66DCDD21</v>
      </c>
      <c r="Q963" s="268" t="e">
        <f>_trangay</f>
        <v>#N/A</v>
      </c>
      <c r="R963" s="268" t="e">
        <f>_trangay</f>
        <v>#N/A</v>
      </c>
      <c r="S963" s="269" t="e">
        <f>_trangay</f>
        <v>#N/A</v>
      </c>
    </row>
    <row r="964" spans="1:19" ht="12.75" hidden="1" customHeight="1">
      <c r="A964" s="335" t="str">
        <f>Ma</f>
        <v>DC1CB21-DCK66</v>
      </c>
      <c r="B964" s="335" t="str">
        <f>MaHP</f>
        <v>DC1CB21</v>
      </c>
      <c r="C964" s="45">
        <v>1051</v>
      </c>
      <c r="D964" s="45" t="s">
        <v>4763</v>
      </c>
      <c r="E964" s="45" t="s">
        <v>4764</v>
      </c>
      <c r="F964" s="45" t="s">
        <v>64</v>
      </c>
      <c r="G964" s="45">
        <v>4</v>
      </c>
      <c r="H964" s="45" t="s">
        <v>2250</v>
      </c>
      <c r="I964" s="45" t="s">
        <v>2186</v>
      </c>
      <c r="J964" s="45">
        <v>80</v>
      </c>
      <c r="K964" s="45">
        <v>0</v>
      </c>
      <c r="L964" s="46">
        <v>0</v>
      </c>
      <c r="M964" s="46">
        <v>0</v>
      </c>
      <c r="N964" s="46" t="s">
        <v>3488</v>
      </c>
      <c r="O964" s="46" t="s">
        <v>4760</v>
      </c>
      <c r="P964" s="335" t="str">
        <f t="shared" si="15"/>
        <v>66DCDD22</v>
      </c>
      <c r="Q964" s="268" t="e">
        <f>_trangay</f>
        <v>#N/A</v>
      </c>
      <c r="R964" s="268" t="e">
        <f>_trangay</f>
        <v>#N/A</v>
      </c>
      <c r="S964" s="269" t="e">
        <f>_trangay</f>
        <v>#N/A</v>
      </c>
    </row>
    <row r="965" spans="1:19" ht="12.75" hidden="1" customHeight="1">
      <c r="A965" s="335" t="str">
        <f>Ma</f>
        <v>DC1CB21-DCK66</v>
      </c>
      <c r="B965" s="335" t="str">
        <f>MaHP</f>
        <v>DC1CB21</v>
      </c>
      <c r="C965" s="45">
        <v>1052</v>
      </c>
      <c r="D965" s="45" t="s">
        <v>4765</v>
      </c>
      <c r="E965" s="45" t="s">
        <v>4766</v>
      </c>
      <c r="F965" s="45" t="s">
        <v>64</v>
      </c>
      <c r="G965" s="45">
        <v>4</v>
      </c>
      <c r="H965" s="45" t="s">
        <v>2250</v>
      </c>
      <c r="I965" s="45" t="s">
        <v>2186</v>
      </c>
      <c r="J965" s="45">
        <v>60</v>
      </c>
      <c r="K965" s="45">
        <v>0</v>
      </c>
      <c r="L965" s="46">
        <v>0</v>
      </c>
      <c r="M965" s="46">
        <v>0</v>
      </c>
      <c r="N965" s="46" t="s">
        <v>3488</v>
      </c>
      <c r="O965" s="46" t="s">
        <v>4767</v>
      </c>
      <c r="P965" s="335" t="str">
        <f t="shared" si="15"/>
        <v>66DCCA21</v>
      </c>
      <c r="Q965" s="268" t="e">
        <f>_trangay</f>
        <v>#N/A</v>
      </c>
      <c r="R965" s="268" t="e">
        <f>_trangay</f>
        <v>#N/A</v>
      </c>
      <c r="S965" s="269" t="e">
        <f>_trangay</f>
        <v>#N/A</v>
      </c>
    </row>
    <row r="966" spans="1:19" ht="12.75" hidden="1" customHeight="1">
      <c r="A966" s="335" t="str">
        <f>Ma</f>
        <v>DC1CB21-DCK66</v>
      </c>
      <c r="B966" s="335" t="str">
        <f>MaHP</f>
        <v>DC1CB21</v>
      </c>
      <c r="C966" s="45">
        <v>1053</v>
      </c>
      <c r="D966" s="45" t="s">
        <v>4768</v>
      </c>
      <c r="E966" s="45" t="s">
        <v>4769</v>
      </c>
      <c r="F966" s="45" t="s">
        <v>64</v>
      </c>
      <c r="G966" s="45">
        <v>4</v>
      </c>
      <c r="H966" s="45" t="s">
        <v>2250</v>
      </c>
      <c r="I966" s="45" t="s">
        <v>2186</v>
      </c>
      <c r="J966" s="45">
        <v>80</v>
      </c>
      <c r="K966" s="45">
        <v>64</v>
      </c>
      <c r="L966" s="46">
        <v>0</v>
      </c>
      <c r="M966" s="46">
        <v>0</v>
      </c>
      <c r="N966" s="46" t="s">
        <v>3488</v>
      </c>
      <c r="O966" s="46" t="s">
        <v>4742</v>
      </c>
      <c r="P966" s="335" t="str">
        <f t="shared" si="15"/>
        <v>66DCDT21</v>
      </c>
      <c r="Q966" s="268" t="e">
        <f>_trangay</f>
        <v>#N/A</v>
      </c>
      <c r="R966" s="268" t="e">
        <f>_trangay</f>
        <v>#N/A</v>
      </c>
      <c r="S966" s="269" t="e">
        <f>_trangay</f>
        <v>#N/A</v>
      </c>
    </row>
    <row r="967" spans="1:19" ht="12.75" hidden="1" customHeight="1">
      <c r="A967" s="335" t="str">
        <f>Ma</f>
        <v>DC1CB21-DCK66</v>
      </c>
      <c r="B967" s="335" t="str">
        <f>MaHP</f>
        <v>DC1CB21</v>
      </c>
      <c r="C967" s="45">
        <v>1054</v>
      </c>
      <c r="D967" s="45" t="s">
        <v>4770</v>
      </c>
      <c r="E967" s="45" t="s">
        <v>4771</v>
      </c>
      <c r="F967" s="45" t="s">
        <v>64</v>
      </c>
      <c r="G967" s="45">
        <v>4</v>
      </c>
      <c r="H967" s="45" t="s">
        <v>2250</v>
      </c>
      <c r="I967" s="45" t="s">
        <v>2186</v>
      </c>
      <c r="J967" s="45">
        <v>80</v>
      </c>
      <c r="K967" s="45">
        <v>61</v>
      </c>
      <c r="L967" s="46">
        <v>0</v>
      </c>
      <c r="M967" s="46">
        <v>0</v>
      </c>
      <c r="N967" s="46" t="s">
        <v>3488</v>
      </c>
      <c r="O967" s="46" t="s">
        <v>4739</v>
      </c>
      <c r="P967" s="335" t="str">
        <f t="shared" si="15"/>
        <v>66DCDT22</v>
      </c>
      <c r="Q967" s="268" t="e">
        <f>_trangay</f>
        <v>#N/A</v>
      </c>
      <c r="R967" s="268" t="e">
        <f>_trangay</f>
        <v>#N/A</v>
      </c>
      <c r="S967" s="269" t="e">
        <f>_trangay</f>
        <v>#N/A</v>
      </c>
    </row>
    <row r="968" spans="1:19" ht="12.75" hidden="1" customHeight="1">
      <c r="A968" s="335" t="str">
        <f>Ma</f>
        <v>DC1CB21-DCK66</v>
      </c>
      <c r="B968" s="335" t="str">
        <f>MaHP</f>
        <v>DC1CB21</v>
      </c>
      <c r="C968" s="45">
        <v>1055</v>
      </c>
      <c r="D968" s="45" t="s">
        <v>4772</v>
      </c>
      <c r="E968" s="45" t="s">
        <v>4773</v>
      </c>
      <c r="F968" s="45" t="s">
        <v>64</v>
      </c>
      <c r="G968" s="45">
        <v>4</v>
      </c>
      <c r="H968" s="45" t="s">
        <v>2250</v>
      </c>
      <c r="I968" s="45" t="s">
        <v>2186</v>
      </c>
      <c r="J968" s="45">
        <v>80</v>
      </c>
      <c r="K968" s="45">
        <v>59</v>
      </c>
      <c r="L968" s="46">
        <v>0</v>
      </c>
      <c r="M968" s="46">
        <v>0</v>
      </c>
      <c r="N968" s="46" t="s">
        <v>3488</v>
      </c>
      <c r="O968" s="46" t="s">
        <v>4742</v>
      </c>
      <c r="P968" s="335" t="str">
        <f t="shared" si="15"/>
        <v>66DCHT21</v>
      </c>
      <c r="Q968" s="268" t="e">
        <f>_trangay</f>
        <v>#N/A</v>
      </c>
      <c r="R968" s="268" t="e">
        <f>_trangay</f>
        <v>#N/A</v>
      </c>
      <c r="S968" s="269" t="e">
        <f>_trangay</f>
        <v>#N/A</v>
      </c>
    </row>
    <row r="969" spans="1:19" ht="12.75" hidden="1" customHeight="1">
      <c r="A969" s="335" t="str">
        <f>Ma</f>
        <v>DC1CB21-DCK66</v>
      </c>
      <c r="B969" s="335" t="str">
        <f>MaHP</f>
        <v>DC1CB21</v>
      </c>
      <c r="C969" s="45">
        <v>1056</v>
      </c>
      <c r="D969" s="45" t="s">
        <v>4774</v>
      </c>
      <c r="E969" s="45" t="s">
        <v>4775</v>
      </c>
      <c r="F969" s="45" t="s">
        <v>64</v>
      </c>
      <c r="G969" s="45">
        <v>4</v>
      </c>
      <c r="H969" s="45" t="s">
        <v>2250</v>
      </c>
      <c r="I969" s="45" t="s">
        <v>2186</v>
      </c>
      <c r="J969" s="45">
        <v>80</v>
      </c>
      <c r="K969" s="45">
        <v>59</v>
      </c>
      <c r="L969" s="46">
        <v>0</v>
      </c>
      <c r="M969" s="46">
        <v>0</v>
      </c>
      <c r="N969" s="46" t="s">
        <v>3488</v>
      </c>
      <c r="O969" s="46" t="s">
        <v>4739</v>
      </c>
      <c r="P969" s="335" t="str">
        <f t="shared" si="15"/>
        <v>66DCHT22</v>
      </c>
      <c r="Q969" s="268" t="e">
        <f>_trangay</f>
        <v>#N/A</v>
      </c>
      <c r="R969" s="268" t="e">
        <f>_trangay</f>
        <v>#N/A</v>
      </c>
      <c r="S969" s="269" t="e">
        <f>_trangay</f>
        <v>#N/A</v>
      </c>
    </row>
    <row r="970" spans="1:19" ht="12.75" hidden="1" customHeight="1">
      <c r="A970" s="335" t="str">
        <f>Ma</f>
        <v>DC1CB21-DCK66</v>
      </c>
      <c r="B970" s="335" t="str">
        <f>MaHP</f>
        <v>DC1CB21</v>
      </c>
      <c r="C970" s="45">
        <v>1057</v>
      </c>
      <c r="D970" s="45" t="s">
        <v>4776</v>
      </c>
      <c r="E970" s="45" t="s">
        <v>4777</v>
      </c>
      <c r="F970" s="45" t="s">
        <v>64</v>
      </c>
      <c r="G970" s="45">
        <v>4</v>
      </c>
      <c r="H970" s="45" t="s">
        <v>2250</v>
      </c>
      <c r="I970" s="45" t="s">
        <v>2186</v>
      </c>
      <c r="J970" s="45">
        <v>70</v>
      </c>
      <c r="K970" s="45">
        <v>61</v>
      </c>
      <c r="L970" s="46">
        <v>0</v>
      </c>
      <c r="M970" s="46">
        <v>0</v>
      </c>
      <c r="N970" s="46" t="s">
        <v>3488</v>
      </c>
      <c r="O970" s="46" t="s">
        <v>4754</v>
      </c>
      <c r="P970" s="335" t="str">
        <f t="shared" si="15"/>
        <v>66DCMT21</v>
      </c>
      <c r="Q970" s="268" t="e">
        <f>_trangay</f>
        <v>#N/A</v>
      </c>
      <c r="R970" s="268" t="e">
        <f>_trangay</f>
        <v>#N/A</v>
      </c>
      <c r="S970" s="269" t="e">
        <f>_trangay</f>
        <v>#N/A</v>
      </c>
    </row>
    <row r="971" spans="1:19" ht="12.75" hidden="1" customHeight="1">
      <c r="A971" s="335" t="str">
        <f>Ma</f>
        <v>DC1CB21-DCK66</v>
      </c>
      <c r="B971" s="335" t="str">
        <f>MaHP</f>
        <v>DC1CB21</v>
      </c>
      <c r="C971" s="45">
        <v>1058</v>
      </c>
      <c r="D971" s="45" t="s">
        <v>4778</v>
      </c>
      <c r="E971" s="45" t="s">
        <v>4779</v>
      </c>
      <c r="F971" s="45" t="s">
        <v>64</v>
      </c>
      <c r="G971" s="45">
        <v>4</v>
      </c>
      <c r="H971" s="45" t="s">
        <v>2250</v>
      </c>
      <c r="I971" s="45" t="s">
        <v>2186</v>
      </c>
      <c r="J971" s="45">
        <v>80</v>
      </c>
      <c r="K971" s="45">
        <v>60</v>
      </c>
      <c r="L971" s="46">
        <v>0</v>
      </c>
      <c r="M971" s="46">
        <v>0</v>
      </c>
      <c r="N971" s="46" t="s">
        <v>3488</v>
      </c>
      <c r="O971" s="46" t="s">
        <v>4757</v>
      </c>
      <c r="P971" s="335" t="str">
        <f t="shared" si="15"/>
        <v>66DCOT21</v>
      </c>
      <c r="Q971" s="268" t="e">
        <f>_trangay</f>
        <v>#N/A</v>
      </c>
      <c r="R971" s="268" t="e">
        <f>_trangay</f>
        <v>#N/A</v>
      </c>
      <c r="S971" s="269" t="e">
        <f>_trangay</f>
        <v>#N/A</v>
      </c>
    </row>
    <row r="972" spans="1:19" ht="12.75" hidden="1" customHeight="1">
      <c r="A972" s="335" t="str">
        <f>Ma</f>
        <v>DC1CB21-DCK66</v>
      </c>
      <c r="B972" s="335" t="str">
        <f>MaHP</f>
        <v>DC1CB21</v>
      </c>
      <c r="C972" s="45">
        <v>1059</v>
      </c>
      <c r="D972" s="45" t="s">
        <v>4780</v>
      </c>
      <c r="E972" s="45" t="s">
        <v>4781</v>
      </c>
      <c r="F972" s="45" t="s">
        <v>64</v>
      </c>
      <c r="G972" s="45">
        <v>4</v>
      </c>
      <c r="H972" s="45" t="s">
        <v>2250</v>
      </c>
      <c r="I972" s="45" t="s">
        <v>2186</v>
      </c>
      <c r="J972" s="45">
        <v>80</v>
      </c>
      <c r="K972" s="45">
        <v>60</v>
      </c>
      <c r="L972" s="46">
        <v>0</v>
      </c>
      <c r="M972" s="46">
        <v>0</v>
      </c>
      <c r="N972" s="46" t="s">
        <v>3488</v>
      </c>
      <c r="O972" s="46" t="s">
        <v>4757</v>
      </c>
      <c r="P972" s="335" t="str">
        <f t="shared" si="15"/>
        <v>66DCOT22</v>
      </c>
      <c r="Q972" s="268" t="e">
        <f>_trangay</f>
        <v>#N/A</v>
      </c>
      <c r="R972" s="268" t="e">
        <f>_trangay</f>
        <v>#N/A</v>
      </c>
      <c r="S972" s="269" t="e">
        <f>_trangay</f>
        <v>#N/A</v>
      </c>
    </row>
    <row r="973" spans="1:19" ht="12.75" hidden="1" customHeight="1">
      <c r="A973" s="335" t="str">
        <f>Ma</f>
        <v>DC1CB21-DCK66</v>
      </c>
      <c r="B973" s="335" t="str">
        <f>MaHP</f>
        <v>DC1CB21</v>
      </c>
      <c r="C973" s="45">
        <v>1060</v>
      </c>
      <c r="D973" s="45" t="s">
        <v>4782</v>
      </c>
      <c r="E973" s="45" t="s">
        <v>4783</v>
      </c>
      <c r="F973" s="45" t="s">
        <v>64</v>
      </c>
      <c r="G973" s="45">
        <v>4</v>
      </c>
      <c r="H973" s="45" t="s">
        <v>2250</v>
      </c>
      <c r="I973" s="45" t="s">
        <v>2186</v>
      </c>
      <c r="J973" s="45">
        <v>80</v>
      </c>
      <c r="K973" s="45">
        <v>60</v>
      </c>
      <c r="L973" s="46">
        <v>0</v>
      </c>
      <c r="M973" s="46">
        <v>0</v>
      </c>
      <c r="N973" s="46" t="s">
        <v>3488</v>
      </c>
      <c r="O973" s="46" t="s">
        <v>4754</v>
      </c>
      <c r="P973" s="335" t="str">
        <f t="shared" si="15"/>
        <v>66DCOT23</v>
      </c>
      <c r="Q973" s="268" t="e">
        <f>_trangay</f>
        <v>#N/A</v>
      </c>
      <c r="R973" s="268" t="e">
        <f>_trangay</f>
        <v>#N/A</v>
      </c>
      <c r="S973" s="269" t="e">
        <f>_trangay</f>
        <v>#N/A</v>
      </c>
    </row>
    <row r="974" spans="1:19" ht="12.75" hidden="1" customHeight="1">
      <c r="A974" s="335" t="str">
        <f>Ma</f>
        <v>DC1CB21-DCK66</v>
      </c>
      <c r="B974" s="335" t="str">
        <f>MaHP</f>
        <v>DC1CB21</v>
      </c>
      <c r="C974" s="45">
        <v>1061</v>
      </c>
      <c r="D974" s="45" t="s">
        <v>4784</v>
      </c>
      <c r="E974" s="45" t="s">
        <v>4785</v>
      </c>
      <c r="F974" s="45" t="s">
        <v>64</v>
      </c>
      <c r="G974" s="45">
        <v>4</v>
      </c>
      <c r="H974" s="45" t="s">
        <v>2250</v>
      </c>
      <c r="I974" s="45" t="s">
        <v>2186</v>
      </c>
      <c r="J974" s="45">
        <v>80</v>
      </c>
      <c r="K974" s="45">
        <v>57</v>
      </c>
      <c r="L974" s="46">
        <v>0</v>
      </c>
      <c r="M974" s="46">
        <v>0</v>
      </c>
      <c r="N974" s="46" t="s">
        <v>3488</v>
      </c>
      <c r="O974" s="46" t="s">
        <v>4786</v>
      </c>
      <c r="P974" s="335" t="str">
        <f t="shared" si="15"/>
        <v>66DCOT24</v>
      </c>
      <c r="Q974" s="268" t="e">
        <f>_trangay</f>
        <v>#N/A</v>
      </c>
      <c r="R974" s="268" t="e">
        <f>_trangay</f>
        <v>#N/A</v>
      </c>
      <c r="S974" s="269" t="e">
        <f>_trangay</f>
        <v>#N/A</v>
      </c>
    </row>
    <row r="975" spans="1:19" ht="12.75" hidden="1" customHeight="1">
      <c r="A975" s="335" t="str">
        <f>Ma</f>
        <v>DC1CB21-DCK66</v>
      </c>
      <c r="B975" s="335" t="str">
        <f>MaHP</f>
        <v>DC1CB21</v>
      </c>
      <c r="C975" s="45">
        <v>1062</v>
      </c>
      <c r="D975" s="45" t="s">
        <v>4787</v>
      </c>
      <c r="E975" s="45" t="s">
        <v>4788</v>
      </c>
      <c r="F975" s="45" t="s">
        <v>64</v>
      </c>
      <c r="G975" s="45">
        <v>4</v>
      </c>
      <c r="H975" s="45" t="s">
        <v>2250</v>
      </c>
      <c r="I975" s="45" t="s">
        <v>2186</v>
      </c>
      <c r="J975" s="45">
        <v>80</v>
      </c>
      <c r="K975" s="45">
        <v>67</v>
      </c>
      <c r="L975" s="46">
        <v>0</v>
      </c>
      <c r="M975" s="46">
        <v>0</v>
      </c>
      <c r="N975" s="46" t="s">
        <v>3488</v>
      </c>
      <c r="O975" s="46" t="s">
        <v>4786</v>
      </c>
      <c r="P975" s="335" t="str">
        <f t="shared" si="15"/>
        <v>66DCMX21</v>
      </c>
      <c r="Q975" s="268" t="e">
        <f>_trangay</f>
        <v>#N/A</v>
      </c>
      <c r="R975" s="268" t="e">
        <f>_trangay</f>
        <v>#N/A</v>
      </c>
      <c r="S975" s="269" t="e">
        <f>_trangay</f>
        <v>#N/A</v>
      </c>
    </row>
    <row r="976" spans="1:19" ht="12.75" hidden="1" customHeight="1">
      <c r="A976" s="335" t="str">
        <f>Ma</f>
        <v>DC1CB21-DCK66</v>
      </c>
      <c r="B976" s="335" t="str">
        <f>MaHP</f>
        <v>DC1CB21</v>
      </c>
      <c r="C976" s="45">
        <v>1063</v>
      </c>
      <c r="D976" s="45" t="s">
        <v>4789</v>
      </c>
      <c r="E976" s="45" t="s">
        <v>4790</v>
      </c>
      <c r="F976" s="45" t="s">
        <v>64</v>
      </c>
      <c r="G976" s="45">
        <v>4</v>
      </c>
      <c r="H976" s="45" t="s">
        <v>2250</v>
      </c>
      <c r="I976" s="45" t="s">
        <v>2186</v>
      </c>
      <c r="J976" s="45">
        <v>80</v>
      </c>
      <c r="K976" s="45">
        <v>66</v>
      </c>
      <c r="L976" s="46">
        <v>0</v>
      </c>
      <c r="M976" s="46">
        <v>0</v>
      </c>
      <c r="N976" s="46" t="s">
        <v>3488</v>
      </c>
      <c r="O976" s="46" t="s">
        <v>4786</v>
      </c>
      <c r="P976" s="335" t="str">
        <f t="shared" si="15"/>
        <v>66DCMX22</v>
      </c>
      <c r="Q976" s="268" t="e">
        <f>_trangay</f>
        <v>#N/A</v>
      </c>
      <c r="R976" s="268" t="e">
        <f>_trangay</f>
        <v>#N/A</v>
      </c>
      <c r="S976" s="269" t="e">
        <f>_trangay</f>
        <v>#N/A</v>
      </c>
    </row>
    <row r="977" spans="1:20" ht="12.75" hidden="1" customHeight="1">
      <c r="A977" s="335" t="str">
        <f>Ma</f>
        <v>DC1CB21-DCK66</v>
      </c>
      <c r="B977" s="335" t="str">
        <f>MaHP</f>
        <v>DC1CB21</v>
      </c>
      <c r="C977" s="45">
        <v>1064</v>
      </c>
      <c r="D977" s="45" t="s">
        <v>4791</v>
      </c>
      <c r="E977" s="45" t="s">
        <v>4792</v>
      </c>
      <c r="F977" s="45" t="s">
        <v>64</v>
      </c>
      <c r="G977" s="45">
        <v>4</v>
      </c>
      <c r="H977" s="45" t="s">
        <v>2250</v>
      </c>
      <c r="I977" s="45" t="s">
        <v>2186</v>
      </c>
      <c r="J977" s="45">
        <v>60</v>
      </c>
      <c r="K977" s="45">
        <v>55</v>
      </c>
      <c r="L977" s="46">
        <v>0</v>
      </c>
      <c r="M977" s="46">
        <v>0</v>
      </c>
      <c r="N977" s="46" t="s">
        <v>3488</v>
      </c>
      <c r="O977" s="46" t="s">
        <v>4786</v>
      </c>
      <c r="P977" s="335" t="str">
        <f t="shared" si="15"/>
        <v>66DCCO21</v>
      </c>
      <c r="Q977" s="268" t="e">
        <f>_trangay</f>
        <v>#N/A</v>
      </c>
      <c r="R977" s="268" t="e">
        <f>_trangay</f>
        <v>#N/A</v>
      </c>
      <c r="S977" s="269" t="e">
        <f>_trangay</f>
        <v>#N/A</v>
      </c>
    </row>
    <row r="978" spans="1:20" ht="12.75" hidden="1" customHeight="1">
      <c r="A978" s="335" t="str">
        <f>Ma</f>
        <v>DC1CB21-DCK66</v>
      </c>
      <c r="B978" s="335" t="str">
        <f>MaHP</f>
        <v>DC1CB21</v>
      </c>
      <c r="C978" s="45">
        <v>1065</v>
      </c>
      <c r="D978" s="45" t="s">
        <v>4793</v>
      </c>
      <c r="E978" s="45" t="s">
        <v>4794</v>
      </c>
      <c r="F978" s="45" t="s">
        <v>64</v>
      </c>
      <c r="G978" s="45">
        <v>4</v>
      </c>
      <c r="H978" s="45" t="s">
        <v>2250</v>
      </c>
      <c r="I978" s="45" t="s">
        <v>2186</v>
      </c>
      <c r="J978" s="45">
        <v>60</v>
      </c>
      <c r="K978" s="45">
        <v>60</v>
      </c>
      <c r="L978" s="46">
        <v>0</v>
      </c>
      <c r="M978" s="46">
        <v>0</v>
      </c>
      <c r="N978" s="46" t="s">
        <v>3488</v>
      </c>
      <c r="O978" s="46" t="s">
        <v>4795</v>
      </c>
      <c r="P978" s="335" t="str">
        <f t="shared" si="15"/>
        <v>66DCCO22</v>
      </c>
      <c r="Q978" s="268" t="e">
        <f>_trangay</f>
        <v>#N/A</v>
      </c>
      <c r="R978" s="268" t="e">
        <f>_trangay</f>
        <v>#N/A</v>
      </c>
      <c r="S978" s="269" t="e">
        <f>_trangay</f>
        <v>#N/A</v>
      </c>
    </row>
    <row r="979" spans="1:20" ht="12.75" hidden="1" customHeight="1">
      <c r="A979" s="335" t="str">
        <f>Ma</f>
        <v>DC1CB21-DCK66</v>
      </c>
      <c r="B979" s="335" t="str">
        <f>MaHP</f>
        <v>DC1CB21</v>
      </c>
      <c r="C979" s="45">
        <v>1066</v>
      </c>
      <c r="D979" s="45" t="s">
        <v>4796</v>
      </c>
      <c r="E979" s="45" t="s">
        <v>4797</v>
      </c>
      <c r="F979" s="45" t="s">
        <v>64</v>
      </c>
      <c r="G979" s="45">
        <v>4</v>
      </c>
      <c r="H979" s="45" t="s">
        <v>2250</v>
      </c>
      <c r="I979" s="45" t="s">
        <v>2186</v>
      </c>
      <c r="J979" s="45">
        <v>60</v>
      </c>
      <c r="K979" s="45">
        <v>52</v>
      </c>
      <c r="L979" s="46">
        <v>0</v>
      </c>
      <c r="M979" s="46">
        <v>0</v>
      </c>
      <c r="N979" s="46" t="s">
        <v>3488</v>
      </c>
      <c r="O979" s="46" t="s">
        <v>4754</v>
      </c>
      <c r="P979" s="335" t="str">
        <f t="shared" si="15"/>
        <v>66DCHT23</v>
      </c>
      <c r="Q979" s="268" t="e">
        <f>_trangay</f>
        <v>#N/A</v>
      </c>
      <c r="R979" s="268" t="e">
        <f>_trangay</f>
        <v>#N/A</v>
      </c>
      <c r="S979" s="269" t="e">
        <f>_trangay</f>
        <v>#N/A</v>
      </c>
    </row>
    <row r="980" spans="1:20" ht="12.75" hidden="1" customHeight="1">
      <c r="A980" s="335" t="str">
        <f>Ma</f>
        <v>DC1CB21-DCK66</v>
      </c>
      <c r="B980" s="335" t="str">
        <f>MaHP</f>
        <v>DC1CB21</v>
      </c>
      <c r="C980" s="45">
        <v>1067</v>
      </c>
      <c r="D980" s="45" t="s">
        <v>4798</v>
      </c>
      <c r="E980" s="45" t="s">
        <v>4799</v>
      </c>
      <c r="F980" s="45" t="s">
        <v>64</v>
      </c>
      <c r="G980" s="45">
        <v>4</v>
      </c>
      <c r="H980" s="45" t="s">
        <v>2250</v>
      </c>
      <c r="I980" s="45" t="s">
        <v>2186</v>
      </c>
      <c r="J980" s="45">
        <v>60</v>
      </c>
      <c r="K980" s="45">
        <v>52</v>
      </c>
      <c r="L980" s="46">
        <v>0</v>
      </c>
      <c r="M980" s="46">
        <v>0</v>
      </c>
      <c r="N980" s="46" t="s">
        <v>3488</v>
      </c>
      <c r="O980" s="46" t="s">
        <v>4739</v>
      </c>
      <c r="P980" s="335" t="str">
        <f t="shared" si="15"/>
        <v>66DCTM21</v>
      </c>
      <c r="Q980" s="268" t="e">
        <f>_trangay</f>
        <v>#N/A</v>
      </c>
      <c r="R980" s="268" t="e">
        <f>_trangay</f>
        <v>#N/A</v>
      </c>
      <c r="S980" s="269" t="e">
        <f>_trangay</f>
        <v>#N/A</v>
      </c>
    </row>
    <row r="981" spans="1:20" ht="12.75" hidden="1" customHeight="1">
      <c r="A981" s="335" t="str">
        <f>Ma</f>
        <v>DC1CB21-DCK66</v>
      </c>
      <c r="B981" s="335" t="str">
        <f>MaHP</f>
        <v>DC1CB21</v>
      </c>
      <c r="C981" s="45">
        <v>1068</v>
      </c>
      <c r="D981" s="45" t="s">
        <v>4800</v>
      </c>
      <c r="E981" s="45" t="s">
        <v>4801</v>
      </c>
      <c r="F981" s="45" t="s">
        <v>64</v>
      </c>
      <c r="G981" s="45">
        <v>4</v>
      </c>
      <c r="H981" s="45" t="s">
        <v>2250</v>
      </c>
      <c r="I981" s="45" t="s">
        <v>2186</v>
      </c>
      <c r="J981" s="45">
        <v>60</v>
      </c>
      <c r="K981" s="45">
        <v>58</v>
      </c>
      <c r="L981" s="46">
        <v>0</v>
      </c>
      <c r="M981" s="46">
        <v>0</v>
      </c>
      <c r="N981" s="46" t="s">
        <v>3488</v>
      </c>
      <c r="O981" s="46" t="s">
        <v>4757</v>
      </c>
      <c r="P981" s="335" t="str">
        <f t="shared" si="15"/>
        <v>66DCTM22</v>
      </c>
      <c r="Q981" s="268" t="e">
        <f>_trangay</f>
        <v>#N/A</v>
      </c>
      <c r="R981" s="268" t="e">
        <f>_trangay</f>
        <v>#N/A</v>
      </c>
      <c r="S981" s="269" t="e">
        <f>_trangay</f>
        <v>#N/A</v>
      </c>
    </row>
    <row r="982" spans="1:20" ht="12.75" hidden="1" customHeight="1">
      <c r="A982" s="335" t="str">
        <f>LEFT(Ma,7)&amp;T982&amp;"-"&amp;RIGHT(Ma,5)</f>
        <v>DC1CB211-DCK66</v>
      </c>
      <c r="B982" s="335" t="str">
        <f>MaHP</f>
        <v>DC1CB21</v>
      </c>
      <c r="C982" s="45">
        <v>1069</v>
      </c>
      <c r="D982" s="45" t="s">
        <v>4802</v>
      </c>
      <c r="E982" s="45" t="s">
        <v>4803</v>
      </c>
      <c r="F982" s="45" t="s">
        <v>64</v>
      </c>
      <c r="G982" s="45">
        <v>4</v>
      </c>
      <c r="H982" s="45" t="s">
        <v>2250</v>
      </c>
      <c r="I982" s="45" t="s">
        <v>2186</v>
      </c>
      <c r="J982" s="45">
        <v>80</v>
      </c>
      <c r="K982" s="45">
        <v>61</v>
      </c>
      <c r="L982" s="46">
        <v>0</v>
      </c>
      <c r="M982" s="46">
        <v>0</v>
      </c>
      <c r="N982" s="46" t="s">
        <v>3488</v>
      </c>
      <c r="O982" s="46" t="s">
        <v>4795</v>
      </c>
      <c r="P982" s="335" t="str">
        <f t="shared" si="15"/>
        <v>66DCMO21</v>
      </c>
      <c r="Q982" s="268" t="e">
        <f>_trangay</f>
        <v>#N/A</v>
      </c>
      <c r="R982" s="268" t="e">
        <f>_trangay</f>
        <v>#N/A</v>
      </c>
      <c r="S982" s="269" t="e">
        <f>_trangay</f>
        <v>#N/A</v>
      </c>
      <c r="T982" s="46">
        <v>1</v>
      </c>
    </row>
    <row r="983" spans="1:20" ht="12.75" hidden="1" customHeight="1">
      <c r="A983" s="335" t="str">
        <f>Ma</f>
        <v>DC1CB21-DCK66</v>
      </c>
      <c r="B983" s="335" t="str">
        <f>MaHP</f>
        <v>DC1CB21</v>
      </c>
      <c r="C983" s="45">
        <v>1070</v>
      </c>
      <c r="D983" s="45" t="s">
        <v>4804</v>
      </c>
      <c r="E983" s="45" t="s">
        <v>4805</v>
      </c>
      <c r="F983" s="45" t="s">
        <v>64</v>
      </c>
      <c r="G983" s="45">
        <v>4</v>
      </c>
      <c r="H983" s="45" t="s">
        <v>2250</v>
      </c>
      <c r="I983" s="45" t="s">
        <v>2186</v>
      </c>
      <c r="J983" s="45">
        <v>60</v>
      </c>
      <c r="K983" s="45">
        <v>0</v>
      </c>
      <c r="L983" s="46">
        <v>0</v>
      </c>
      <c r="M983" s="46">
        <v>0</v>
      </c>
      <c r="N983" s="46" t="s">
        <v>3488</v>
      </c>
      <c r="O983" s="46" t="s">
        <v>4795</v>
      </c>
      <c r="P983" s="335" t="str">
        <f t="shared" si="15"/>
        <v>66DCOT25</v>
      </c>
      <c r="Q983" s="268" t="e">
        <f>_trangay</f>
        <v>#N/A</v>
      </c>
      <c r="R983" s="268" t="e">
        <f>_trangay</f>
        <v>#N/A</v>
      </c>
      <c r="S983" s="269" t="e">
        <f>_trangay</f>
        <v>#N/A</v>
      </c>
    </row>
    <row r="984" spans="1:20" ht="12.75" hidden="1" customHeight="1">
      <c r="A984" s="335" t="str">
        <f>Ma</f>
        <v>DC1CB21-DCK66</v>
      </c>
      <c r="B984" s="335" t="str">
        <f>MaHP</f>
        <v>DC1CB21</v>
      </c>
      <c r="C984" s="45">
        <v>1071</v>
      </c>
      <c r="D984" s="45" t="s">
        <v>4806</v>
      </c>
      <c r="E984" s="45" t="s">
        <v>4807</v>
      </c>
      <c r="F984" s="45" t="s">
        <v>64</v>
      </c>
      <c r="G984" s="45">
        <v>4</v>
      </c>
      <c r="H984" s="45" t="s">
        <v>2250</v>
      </c>
      <c r="I984" s="45" t="s">
        <v>2186</v>
      </c>
      <c r="J984" s="45">
        <v>60</v>
      </c>
      <c r="K984" s="45">
        <v>68</v>
      </c>
      <c r="L984" s="46">
        <v>0</v>
      </c>
      <c r="M984" s="46">
        <v>0</v>
      </c>
      <c r="N984" s="46" t="s">
        <v>3488</v>
      </c>
      <c r="O984" s="46" t="s">
        <v>4745</v>
      </c>
      <c r="P984" s="335" t="str">
        <f t="shared" si="15"/>
        <v>66DCMX23</v>
      </c>
      <c r="Q984" s="268" t="e">
        <f>_trangay</f>
        <v>#N/A</v>
      </c>
      <c r="R984" s="268" t="e">
        <f>_trangay</f>
        <v>#N/A</v>
      </c>
      <c r="S984" s="269" t="e">
        <f>_trangay</f>
        <v>#N/A</v>
      </c>
    </row>
    <row r="985" spans="1:20" ht="12.75" hidden="1" customHeight="1">
      <c r="A985" s="335" t="str">
        <f>Ma</f>
        <v>DC1CB21-DCK66</v>
      </c>
      <c r="B985" s="335" t="str">
        <f>MaHP</f>
        <v>DC1CB21</v>
      </c>
      <c r="C985" s="45">
        <v>1072</v>
      </c>
      <c r="D985" s="45" t="s">
        <v>4808</v>
      </c>
      <c r="E985" s="45" t="s">
        <v>4809</v>
      </c>
      <c r="F985" s="45" t="s">
        <v>64</v>
      </c>
      <c r="G985" s="45">
        <v>4</v>
      </c>
      <c r="H985" s="45" t="s">
        <v>2250</v>
      </c>
      <c r="I985" s="45" t="s">
        <v>2186</v>
      </c>
      <c r="J985" s="45">
        <v>60</v>
      </c>
      <c r="K985" s="45">
        <v>50</v>
      </c>
      <c r="L985" s="46">
        <v>0</v>
      </c>
      <c r="M985" s="46">
        <v>0</v>
      </c>
      <c r="N985" s="46" t="s">
        <v>3488</v>
      </c>
      <c r="O985" s="46" t="s">
        <v>4795</v>
      </c>
      <c r="P985" s="335" t="str">
        <f t="shared" si="15"/>
        <v>66DCCO23</v>
      </c>
      <c r="Q985" s="268" t="e">
        <f>_trangay</f>
        <v>#N/A</v>
      </c>
      <c r="R985" s="268" t="e">
        <f>_trangay</f>
        <v>#N/A</v>
      </c>
      <c r="S985" s="269" t="e">
        <f>_trangay</f>
        <v>#N/A</v>
      </c>
    </row>
    <row r="986" spans="1:20" ht="12.75" hidden="1" customHeight="1">
      <c r="A986" s="335" t="str">
        <f>Ma</f>
        <v>DC1CB21-DCK66</v>
      </c>
      <c r="B986" s="335" t="str">
        <f>MaHP</f>
        <v>DC1CB21</v>
      </c>
      <c r="C986" s="45">
        <v>1073</v>
      </c>
      <c r="D986" s="45" t="s">
        <v>4810</v>
      </c>
      <c r="E986" s="45" t="s">
        <v>4811</v>
      </c>
      <c r="F986" s="45" t="s">
        <v>64</v>
      </c>
      <c r="G986" s="45">
        <v>4</v>
      </c>
      <c r="H986" s="45" t="s">
        <v>2250</v>
      </c>
      <c r="I986" s="45" t="s">
        <v>2186</v>
      </c>
      <c r="J986" s="45">
        <v>60</v>
      </c>
      <c r="K986" s="45">
        <v>51</v>
      </c>
      <c r="L986" s="46">
        <v>0</v>
      </c>
      <c r="M986" s="46">
        <v>0</v>
      </c>
      <c r="N986" s="46" t="s">
        <v>3488</v>
      </c>
      <c r="O986" s="46" t="s">
        <v>4745</v>
      </c>
      <c r="P986" s="335" t="str">
        <f t="shared" si="15"/>
        <v>66DCTM23</v>
      </c>
      <c r="Q986" s="268" t="e">
        <f>_trangay</f>
        <v>#N/A</v>
      </c>
      <c r="R986" s="268" t="e">
        <f>_trangay</f>
        <v>#N/A</v>
      </c>
      <c r="S986" s="269" t="e">
        <f>_trangay</f>
        <v>#N/A</v>
      </c>
    </row>
    <row r="987" spans="1:20" ht="12.75" hidden="1" customHeight="1">
      <c r="A987" s="335" t="str">
        <f>Ma</f>
        <v>DC1CB21-DCK66</v>
      </c>
      <c r="B987" s="335" t="str">
        <f>MaHP</f>
        <v>DC1CB21</v>
      </c>
      <c r="C987" s="45">
        <v>1074</v>
      </c>
      <c r="D987" s="45" t="s">
        <v>4812</v>
      </c>
      <c r="E987" s="45" t="s">
        <v>4813</v>
      </c>
      <c r="F987" s="45" t="s">
        <v>64</v>
      </c>
      <c r="G987" s="45">
        <v>4</v>
      </c>
      <c r="H987" s="45" t="s">
        <v>2250</v>
      </c>
      <c r="I987" s="45" t="s">
        <v>2186</v>
      </c>
      <c r="J987" s="45">
        <v>60</v>
      </c>
      <c r="K987" s="45">
        <v>0</v>
      </c>
      <c r="L987" s="46">
        <v>0</v>
      </c>
      <c r="M987" s="46">
        <v>0</v>
      </c>
      <c r="N987" s="46" t="s">
        <v>3488</v>
      </c>
      <c r="O987" s="46" t="s">
        <v>4767</v>
      </c>
      <c r="P987" s="335" t="str">
        <f t="shared" si="15"/>
        <v>66DCCA22</v>
      </c>
      <c r="Q987" s="268" t="e">
        <f>_trangay</f>
        <v>#N/A</v>
      </c>
      <c r="R987" s="268" t="e">
        <f>_trangay</f>
        <v>#N/A</v>
      </c>
      <c r="S987" s="269" t="e">
        <f>_trangay</f>
        <v>#N/A</v>
      </c>
    </row>
    <row r="988" spans="1:20" ht="12.75" hidden="1" customHeight="1">
      <c r="A988" s="335" t="str">
        <f>Ma</f>
        <v>DC1CB21-DCK66</v>
      </c>
      <c r="B988" s="335" t="str">
        <f>MaHP</f>
        <v>DC1CB21</v>
      </c>
      <c r="C988" s="45">
        <v>1075</v>
      </c>
      <c r="D988" s="45" t="s">
        <v>4814</v>
      </c>
      <c r="E988" s="45" t="s">
        <v>4815</v>
      </c>
      <c r="F988" s="45" t="s">
        <v>64</v>
      </c>
      <c r="G988" s="45">
        <v>4</v>
      </c>
      <c r="H988" s="45" t="s">
        <v>2250</v>
      </c>
      <c r="I988" s="45" t="s">
        <v>2186</v>
      </c>
      <c r="J988" s="45">
        <v>60</v>
      </c>
      <c r="K988" s="45">
        <v>0</v>
      </c>
      <c r="L988" s="46">
        <v>0</v>
      </c>
      <c r="M988" s="46">
        <v>0</v>
      </c>
      <c r="N988" s="46" t="s">
        <v>3488</v>
      </c>
      <c r="O988" s="46" t="s">
        <v>4745</v>
      </c>
      <c r="P988" s="335" t="str">
        <f t="shared" si="15"/>
        <v>66DCCD24</v>
      </c>
      <c r="Q988" s="268" t="e">
        <f>_trangay</f>
        <v>#N/A</v>
      </c>
      <c r="R988" s="268" t="e">
        <f>_trangay</f>
        <v>#N/A</v>
      </c>
      <c r="S988" s="269" t="e">
        <f>_trangay</f>
        <v>#N/A</v>
      </c>
    </row>
    <row r="989" spans="1:20" ht="12.75" hidden="1" customHeight="1">
      <c r="A989" s="335" t="str">
        <f>Ma</f>
        <v>DC1CB21-DCK66</v>
      </c>
      <c r="B989" s="335" t="str">
        <f>MaHP</f>
        <v>DC1CB21</v>
      </c>
      <c r="C989" s="45">
        <v>1076</v>
      </c>
      <c r="D989" s="45" t="s">
        <v>4816</v>
      </c>
      <c r="E989" s="45" t="s">
        <v>4817</v>
      </c>
      <c r="F989" s="45" t="s">
        <v>64</v>
      </c>
      <c r="G989" s="45">
        <v>4</v>
      </c>
      <c r="H989" s="45" t="s">
        <v>2250</v>
      </c>
      <c r="I989" s="45" t="s">
        <v>2186</v>
      </c>
      <c r="J989" s="45">
        <v>60</v>
      </c>
      <c r="K989" s="45">
        <v>0</v>
      </c>
      <c r="L989" s="46">
        <v>0</v>
      </c>
      <c r="M989" s="46">
        <v>0</v>
      </c>
      <c r="N989" s="46" t="s">
        <v>3488</v>
      </c>
      <c r="O989" s="46" t="s">
        <v>4754</v>
      </c>
      <c r="P989" s="335" t="str">
        <f t="shared" si="15"/>
        <v>66DCCD25</v>
      </c>
      <c r="Q989" s="268" t="e">
        <f>_trangay</f>
        <v>#N/A</v>
      </c>
      <c r="R989" s="268" t="e">
        <f>_trangay</f>
        <v>#N/A</v>
      </c>
      <c r="S989" s="269" t="e">
        <f>_trangay</f>
        <v>#N/A</v>
      </c>
    </row>
    <row r="990" spans="1:20" ht="12.75" hidden="1" customHeight="1">
      <c r="A990" s="335" t="str">
        <f>Ma</f>
        <v>DC1CB21-DCK66</v>
      </c>
      <c r="B990" s="335" t="str">
        <f>MaHP</f>
        <v>DC1CB21</v>
      </c>
      <c r="C990" s="45">
        <v>1077</v>
      </c>
      <c r="D990" s="45" t="s">
        <v>4818</v>
      </c>
      <c r="E990" s="45" t="s">
        <v>4819</v>
      </c>
      <c r="F990" s="45" t="s">
        <v>64</v>
      </c>
      <c r="G990" s="45">
        <v>4</v>
      </c>
      <c r="H990" s="45" t="s">
        <v>2250</v>
      </c>
      <c r="I990" s="45" t="s">
        <v>2186</v>
      </c>
      <c r="J990" s="45">
        <v>60</v>
      </c>
      <c r="K990" s="45">
        <v>0</v>
      </c>
      <c r="L990" s="46">
        <v>0</v>
      </c>
      <c r="M990" s="46">
        <v>0</v>
      </c>
      <c r="N990" s="46" t="s">
        <v>3488</v>
      </c>
      <c r="O990" s="46" t="s">
        <v>4767</v>
      </c>
      <c r="P990" s="335" t="str">
        <f t="shared" si="15"/>
        <v>66DCCS21</v>
      </c>
      <c r="Q990" s="268" t="e">
        <f>_trangay</f>
        <v>#N/A</v>
      </c>
      <c r="R990" s="268" t="e">
        <f>_trangay</f>
        <v>#N/A</v>
      </c>
      <c r="S990" s="269" t="e">
        <f>_trangay</f>
        <v>#N/A</v>
      </c>
    </row>
    <row r="991" spans="1:20" ht="12.75" hidden="1" customHeight="1">
      <c r="A991" s="335" t="str">
        <f>Ma</f>
        <v>DC1CB21-DCK66</v>
      </c>
      <c r="B991" s="335" t="str">
        <f>MaHP</f>
        <v>DC1CB21</v>
      </c>
      <c r="C991" s="45">
        <v>1078</v>
      </c>
      <c r="D991" s="45" t="s">
        <v>4820</v>
      </c>
      <c r="E991" s="45" t="s">
        <v>4821</v>
      </c>
      <c r="F991" s="45" t="s">
        <v>64</v>
      </c>
      <c r="G991" s="45">
        <v>4</v>
      </c>
      <c r="H991" s="45" t="s">
        <v>2250</v>
      </c>
      <c r="I991" s="45" t="s">
        <v>2186</v>
      </c>
      <c r="J991" s="45">
        <v>60</v>
      </c>
      <c r="K991" s="45">
        <v>0</v>
      </c>
      <c r="L991" s="46">
        <v>0</v>
      </c>
      <c r="M991" s="46">
        <v>0</v>
      </c>
      <c r="N991" s="46" t="s">
        <v>3488</v>
      </c>
      <c r="O991" s="46" t="s">
        <v>4739</v>
      </c>
      <c r="P991" s="335" t="str">
        <f t="shared" si="15"/>
        <v>66DCDB23</v>
      </c>
      <c r="Q991" s="268" t="e">
        <f>_trangay</f>
        <v>#N/A</v>
      </c>
      <c r="R991" s="268" t="e">
        <f>_trangay</f>
        <v>#N/A</v>
      </c>
      <c r="S991" s="269" t="e">
        <f>_trangay</f>
        <v>#N/A</v>
      </c>
    </row>
    <row r="992" spans="1:20" ht="12.75" hidden="1" customHeight="1">
      <c r="A992" s="335" t="str">
        <f>Ma</f>
        <v>DC1CB21-DCK66</v>
      </c>
      <c r="B992" s="335" t="str">
        <f>MaHP</f>
        <v>DC1CB21</v>
      </c>
      <c r="C992" s="45">
        <v>1079</v>
      </c>
      <c r="D992" s="45" t="s">
        <v>4822</v>
      </c>
      <c r="E992" s="45" t="s">
        <v>4823</v>
      </c>
      <c r="F992" s="45" t="s">
        <v>64</v>
      </c>
      <c r="G992" s="45">
        <v>4</v>
      </c>
      <c r="H992" s="45" t="s">
        <v>2250</v>
      </c>
      <c r="I992" s="45" t="s">
        <v>2186</v>
      </c>
      <c r="J992" s="45">
        <v>60</v>
      </c>
      <c r="K992" s="45">
        <v>0</v>
      </c>
      <c r="L992" s="46">
        <v>0</v>
      </c>
      <c r="M992" s="46">
        <v>0</v>
      </c>
      <c r="N992" s="46" t="s">
        <v>3488</v>
      </c>
      <c r="O992" s="46" t="s">
        <v>4739</v>
      </c>
      <c r="P992" s="335" t="str">
        <f t="shared" si="15"/>
        <v>66DCDD23</v>
      </c>
      <c r="Q992" s="268" t="e">
        <f>_trangay</f>
        <v>#N/A</v>
      </c>
      <c r="R992" s="268" t="e">
        <f>_trangay</f>
        <v>#N/A</v>
      </c>
      <c r="S992" s="269" t="e">
        <f>_trangay</f>
        <v>#N/A</v>
      </c>
    </row>
    <row r="993" spans="1:20" ht="12.75" hidden="1" customHeight="1">
      <c r="A993" s="335" t="str">
        <f>Ma</f>
        <v>DC2CO13-DCK65</v>
      </c>
      <c r="B993" s="335" t="str">
        <f>MaHP</f>
        <v>DC2CO13</v>
      </c>
      <c r="C993" s="45">
        <v>1080</v>
      </c>
      <c r="D993" s="45" t="s">
        <v>3285</v>
      </c>
      <c r="E993" s="45" t="s">
        <v>3286</v>
      </c>
      <c r="F993" s="45" t="s">
        <v>3287</v>
      </c>
      <c r="G993" s="45">
        <v>4</v>
      </c>
      <c r="H993" s="45" t="s">
        <v>2205</v>
      </c>
      <c r="I993" s="45" t="s">
        <v>2206</v>
      </c>
      <c r="J993" s="45">
        <v>25</v>
      </c>
      <c r="K993" s="45">
        <v>36</v>
      </c>
      <c r="L993" s="46">
        <v>0</v>
      </c>
      <c r="M993" s="46">
        <v>0</v>
      </c>
      <c r="N993" s="46" t="s">
        <v>2237</v>
      </c>
      <c r="O993" s="46" t="s">
        <v>2248</v>
      </c>
      <c r="P993" s="335" t="str">
        <f t="shared" si="15"/>
        <v>65DCDM21</v>
      </c>
      <c r="Q993" s="268">
        <f>_trangay</f>
        <v>90</v>
      </c>
      <c r="R993" s="268">
        <f>_trangay</f>
        <v>42345</v>
      </c>
      <c r="S993" s="269" t="str">
        <f>_trangay</f>
        <v>Viết</v>
      </c>
    </row>
    <row r="994" spans="1:20" ht="12.75" hidden="1" customHeight="1">
      <c r="A994" s="335" t="str">
        <f>Ma</f>
        <v>DC2CO13-DCK65</v>
      </c>
      <c r="B994" s="335" t="str">
        <f>MaHP</f>
        <v>DC2CO13</v>
      </c>
      <c r="C994" s="45">
        <v>1081</v>
      </c>
      <c r="D994" s="45" t="s">
        <v>3288</v>
      </c>
      <c r="E994" s="45" t="s">
        <v>3289</v>
      </c>
      <c r="F994" s="45" t="s">
        <v>3287</v>
      </c>
      <c r="G994" s="45">
        <v>4</v>
      </c>
      <c r="H994" s="45" t="s">
        <v>2205</v>
      </c>
      <c r="I994" s="45" t="s">
        <v>2206</v>
      </c>
      <c r="J994" s="45">
        <v>46</v>
      </c>
      <c r="K994" s="45">
        <v>36</v>
      </c>
      <c r="L994" s="46">
        <v>0</v>
      </c>
      <c r="M994" s="46">
        <v>0</v>
      </c>
      <c r="N994" s="46" t="s">
        <v>2237</v>
      </c>
      <c r="O994" s="46" t="s">
        <v>2247</v>
      </c>
      <c r="P994" s="335" t="str">
        <f t="shared" si="15"/>
        <v>65DCMX21</v>
      </c>
      <c r="Q994" s="268">
        <f>_trangay</f>
        <v>90</v>
      </c>
      <c r="R994" s="268">
        <f>_trangay</f>
        <v>42345</v>
      </c>
      <c r="S994" s="269" t="str">
        <f>_trangay</f>
        <v>Viết</v>
      </c>
    </row>
    <row r="995" spans="1:20" ht="12.75" hidden="1" customHeight="1">
      <c r="A995" s="335" t="str">
        <f>Ma</f>
        <v>DC2CO13-DCK65</v>
      </c>
      <c r="B995" s="335" t="str">
        <f>MaHP</f>
        <v>DC2CO13</v>
      </c>
      <c r="C995" s="45">
        <v>1082</v>
      </c>
      <c r="D995" s="45" t="s">
        <v>3290</v>
      </c>
      <c r="E995" s="45" t="s">
        <v>3291</v>
      </c>
      <c r="F995" s="45" t="s">
        <v>3287</v>
      </c>
      <c r="G995" s="45">
        <v>4</v>
      </c>
      <c r="H995" s="45" t="s">
        <v>2205</v>
      </c>
      <c r="I995" s="45" t="s">
        <v>2206</v>
      </c>
      <c r="J995" s="45">
        <v>44</v>
      </c>
      <c r="K995" s="45">
        <v>38</v>
      </c>
      <c r="L995" s="46">
        <v>0</v>
      </c>
      <c r="M995" s="46">
        <v>0</v>
      </c>
      <c r="N995" s="46" t="s">
        <v>2237</v>
      </c>
      <c r="O995" s="46" t="s">
        <v>2248</v>
      </c>
      <c r="P995" s="335" t="str">
        <f t="shared" si="15"/>
        <v>65DCMX22</v>
      </c>
      <c r="Q995" s="268">
        <f>_trangay</f>
        <v>90</v>
      </c>
      <c r="R995" s="268">
        <f>_trangay</f>
        <v>42345</v>
      </c>
      <c r="S995" s="269" t="str">
        <f>_trangay</f>
        <v>Viết</v>
      </c>
    </row>
    <row r="996" spans="1:20" ht="12.75" hidden="1" customHeight="1">
      <c r="A996" s="335" t="str">
        <f>Ma</f>
        <v>DC2CO13-DCK65</v>
      </c>
      <c r="B996" s="335" t="str">
        <f>MaHP</f>
        <v>DC2CO13</v>
      </c>
      <c r="C996" s="45">
        <v>1083</v>
      </c>
      <c r="D996" s="45" t="s">
        <v>3292</v>
      </c>
      <c r="E996" s="45" t="s">
        <v>3293</v>
      </c>
      <c r="F996" s="45" t="s">
        <v>3287</v>
      </c>
      <c r="G996" s="45">
        <v>4</v>
      </c>
      <c r="H996" s="45" t="s">
        <v>2205</v>
      </c>
      <c r="I996" s="45" t="s">
        <v>2206</v>
      </c>
      <c r="J996" s="45">
        <v>66</v>
      </c>
      <c r="K996" s="45">
        <v>55</v>
      </c>
      <c r="L996" s="46">
        <v>0</v>
      </c>
      <c r="M996" s="46">
        <v>0</v>
      </c>
      <c r="N996" s="46" t="s">
        <v>2237</v>
      </c>
      <c r="O996" s="46" t="s">
        <v>2247</v>
      </c>
      <c r="P996" s="335" t="str">
        <f t="shared" si="15"/>
        <v>65DCOT21</v>
      </c>
      <c r="Q996" s="268">
        <f>_trangay</f>
        <v>90</v>
      </c>
      <c r="R996" s="268">
        <f>_trangay</f>
        <v>42345</v>
      </c>
      <c r="S996" s="269" t="str">
        <f>_trangay</f>
        <v>Viết</v>
      </c>
    </row>
    <row r="997" spans="1:20" ht="12.75" hidden="1" customHeight="1">
      <c r="A997" s="335" t="str">
        <f>Ma</f>
        <v>DC2CO13-DCK65</v>
      </c>
      <c r="B997" s="335" t="str">
        <f>MaHP</f>
        <v>DC2CO13</v>
      </c>
      <c r="C997" s="45">
        <v>1084</v>
      </c>
      <c r="D997" s="45" t="s">
        <v>3294</v>
      </c>
      <c r="E997" s="45" t="s">
        <v>3295</v>
      </c>
      <c r="F997" s="45" t="s">
        <v>3287</v>
      </c>
      <c r="G997" s="45">
        <v>4</v>
      </c>
      <c r="H997" s="45" t="s">
        <v>2205</v>
      </c>
      <c r="I997" s="45" t="s">
        <v>2206</v>
      </c>
      <c r="J997" s="45">
        <v>65</v>
      </c>
      <c r="K997" s="45">
        <v>63</v>
      </c>
      <c r="L997" s="46">
        <v>0</v>
      </c>
      <c r="M997" s="46">
        <v>0</v>
      </c>
      <c r="N997" s="46" t="s">
        <v>2237</v>
      </c>
      <c r="O997" s="46" t="s">
        <v>2247</v>
      </c>
      <c r="P997" s="335" t="str">
        <f t="shared" si="15"/>
        <v>65DCOT22</v>
      </c>
      <c r="Q997" s="268">
        <f>_trangay</f>
        <v>90</v>
      </c>
      <c r="R997" s="268">
        <f>_trangay</f>
        <v>42345</v>
      </c>
      <c r="S997" s="269" t="str">
        <f>_trangay</f>
        <v>Viết</v>
      </c>
    </row>
    <row r="998" spans="1:20" ht="12.75" hidden="1" customHeight="1">
      <c r="A998" s="335" t="str">
        <f>Ma</f>
        <v>DC2CO13-DCK65</v>
      </c>
      <c r="B998" s="335" t="str">
        <f>MaHP</f>
        <v>DC2CO13</v>
      </c>
      <c r="C998" s="45">
        <v>1085</v>
      </c>
      <c r="D998" s="45" t="s">
        <v>3296</v>
      </c>
      <c r="E998" s="45" t="s">
        <v>3297</v>
      </c>
      <c r="F998" s="45" t="s">
        <v>3287</v>
      </c>
      <c r="G998" s="45">
        <v>4</v>
      </c>
      <c r="H998" s="45" t="s">
        <v>2205</v>
      </c>
      <c r="I998" s="45" t="s">
        <v>2206</v>
      </c>
      <c r="J998" s="45">
        <v>56</v>
      </c>
      <c r="K998" s="45">
        <v>51</v>
      </c>
      <c r="L998" s="46">
        <v>0</v>
      </c>
      <c r="M998" s="46">
        <v>0</v>
      </c>
      <c r="N998" s="46" t="s">
        <v>2237</v>
      </c>
      <c r="O998" s="46" t="s">
        <v>2248</v>
      </c>
      <c r="P998" s="335" t="str">
        <f t="shared" si="15"/>
        <v>65DCOT23</v>
      </c>
      <c r="Q998" s="268">
        <f>_trangay</f>
        <v>90</v>
      </c>
      <c r="R998" s="268">
        <f>_trangay</f>
        <v>42345</v>
      </c>
      <c r="S998" s="269" t="str">
        <f>_trangay</f>
        <v>Viết</v>
      </c>
    </row>
    <row r="999" spans="1:20" ht="12.75" hidden="1" customHeight="1">
      <c r="A999" s="335" t="str">
        <f>Ma</f>
        <v>DC2CO13-DCK65</v>
      </c>
      <c r="B999" s="335" t="str">
        <f>MaHP</f>
        <v>DC2CO13</v>
      </c>
      <c r="C999" s="45">
        <v>1086</v>
      </c>
      <c r="D999" s="45" t="s">
        <v>3298</v>
      </c>
      <c r="E999" s="45" t="s">
        <v>3299</v>
      </c>
      <c r="F999" s="45" t="s">
        <v>3287</v>
      </c>
      <c r="G999" s="45">
        <v>4</v>
      </c>
      <c r="H999" s="45" t="s">
        <v>2205</v>
      </c>
      <c r="I999" s="45" t="s">
        <v>2206</v>
      </c>
      <c r="J999" s="45">
        <v>55</v>
      </c>
      <c r="K999" s="45">
        <v>44</v>
      </c>
      <c r="L999" s="46">
        <v>0</v>
      </c>
      <c r="M999" s="46">
        <v>0</v>
      </c>
      <c r="N999" s="46" t="s">
        <v>2237</v>
      </c>
      <c r="O999" s="46" t="s">
        <v>2248</v>
      </c>
      <c r="P999" s="335" t="str">
        <f t="shared" si="15"/>
        <v>65DCOT24</v>
      </c>
      <c r="Q999" s="268">
        <f>_trangay</f>
        <v>90</v>
      </c>
      <c r="R999" s="268">
        <f>_trangay</f>
        <v>42345</v>
      </c>
      <c r="S999" s="269" t="str">
        <f>_trangay</f>
        <v>Viết</v>
      </c>
    </row>
    <row r="1000" spans="1:20" ht="12.75" hidden="1" customHeight="1">
      <c r="A1000" s="335" t="str">
        <f>Ma</f>
        <v>CC2CO15-CCK66</v>
      </c>
      <c r="B1000" s="335" t="str">
        <f>MaHP</f>
        <v>CC2CO15</v>
      </c>
      <c r="C1000" s="45">
        <v>1087</v>
      </c>
      <c r="D1000" s="45" t="s">
        <v>4824</v>
      </c>
      <c r="E1000" s="45" t="s">
        <v>4825</v>
      </c>
      <c r="F1000" s="45" t="s">
        <v>4826</v>
      </c>
      <c r="G1000" s="45">
        <v>3</v>
      </c>
      <c r="H1000" s="45" t="s">
        <v>2205</v>
      </c>
      <c r="I1000" s="45" t="s">
        <v>2206</v>
      </c>
      <c r="J1000" s="45">
        <v>15</v>
      </c>
      <c r="K1000" s="45">
        <v>15</v>
      </c>
      <c r="L1000" s="46">
        <v>0</v>
      </c>
      <c r="M1000" s="46">
        <v>0</v>
      </c>
      <c r="N1000" s="46" t="s">
        <v>3485</v>
      </c>
      <c r="O1000" s="46" t="s">
        <v>4827</v>
      </c>
      <c r="P1000" s="335" t="str">
        <f t="shared" si="15"/>
        <v>66CCKX21</v>
      </c>
      <c r="Q1000" s="268" t="e">
        <f>_trangay</f>
        <v>#N/A</v>
      </c>
      <c r="R1000" s="268" t="e">
        <f>_trangay</f>
        <v>#N/A</v>
      </c>
      <c r="S1000" s="269" t="e">
        <f>_trangay</f>
        <v>#N/A</v>
      </c>
    </row>
    <row r="1001" spans="1:20" ht="12.75" hidden="1" customHeight="1">
      <c r="A1001" s="335" t="str">
        <f>Ma</f>
        <v>CC2CO14-CCK66</v>
      </c>
      <c r="B1001" s="335" t="str">
        <f>MaHP</f>
        <v>CC2CO14</v>
      </c>
      <c r="C1001" s="45">
        <v>1088</v>
      </c>
      <c r="D1001" s="45" t="s">
        <v>4828</v>
      </c>
      <c r="E1001" s="45" t="s">
        <v>4829</v>
      </c>
      <c r="F1001" s="45" t="s">
        <v>153</v>
      </c>
      <c r="G1001" s="45">
        <v>2</v>
      </c>
      <c r="H1001" s="45" t="s">
        <v>2205</v>
      </c>
      <c r="I1001" s="45" t="s">
        <v>2206</v>
      </c>
      <c r="J1001" s="45">
        <v>39</v>
      </c>
      <c r="K1001" s="45">
        <v>43</v>
      </c>
      <c r="L1001" s="46">
        <v>0</v>
      </c>
      <c r="M1001" s="46">
        <v>0</v>
      </c>
      <c r="N1001" s="46" t="s">
        <v>3485</v>
      </c>
      <c r="O1001" s="46" t="s">
        <v>4827</v>
      </c>
      <c r="P1001" s="335" t="str">
        <f t="shared" si="15"/>
        <v/>
      </c>
      <c r="Q1001" s="268" t="e">
        <f>_trangay</f>
        <v>#N/A</v>
      </c>
      <c r="R1001" s="268" t="e">
        <f>_trangay</f>
        <v>#N/A</v>
      </c>
      <c r="S1001" s="269" t="e">
        <f>_trangay</f>
        <v>#N/A</v>
      </c>
    </row>
    <row r="1002" spans="1:20" ht="12.75" hidden="1" customHeight="1">
      <c r="A1002" s="335" t="str">
        <f>LEFT(Ma,7)&amp;T1002&amp;"-"&amp;RIGHT(Ma,5)</f>
        <v>DC2CO151-DCK66</v>
      </c>
      <c r="B1002" s="335" t="str">
        <f>MaHP</f>
        <v>DC2CO15</v>
      </c>
      <c r="C1002" s="45">
        <v>1089</v>
      </c>
      <c r="D1002" s="45" t="s">
        <v>4830</v>
      </c>
      <c r="E1002" s="45" t="s">
        <v>4831</v>
      </c>
      <c r="F1002" s="45" t="s">
        <v>153</v>
      </c>
      <c r="G1002" s="45">
        <v>3</v>
      </c>
      <c r="H1002" s="45" t="s">
        <v>2205</v>
      </c>
      <c r="I1002" s="45" t="s">
        <v>2206</v>
      </c>
      <c r="J1002" s="45">
        <v>80</v>
      </c>
      <c r="K1002" s="45">
        <v>63</v>
      </c>
      <c r="L1002" s="46">
        <v>0</v>
      </c>
      <c r="M1002" s="46">
        <v>0</v>
      </c>
      <c r="N1002" s="46" t="s">
        <v>3488</v>
      </c>
      <c r="O1002" s="46" t="s">
        <v>2245</v>
      </c>
      <c r="P1002" s="335" t="str">
        <f t="shared" si="15"/>
        <v>66DCKX21</v>
      </c>
      <c r="Q1002" s="268" t="e">
        <f>_trangay</f>
        <v>#N/A</v>
      </c>
      <c r="R1002" s="268" t="e">
        <f>_trangay</f>
        <v>#N/A</v>
      </c>
      <c r="S1002" s="269" t="e">
        <f>_trangay</f>
        <v>#N/A</v>
      </c>
      <c r="T1002" s="46">
        <v>1</v>
      </c>
    </row>
    <row r="1003" spans="1:20" ht="12.75" hidden="1" customHeight="1">
      <c r="A1003" s="335" t="str">
        <f>Ma</f>
        <v>DC2CO16-DCK66</v>
      </c>
      <c r="B1003" s="335" t="str">
        <f>MaHP</f>
        <v>DC2CO16</v>
      </c>
      <c r="C1003" s="45">
        <v>1090</v>
      </c>
      <c r="D1003" s="45" t="s">
        <v>4832</v>
      </c>
      <c r="E1003" s="45" t="s">
        <v>4833</v>
      </c>
      <c r="F1003" s="45" t="s">
        <v>153</v>
      </c>
      <c r="G1003" s="45">
        <v>3</v>
      </c>
      <c r="H1003" s="45" t="s">
        <v>2205</v>
      </c>
      <c r="I1003" s="45" t="s">
        <v>2206</v>
      </c>
      <c r="J1003" s="45">
        <v>70</v>
      </c>
      <c r="K1003" s="45">
        <v>87</v>
      </c>
      <c r="L1003" s="46">
        <v>0</v>
      </c>
      <c r="M1003" s="46">
        <v>0</v>
      </c>
      <c r="N1003" s="46" t="s">
        <v>3488</v>
      </c>
      <c r="O1003" s="46" t="s">
        <v>2247</v>
      </c>
      <c r="P1003" s="335" t="str">
        <f t="shared" si="15"/>
        <v>66DCVS21</v>
      </c>
      <c r="Q1003" s="268" t="e">
        <f>_trangay</f>
        <v>#N/A</v>
      </c>
      <c r="R1003" s="268" t="e">
        <f>_trangay</f>
        <v>#N/A</v>
      </c>
      <c r="S1003" s="269" t="e">
        <f>_trangay</f>
        <v>#N/A</v>
      </c>
    </row>
    <row r="1004" spans="1:20" ht="12.75" hidden="1" customHeight="1">
      <c r="A1004" s="335" t="str">
        <f>LEFT(Ma,7)&amp;T1004&amp;"-"&amp;RIGHT(Ma,5)</f>
        <v>DC2CO151-DCK66</v>
      </c>
      <c r="B1004" s="335" t="str">
        <f>MaHP</f>
        <v>DC2CO15</v>
      </c>
      <c r="C1004" s="45">
        <v>1091</v>
      </c>
      <c r="D1004" s="45" t="s">
        <v>4834</v>
      </c>
      <c r="E1004" s="45" t="s">
        <v>4835</v>
      </c>
      <c r="F1004" s="45" t="s">
        <v>153</v>
      </c>
      <c r="G1004" s="45">
        <v>3</v>
      </c>
      <c r="H1004" s="45" t="s">
        <v>2205</v>
      </c>
      <c r="I1004" s="45" t="s">
        <v>2206</v>
      </c>
      <c r="J1004" s="45">
        <v>80</v>
      </c>
      <c r="K1004" s="45">
        <v>63</v>
      </c>
      <c r="L1004" s="46">
        <v>0</v>
      </c>
      <c r="M1004" s="46">
        <v>0</v>
      </c>
      <c r="N1004" s="46" t="s">
        <v>3488</v>
      </c>
      <c r="O1004" s="46" t="s">
        <v>2246</v>
      </c>
      <c r="P1004" s="335" t="str">
        <f t="shared" si="15"/>
        <v>66DCKX22</v>
      </c>
      <c r="Q1004" s="268" t="e">
        <f>_trangay</f>
        <v>#N/A</v>
      </c>
      <c r="R1004" s="268" t="e">
        <f>_trangay</f>
        <v>#N/A</v>
      </c>
      <c r="S1004" s="269" t="e">
        <f>_trangay</f>
        <v>#N/A</v>
      </c>
      <c r="T1004" s="46">
        <v>1</v>
      </c>
    </row>
    <row r="1005" spans="1:20" ht="12.75" hidden="1" customHeight="1">
      <c r="A1005" s="335" t="str">
        <f>LEFT(Ma,7)&amp;T1005&amp;"-"&amp;RIGHT(Ma,5)</f>
        <v>DC2CO151-DCK66</v>
      </c>
      <c r="B1005" s="335" t="str">
        <f>MaHP</f>
        <v>DC2CO15</v>
      </c>
      <c r="C1005" s="45">
        <v>1092</v>
      </c>
      <c r="D1005" s="45" t="s">
        <v>4836</v>
      </c>
      <c r="E1005" s="45" t="s">
        <v>4837</v>
      </c>
      <c r="F1005" s="45" t="s">
        <v>153</v>
      </c>
      <c r="G1005" s="45">
        <v>3</v>
      </c>
      <c r="H1005" s="45" t="s">
        <v>2205</v>
      </c>
      <c r="I1005" s="45" t="s">
        <v>2206</v>
      </c>
      <c r="J1005" s="45">
        <v>80</v>
      </c>
      <c r="K1005" s="45">
        <v>63</v>
      </c>
      <c r="L1005" s="46">
        <v>0</v>
      </c>
      <c r="M1005" s="46">
        <v>0</v>
      </c>
      <c r="N1005" s="46" t="s">
        <v>3488</v>
      </c>
      <c r="O1005" s="46" t="s">
        <v>2246</v>
      </c>
      <c r="P1005" s="335" t="str">
        <f t="shared" si="15"/>
        <v>66DCKX23</v>
      </c>
      <c r="Q1005" s="268" t="e">
        <f>_trangay</f>
        <v>#N/A</v>
      </c>
      <c r="R1005" s="268" t="e">
        <f>_trangay</f>
        <v>#N/A</v>
      </c>
      <c r="S1005" s="269" t="e">
        <f>_trangay</f>
        <v>#N/A</v>
      </c>
      <c r="T1005" s="46">
        <v>1</v>
      </c>
    </row>
    <row r="1006" spans="1:20" ht="12.75" hidden="1" customHeight="1">
      <c r="A1006" s="335" t="str">
        <f>LEFT(Ma,7)&amp;T1006&amp;"-"&amp;RIGHT(Ma,5)</f>
        <v>DC2CO151-DCK66</v>
      </c>
      <c r="B1006" s="335" t="str">
        <f>MaHP</f>
        <v>DC2CO15</v>
      </c>
      <c r="C1006" s="45">
        <v>1093</v>
      </c>
      <c r="D1006" s="45" t="s">
        <v>4838</v>
      </c>
      <c r="E1006" s="45" t="s">
        <v>4839</v>
      </c>
      <c r="F1006" s="45" t="s">
        <v>153</v>
      </c>
      <c r="G1006" s="45">
        <v>3</v>
      </c>
      <c r="H1006" s="45" t="s">
        <v>2205</v>
      </c>
      <c r="I1006" s="45" t="s">
        <v>2206</v>
      </c>
      <c r="J1006" s="45">
        <v>60</v>
      </c>
      <c r="K1006" s="45">
        <v>64</v>
      </c>
      <c r="L1006" s="46">
        <v>0</v>
      </c>
      <c r="M1006" s="46">
        <v>0</v>
      </c>
      <c r="N1006" s="46" t="s">
        <v>3488</v>
      </c>
      <c r="O1006" s="46" t="s">
        <v>2245</v>
      </c>
      <c r="P1006" s="335" t="str">
        <f t="shared" si="15"/>
        <v>66DCKX24</v>
      </c>
      <c r="Q1006" s="268" t="e">
        <f>_trangay</f>
        <v>#N/A</v>
      </c>
      <c r="R1006" s="268" t="e">
        <f>_trangay</f>
        <v>#N/A</v>
      </c>
      <c r="S1006" s="269" t="e">
        <f>_trangay</f>
        <v>#N/A</v>
      </c>
      <c r="T1006" s="46">
        <v>1</v>
      </c>
    </row>
    <row r="1007" spans="1:20" ht="12.75" hidden="1" customHeight="1">
      <c r="A1007" s="335" t="str">
        <f>Ma</f>
        <v>CC2TH75-CCK65</v>
      </c>
      <c r="B1007" s="335" t="str">
        <f>MaHP</f>
        <v>CC2TH75</v>
      </c>
      <c r="C1007" s="45">
        <v>1094</v>
      </c>
      <c r="D1007" s="363" t="s">
        <v>5287</v>
      </c>
      <c r="E1007" s="363" t="s">
        <v>5288</v>
      </c>
      <c r="F1007" s="363" t="s">
        <v>526</v>
      </c>
      <c r="G1007" s="363" t="s">
        <v>5289</v>
      </c>
      <c r="H1007" s="363" t="s">
        <v>2222</v>
      </c>
      <c r="I1007" s="363" t="s">
        <v>2199</v>
      </c>
      <c r="J1007" s="363">
        <v>18</v>
      </c>
      <c r="K1007" s="364">
        <v>18</v>
      </c>
      <c r="L1007" s="364">
        <v>0</v>
      </c>
      <c r="M1007" s="364">
        <v>0</v>
      </c>
      <c r="N1007" s="364" t="s">
        <v>5021</v>
      </c>
      <c r="O1007" s="364" t="s">
        <v>4181</v>
      </c>
      <c r="P1007" s="335" t="str">
        <f t="shared" si="15"/>
        <v>65CCTH21</v>
      </c>
      <c r="Q1007" s="268">
        <v>42332</v>
      </c>
      <c r="R1007" s="268" t="e">
        <f>_trangay</f>
        <v>#N/A</v>
      </c>
      <c r="S1007" s="269" t="e">
        <f>_trangay</f>
        <v>#N/A</v>
      </c>
    </row>
    <row r="1008" spans="1:20" ht="12.75" hidden="1" customHeight="1">
      <c r="A1008" s="335" t="str">
        <f>Ma</f>
        <v>CC2TH11-CCK65</v>
      </c>
      <c r="B1008" s="335" t="str">
        <f>MaHP</f>
        <v>CC2TH11</v>
      </c>
      <c r="C1008" s="45">
        <v>1095</v>
      </c>
      <c r="D1008" s="363" t="s">
        <v>5290</v>
      </c>
      <c r="E1008" s="363" t="s">
        <v>5291</v>
      </c>
      <c r="F1008" s="363" t="s">
        <v>5292</v>
      </c>
      <c r="G1008" s="363" t="s">
        <v>5289</v>
      </c>
      <c r="H1008" s="363" t="s">
        <v>2222</v>
      </c>
      <c r="I1008" s="363" t="s">
        <v>2199</v>
      </c>
      <c r="J1008" s="363">
        <v>18</v>
      </c>
      <c r="K1008" s="364">
        <v>18</v>
      </c>
      <c r="L1008" s="364">
        <v>0</v>
      </c>
      <c r="M1008" s="364">
        <v>0</v>
      </c>
      <c r="N1008" s="364" t="s">
        <v>5021</v>
      </c>
      <c r="O1008" s="364" t="s">
        <v>5306</v>
      </c>
      <c r="P1008" s="335" t="str">
        <f t="shared" si="15"/>
        <v>65CCTH21</v>
      </c>
      <c r="Q1008" s="268" t="e">
        <f>_trangay</f>
        <v>#N/A</v>
      </c>
      <c r="R1008" s="268" t="e">
        <f>_trangay</f>
        <v>#N/A</v>
      </c>
      <c r="S1008" s="269" t="e">
        <f>_trangay</f>
        <v>#N/A</v>
      </c>
    </row>
    <row r="1009" spans="1:19" ht="12.75" hidden="1" customHeight="1">
      <c r="A1009" s="335" t="str">
        <f>Ma</f>
        <v>CC2DT45-CCK65</v>
      </c>
      <c r="B1009" s="335" t="str">
        <f>MaHP</f>
        <v>CC2DT45</v>
      </c>
      <c r="C1009" s="45">
        <v>1096</v>
      </c>
      <c r="D1009" s="363" t="s">
        <v>5293</v>
      </c>
      <c r="E1009" s="363" t="s">
        <v>5294</v>
      </c>
      <c r="F1009" s="363" t="s">
        <v>434</v>
      </c>
      <c r="G1009" s="363" t="s">
        <v>5295</v>
      </c>
      <c r="H1009" s="363" t="s">
        <v>2198</v>
      </c>
      <c r="I1009" s="363" t="s">
        <v>2199</v>
      </c>
      <c r="J1009" s="363">
        <v>18</v>
      </c>
      <c r="K1009" s="364">
        <v>18</v>
      </c>
      <c r="L1009" s="364">
        <v>0</v>
      </c>
      <c r="M1009" s="364">
        <v>0</v>
      </c>
      <c r="N1009" s="364" t="s">
        <v>5021</v>
      </c>
      <c r="O1009" s="364" t="s">
        <v>2211</v>
      </c>
      <c r="P1009" s="335" t="str">
        <f t="shared" si="15"/>
        <v>65CCDT21</v>
      </c>
      <c r="Q1009" s="268" t="e">
        <f>_trangay</f>
        <v>#N/A</v>
      </c>
      <c r="R1009" s="268" t="e">
        <f>_trangay</f>
        <v>#N/A</v>
      </c>
      <c r="S1009" s="269" t="e">
        <f>_trangay</f>
        <v>#N/A</v>
      </c>
    </row>
    <row r="1010" spans="1:19" ht="12.75" hidden="1" customHeight="1">
      <c r="A1010" s="335" t="str">
        <f>Ma</f>
        <v>CC2DT44-CCK65</v>
      </c>
      <c r="B1010" s="335" t="str">
        <f>MaHP</f>
        <v>CC2DT44</v>
      </c>
      <c r="C1010" s="45">
        <v>1097</v>
      </c>
      <c r="D1010" s="363" t="s">
        <v>5296</v>
      </c>
      <c r="E1010" s="363" t="s">
        <v>5297</v>
      </c>
      <c r="F1010" s="363" t="s">
        <v>417</v>
      </c>
      <c r="G1010" s="363" t="s">
        <v>5289</v>
      </c>
      <c r="H1010" s="363" t="s">
        <v>2198</v>
      </c>
      <c r="I1010" s="363" t="s">
        <v>2199</v>
      </c>
      <c r="J1010" s="363">
        <v>18</v>
      </c>
      <c r="K1010" s="364">
        <v>18</v>
      </c>
      <c r="L1010" s="364">
        <v>0</v>
      </c>
      <c r="M1010" s="364">
        <v>0</v>
      </c>
      <c r="N1010" s="364" t="s">
        <v>5021</v>
      </c>
      <c r="O1010" s="364" t="s">
        <v>2200</v>
      </c>
      <c r="P1010" s="335" t="str">
        <f t="shared" si="15"/>
        <v>65CCDT21</v>
      </c>
      <c r="Q1010" s="268" t="e">
        <f>_trangay</f>
        <v>#N/A</v>
      </c>
      <c r="R1010" s="268" t="e">
        <f>_trangay</f>
        <v>#N/A</v>
      </c>
      <c r="S1010" s="269" t="e">
        <f>_trangay</f>
        <v>#N/A</v>
      </c>
    </row>
    <row r="1011" spans="1:19" ht="12.75" hidden="1" customHeight="1">
      <c r="A1011" s="335" t="str">
        <f>Ma</f>
        <v>CC2HT26-CCK65</v>
      </c>
      <c r="B1011" s="335" t="str">
        <f>MaHP</f>
        <v>CC2HT26</v>
      </c>
      <c r="C1011" s="45">
        <v>1098</v>
      </c>
      <c r="D1011" s="363" t="s">
        <v>5298</v>
      </c>
      <c r="E1011" s="363" t="s">
        <v>5299</v>
      </c>
      <c r="F1011" s="363" t="s">
        <v>5300</v>
      </c>
      <c r="G1011" s="363" t="s">
        <v>5301</v>
      </c>
      <c r="H1011" s="363" t="s">
        <v>2202</v>
      </c>
      <c r="I1011" s="363" t="s">
        <v>2199</v>
      </c>
      <c r="J1011" s="363">
        <v>18</v>
      </c>
      <c r="K1011" s="364">
        <v>18</v>
      </c>
      <c r="L1011" s="364">
        <v>0</v>
      </c>
      <c r="M1011" s="364">
        <v>0</v>
      </c>
      <c r="N1011" s="364" t="s">
        <v>5021</v>
      </c>
      <c r="O1011" s="364" t="s">
        <v>2263</v>
      </c>
      <c r="P1011" s="335" t="str">
        <f t="shared" si="15"/>
        <v>65CCTH21</v>
      </c>
      <c r="Q1011" s="268" t="e">
        <f>_trangay</f>
        <v>#N/A</v>
      </c>
      <c r="R1011" s="268" t="e">
        <f>_trangay</f>
        <v>#N/A</v>
      </c>
      <c r="S1011" s="269" t="e">
        <f>_trangay</f>
        <v>#N/A</v>
      </c>
    </row>
    <row r="1012" spans="1:19" ht="12.75" hidden="1" customHeight="1">
      <c r="A1012" s="335" t="str">
        <f>Ma</f>
        <v>CC2DT51-CCK65</v>
      </c>
      <c r="B1012" s="335" t="str">
        <f>MaHP</f>
        <v>CC2DT51</v>
      </c>
      <c r="C1012" s="45">
        <v>1099</v>
      </c>
      <c r="D1012" s="363" t="s">
        <v>5302</v>
      </c>
      <c r="E1012" s="363" t="s">
        <v>5303</v>
      </c>
      <c r="F1012" s="363" t="s">
        <v>421</v>
      </c>
      <c r="G1012" s="363" t="s">
        <v>5289</v>
      </c>
      <c r="H1012" s="363" t="s">
        <v>2198</v>
      </c>
      <c r="I1012" s="363" t="s">
        <v>2199</v>
      </c>
      <c r="J1012" s="363">
        <v>18</v>
      </c>
      <c r="K1012" s="364">
        <v>18</v>
      </c>
      <c r="L1012" s="364">
        <v>0</v>
      </c>
      <c r="M1012" s="364">
        <v>0</v>
      </c>
      <c r="N1012" s="364" t="s">
        <v>5021</v>
      </c>
      <c r="O1012" s="364" t="s">
        <v>3459</v>
      </c>
      <c r="P1012" s="335" t="str">
        <f t="shared" si="15"/>
        <v>65CCDT21</v>
      </c>
      <c r="Q1012" s="268" t="e">
        <f>_trangay</f>
        <v>#N/A</v>
      </c>
      <c r="R1012" s="268" t="e">
        <f>_trangay</f>
        <v>#N/A</v>
      </c>
      <c r="S1012" s="269" t="e">
        <f>_trangay</f>
        <v>#N/A</v>
      </c>
    </row>
    <row r="1013" spans="1:19" ht="12.75" hidden="1" customHeight="1">
      <c r="A1013" s="335" t="str">
        <f>Ma</f>
        <v>CC2DT53-CCK65</v>
      </c>
      <c r="B1013" s="335" t="str">
        <f>MaHP</f>
        <v>CC2DT53</v>
      </c>
      <c r="C1013" s="45">
        <v>1100</v>
      </c>
      <c r="D1013" s="363" t="s">
        <v>5304</v>
      </c>
      <c r="E1013" s="363" t="s">
        <v>5305</v>
      </c>
      <c r="F1013" s="363" t="s">
        <v>427</v>
      </c>
      <c r="G1013" s="363" t="s">
        <v>5295</v>
      </c>
      <c r="H1013" s="363" t="s">
        <v>2198</v>
      </c>
      <c r="I1013" s="363" t="s">
        <v>2199</v>
      </c>
      <c r="J1013" s="363">
        <v>18</v>
      </c>
      <c r="K1013" s="364">
        <v>18</v>
      </c>
      <c r="L1013" s="364">
        <v>0</v>
      </c>
      <c r="M1013" s="364">
        <v>0</v>
      </c>
      <c r="N1013" s="364" t="s">
        <v>5021</v>
      </c>
      <c r="O1013" s="364" t="s">
        <v>2252</v>
      </c>
      <c r="P1013" s="335" t="str">
        <f t="shared" si="15"/>
        <v>65CCDT21</v>
      </c>
      <c r="Q1013" s="268" t="e">
        <f>_trangay</f>
        <v>#N/A</v>
      </c>
      <c r="R1013" s="268" t="e">
        <f>_trangay</f>
        <v>#N/A</v>
      </c>
      <c r="S1013" s="269" t="e">
        <f>_trangay</f>
        <v>#N/A</v>
      </c>
    </row>
    <row r="1014" spans="1:19" ht="12.75" hidden="1" customHeight="1">
      <c r="A1014" s="335" t="str">
        <f>Ma</f>
        <v>CC3KV30-CCK65</v>
      </c>
      <c r="B1014" s="335" t="str">
        <f>MaHP</f>
        <v>CC3KV30</v>
      </c>
      <c r="C1014" s="45">
        <v>1101</v>
      </c>
      <c r="D1014" s="363" t="s">
        <v>5317</v>
      </c>
      <c r="E1014" s="363" t="s">
        <v>5318</v>
      </c>
      <c r="F1014" s="363" t="s">
        <v>1196</v>
      </c>
      <c r="G1014" s="363" t="s">
        <v>5289</v>
      </c>
      <c r="H1014" s="363" t="s">
        <v>2171</v>
      </c>
      <c r="I1014" s="363" t="s">
        <v>2166</v>
      </c>
      <c r="J1014" s="363">
        <v>47</v>
      </c>
      <c r="K1014" s="364">
        <v>47</v>
      </c>
      <c r="L1014" s="364">
        <v>0</v>
      </c>
      <c r="M1014" s="364">
        <v>0</v>
      </c>
      <c r="N1014" s="364" t="s">
        <v>5021</v>
      </c>
      <c r="O1014" s="364" t="s">
        <v>5319</v>
      </c>
      <c r="P1014" s="335" t="str">
        <f t="shared" si="15"/>
        <v>65CCKT21</v>
      </c>
      <c r="Q1014" s="268" t="e">
        <f>_trangay</f>
        <v>#N/A</v>
      </c>
      <c r="R1014" s="268" t="e">
        <f>_trangay</f>
        <v>#N/A</v>
      </c>
      <c r="S1014" s="269" t="e">
        <f>_trangay</f>
        <v>#N/A</v>
      </c>
    </row>
    <row r="1015" spans="1:19" ht="12.75" hidden="1" customHeight="1">
      <c r="A1015" s="335" t="str">
        <f>Ma</f>
        <v>CC3KT22-CCK65</v>
      </c>
      <c r="B1015" s="335" t="str">
        <f>MaHP</f>
        <v>CC3KT22</v>
      </c>
      <c r="C1015" s="45">
        <v>1102</v>
      </c>
      <c r="D1015" s="363" t="s">
        <v>5320</v>
      </c>
      <c r="E1015" s="363" t="s">
        <v>5321</v>
      </c>
      <c r="F1015" s="363" t="s">
        <v>850</v>
      </c>
      <c r="G1015" s="363" t="s">
        <v>5295</v>
      </c>
      <c r="H1015" s="363" t="s">
        <v>2171</v>
      </c>
      <c r="I1015" s="363" t="s">
        <v>2166</v>
      </c>
      <c r="J1015" s="363">
        <v>47</v>
      </c>
      <c r="K1015" s="364">
        <v>47</v>
      </c>
      <c r="L1015" s="364">
        <v>0</v>
      </c>
      <c r="M1015" s="364">
        <v>0</v>
      </c>
      <c r="N1015" s="364" t="s">
        <v>5021</v>
      </c>
      <c r="O1015" s="364" t="s">
        <v>4020</v>
      </c>
      <c r="P1015" s="335" t="str">
        <f t="shared" si="15"/>
        <v>65CCKT21</v>
      </c>
      <c r="Q1015" s="268" t="e">
        <f>_trangay</f>
        <v>#N/A</v>
      </c>
      <c r="R1015" s="268" t="e">
        <f>_trangay</f>
        <v>#N/A</v>
      </c>
      <c r="S1015" s="269" t="e">
        <f>_trangay</f>
        <v>#N/A</v>
      </c>
    </row>
    <row r="1016" spans="1:19" ht="12.75" hidden="1" customHeight="1">
      <c r="A1016" s="335" t="str">
        <f>Ma</f>
        <v>CC2TH33-CCK65</v>
      </c>
      <c r="B1016" s="335" t="str">
        <f>MaHP</f>
        <v>CC2TH33</v>
      </c>
      <c r="C1016" s="45">
        <v>1103</v>
      </c>
      <c r="D1016" s="363" t="s">
        <v>5307</v>
      </c>
      <c r="E1016" s="363" t="s">
        <v>5308</v>
      </c>
      <c r="F1016" s="363" t="s">
        <v>1669</v>
      </c>
      <c r="G1016" s="363" t="s">
        <v>5295</v>
      </c>
      <c r="H1016" s="363" t="s">
        <v>2222</v>
      </c>
      <c r="I1016" s="363" t="s">
        <v>2199</v>
      </c>
      <c r="J1016" s="363">
        <v>18</v>
      </c>
      <c r="K1016" s="364">
        <v>18</v>
      </c>
      <c r="L1016" s="364">
        <v>0</v>
      </c>
      <c r="M1016" s="364">
        <v>0</v>
      </c>
      <c r="N1016" s="364" t="s">
        <v>5021</v>
      </c>
      <c r="O1016" s="364" t="s">
        <v>4484</v>
      </c>
      <c r="P1016" s="335" t="str">
        <f t="shared" si="15"/>
        <v>65CCTH21</v>
      </c>
      <c r="Q1016" s="268" t="e">
        <f>_trangay</f>
        <v>#N/A</v>
      </c>
      <c r="R1016" s="268" t="e">
        <f>_trangay</f>
        <v>#N/A</v>
      </c>
      <c r="S1016" s="269" t="e">
        <f>_trangay</f>
        <v>#N/A</v>
      </c>
    </row>
    <row r="1017" spans="1:19" ht="12.75" hidden="1" customHeight="1">
      <c r="A1017" s="335" t="str">
        <f>Ma</f>
        <v>CC2DT43-CCK65</v>
      </c>
      <c r="B1017" s="335" t="str">
        <f>MaHP</f>
        <v>CC2DT43</v>
      </c>
      <c r="C1017" s="45">
        <v>1104</v>
      </c>
      <c r="D1017" s="363" t="s">
        <v>5309</v>
      </c>
      <c r="E1017" s="363" t="s">
        <v>5310</v>
      </c>
      <c r="F1017" s="363" t="s">
        <v>1672</v>
      </c>
      <c r="G1017" s="363" t="s">
        <v>5295</v>
      </c>
      <c r="H1017" s="363" t="s">
        <v>2198</v>
      </c>
      <c r="I1017" s="363" t="s">
        <v>2199</v>
      </c>
      <c r="J1017" s="363">
        <v>18</v>
      </c>
      <c r="K1017" s="364">
        <v>18</v>
      </c>
      <c r="L1017" s="364">
        <v>0</v>
      </c>
      <c r="M1017" s="364">
        <v>0</v>
      </c>
      <c r="N1017" s="364" t="s">
        <v>5021</v>
      </c>
      <c r="O1017" s="364" t="s">
        <v>2210</v>
      </c>
      <c r="P1017" s="335" t="str">
        <f t="shared" si="15"/>
        <v>65CCDT21</v>
      </c>
      <c r="Q1017" s="268" t="e">
        <f>_trangay</f>
        <v>#N/A</v>
      </c>
      <c r="R1017" s="268" t="e">
        <f>_trangay</f>
        <v>#N/A</v>
      </c>
      <c r="S1017" s="269" t="e">
        <f>_trangay</f>
        <v>#N/A</v>
      </c>
    </row>
    <row r="1018" spans="1:19" ht="12.75" hidden="1" customHeight="1">
      <c r="A1018" s="335" t="str">
        <f>Ma</f>
        <v>CC2TH14-CCK65</v>
      </c>
      <c r="B1018" s="335" t="str">
        <f>MaHP</f>
        <v>CC2TH14</v>
      </c>
      <c r="C1018" s="45">
        <v>1105</v>
      </c>
      <c r="D1018" s="363" t="s">
        <v>5311</v>
      </c>
      <c r="E1018" s="363" t="s">
        <v>5312</v>
      </c>
      <c r="F1018" s="363" t="s">
        <v>405</v>
      </c>
      <c r="G1018" s="363" t="s">
        <v>5295</v>
      </c>
      <c r="H1018" s="363" t="s">
        <v>2222</v>
      </c>
      <c r="I1018" s="363" t="s">
        <v>2199</v>
      </c>
      <c r="J1018" s="363">
        <v>18</v>
      </c>
      <c r="K1018" s="364">
        <v>18</v>
      </c>
      <c r="L1018" s="364">
        <v>0</v>
      </c>
      <c r="M1018" s="364">
        <v>0</v>
      </c>
      <c r="N1018" s="364" t="s">
        <v>5021</v>
      </c>
      <c r="O1018" s="364" t="s">
        <v>2223</v>
      </c>
      <c r="P1018" s="335" t="str">
        <f t="shared" si="15"/>
        <v>65CCTH21</v>
      </c>
      <c r="Q1018" s="268" t="e">
        <f>_trangay</f>
        <v>#N/A</v>
      </c>
      <c r="R1018" s="268" t="e">
        <f>_trangay</f>
        <v>#N/A</v>
      </c>
      <c r="S1018" s="269" t="e">
        <f>_trangay</f>
        <v>#N/A</v>
      </c>
    </row>
    <row r="1019" spans="1:19" ht="12.75" hidden="1" customHeight="1">
      <c r="A1019" s="335" t="str">
        <f>Ma</f>
        <v>CC2KV74-CCK65</v>
      </c>
      <c r="B1019" s="335" t="str">
        <f>MaHP</f>
        <v>CC2KV74</v>
      </c>
      <c r="C1019" s="45">
        <v>1106</v>
      </c>
      <c r="D1019" s="363" t="s">
        <v>5313</v>
      </c>
      <c r="E1019" s="363" t="s">
        <v>5314</v>
      </c>
      <c r="F1019" s="363" t="s">
        <v>277</v>
      </c>
      <c r="G1019" s="363" t="s">
        <v>5295</v>
      </c>
      <c r="H1019" s="363" t="s">
        <v>2208</v>
      </c>
      <c r="I1019" s="363" t="s">
        <v>2166</v>
      </c>
      <c r="J1019" s="363">
        <v>47</v>
      </c>
      <c r="K1019" s="364">
        <v>47</v>
      </c>
      <c r="L1019" s="364">
        <v>0</v>
      </c>
      <c r="M1019" s="364">
        <v>0</v>
      </c>
      <c r="N1019" s="364" t="s">
        <v>5021</v>
      </c>
      <c r="O1019" s="364" t="s">
        <v>3853</v>
      </c>
      <c r="P1019" s="335" t="str">
        <f t="shared" si="15"/>
        <v>65CCKT21</v>
      </c>
      <c r="Q1019" s="268" t="e">
        <f>_trangay</f>
        <v>#N/A</v>
      </c>
      <c r="R1019" s="268" t="e">
        <f>_trangay</f>
        <v>#N/A</v>
      </c>
      <c r="S1019" s="269" t="e">
        <f>_trangay</f>
        <v>#N/A</v>
      </c>
    </row>
    <row r="1020" spans="1:19" ht="12.75" hidden="1" customHeight="1">
      <c r="A1020" s="335" t="str">
        <f>Ma</f>
        <v>CC2TT22-CCK65</v>
      </c>
      <c r="B1020" s="335" t="str">
        <f>MaHP</f>
        <v>CC2TT22</v>
      </c>
      <c r="C1020" s="45">
        <v>1107</v>
      </c>
      <c r="D1020" s="363" t="s">
        <v>5315</v>
      </c>
      <c r="E1020" s="363" t="s">
        <v>5316</v>
      </c>
      <c r="F1020" s="363" t="s">
        <v>388</v>
      </c>
      <c r="G1020" s="363" t="s">
        <v>5295</v>
      </c>
      <c r="H1020" s="363" t="s">
        <v>2222</v>
      </c>
      <c r="I1020" s="363" t="s">
        <v>2199</v>
      </c>
      <c r="J1020" s="363">
        <v>18</v>
      </c>
      <c r="K1020" s="364">
        <v>18</v>
      </c>
      <c r="L1020" s="364">
        <v>0</v>
      </c>
      <c r="M1020" s="364">
        <v>0</v>
      </c>
      <c r="N1020" s="364" t="s">
        <v>5021</v>
      </c>
      <c r="O1020" s="364" t="s">
        <v>2214</v>
      </c>
      <c r="P1020" s="335" t="str">
        <f t="shared" si="15"/>
        <v>65CCTH21</v>
      </c>
      <c r="Q1020" s="268" t="e">
        <f>_trangay</f>
        <v>#N/A</v>
      </c>
      <c r="R1020" s="268" t="e">
        <f>_trangay</f>
        <v>#N/A</v>
      </c>
      <c r="S1020" s="269" t="e">
        <f>_trangay</f>
        <v>#N/A</v>
      </c>
    </row>
    <row r="1021" spans="1:19" ht="12.75" hidden="1" customHeight="1">
      <c r="A1021" s="335" t="str">
        <f>Ma</f>
        <v>CC2KV67-CCK65</v>
      </c>
      <c r="B1021" s="335" t="str">
        <f>MaHP</f>
        <v>CC2KV67</v>
      </c>
      <c r="C1021" s="45">
        <v>1108</v>
      </c>
      <c r="D1021" s="363" t="s">
        <v>5322</v>
      </c>
      <c r="E1021" s="363" t="s">
        <v>5323</v>
      </c>
      <c r="F1021" s="363" t="s">
        <v>286</v>
      </c>
      <c r="G1021" s="363" t="s">
        <v>5295</v>
      </c>
      <c r="H1021" s="363" t="s">
        <v>2208</v>
      </c>
      <c r="I1021" s="363" t="s">
        <v>2166</v>
      </c>
      <c r="J1021" s="363">
        <v>47</v>
      </c>
      <c r="K1021" s="364">
        <v>47</v>
      </c>
      <c r="L1021" s="364">
        <v>0</v>
      </c>
      <c r="M1021" s="364">
        <v>0</v>
      </c>
      <c r="N1021" s="364" t="s">
        <v>5021</v>
      </c>
      <c r="O1021" s="364" t="s">
        <v>4119</v>
      </c>
      <c r="P1021" s="335" t="str">
        <f t="shared" si="15"/>
        <v>65CCKT21</v>
      </c>
      <c r="Q1021" s="268" t="e">
        <f>_trangay</f>
        <v>#N/A</v>
      </c>
      <c r="R1021" s="268" t="e">
        <f>_trangay</f>
        <v>#N/A</v>
      </c>
      <c r="S1021" s="269" t="e">
        <f>_trangay</f>
        <v>#N/A</v>
      </c>
    </row>
    <row r="1022" spans="1:19" ht="12.75" hidden="1" customHeight="1">
      <c r="A1022" s="335" t="str">
        <f>Ma</f>
        <v>CC3KV31-CCK65</v>
      </c>
      <c r="B1022" s="335" t="str">
        <f>MaHP</f>
        <v>CC3KV31</v>
      </c>
      <c r="C1022" s="45">
        <v>1109</v>
      </c>
      <c r="D1022" s="363" t="s">
        <v>5324</v>
      </c>
      <c r="E1022" s="363" t="s">
        <v>5325</v>
      </c>
      <c r="F1022" s="363" t="s">
        <v>878</v>
      </c>
      <c r="G1022" s="363" t="s">
        <v>5289</v>
      </c>
      <c r="H1022" s="363" t="s">
        <v>2165</v>
      </c>
      <c r="I1022" s="363" t="s">
        <v>2166</v>
      </c>
      <c r="J1022" s="363">
        <v>47</v>
      </c>
      <c r="K1022" s="364">
        <v>47</v>
      </c>
      <c r="L1022" s="364">
        <v>0</v>
      </c>
      <c r="M1022" s="364">
        <v>0</v>
      </c>
      <c r="N1022" s="364" t="s">
        <v>5021</v>
      </c>
      <c r="O1022" s="364" t="s">
        <v>3032</v>
      </c>
      <c r="P1022" s="335" t="str">
        <f t="shared" si="15"/>
        <v>65CCKT21</v>
      </c>
      <c r="Q1022" s="268" t="e">
        <f>_trangay</f>
        <v>#N/A</v>
      </c>
      <c r="R1022" s="268" t="e">
        <f>_trangay</f>
        <v>#N/A</v>
      </c>
      <c r="S1022" s="269" t="e">
        <f>_trangay</f>
        <v>#N/A</v>
      </c>
    </row>
    <row r="1023" spans="1:19" ht="12.75" hidden="1" customHeight="1">
      <c r="A1023" s="335" t="str">
        <f>Ma</f>
        <v>CC2DT56-CCK65</v>
      </c>
      <c r="B1023" s="335" t="str">
        <f>MaHP</f>
        <v>CC2DT56</v>
      </c>
      <c r="C1023" s="45">
        <v>1110</v>
      </c>
      <c r="D1023" s="363" t="s">
        <v>5326</v>
      </c>
      <c r="E1023" s="363" t="s">
        <v>5327</v>
      </c>
      <c r="F1023" s="363" t="s">
        <v>439</v>
      </c>
      <c r="G1023" s="363" t="s">
        <v>5289</v>
      </c>
      <c r="H1023" s="363" t="s">
        <v>2198</v>
      </c>
      <c r="I1023" s="363" t="s">
        <v>2199</v>
      </c>
      <c r="J1023" s="363">
        <v>18</v>
      </c>
      <c r="K1023" s="364">
        <v>18</v>
      </c>
      <c r="L1023" s="364">
        <v>0</v>
      </c>
      <c r="M1023" s="364">
        <v>0</v>
      </c>
      <c r="N1023" s="364" t="s">
        <v>5021</v>
      </c>
      <c r="O1023" s="364" t="s">
        <v>3833</v>
      </c>
      <c r="P1023" s="335" t="str">
        <f t="shared" si="15"/>
        <v>65CCDT21</v>
      </c>
      <c r="Q1023" s="268" t="e">
        <f>_trangay</f>
        <v>#N/A</v>
      </c>
      <c r="R1023" s="268" t="e">
        <f>_trangay</f>
        <v>#N/A</v>
      </c>
      <c r="S1023" s="269" t="e">
        <f>_trangay</f>
        <v>#N/A</v>
      </c>
    </row>
    <row r="1024" spans="1:19" ht="12.75" hidden="1" customHeight="1">
      <c r="A1024" s="335" t="str">
        <f>Ma</f>
        <v>CC1TT42-CCK65</v>
      </c>
      <c r="B1024" s="335" t="str">
        <f>MaHP</f>
        <v>CC1TT42</v>
      </c>
      <c r="C1024" s="45">
        <v>1111</v>
      </c>
      <c r="D1024" s="363" t="s">
        <v>5211</v>
      </c>
      <c r="E1024" s="363" t="s">
        <v>5212</v>
      </c>
      <c r="F1024" s="363" t="s">
        <v>4469</v>
      </c>
      <c r="G1024" s="363" t="s">
        <v>5295</v>
      </c>
      <c r="H1024" s="363" t="s">
        <v>2202</v>
      </c>
      <c r="I1024" s="363" t="s">
        <v>2199</v>
      </c>
      <c r="J1024" s="363">
        <v>69</v>
      </c>
      <c r="K1024" s="364">
        <v>67</v>
      </c>
      <c r="L1024" s="364">
        <v>0</v>
      </c>
      <c r="M1024" s="364">
        <v>0</v>
      </c>
      <c r="N1024" s="364" t="s">
        <v>5021</v>
      </c>
      <c r="O1024" s="364" t="s">
        <v>4477</v>
      </c>
      <c r="P1024" s="335" t="str">
        <f t="shared" si="15"/>
        <v>65CCCD21</v>
      </c>
      <c r="Q1024" s="268" t="e">
        <f>_trangay</f>
        <v>#N/A</v>
      </c>
      <c r="R1024" s="268" t="e">
        <f>_trangay</f>
        <v>#N/A</v>
      </c>
      <c r="S1024" s="269" t="e">
        <f>_trangay</f>
        <v>#N/A</v>
      </c>
    </row>
    <row r="1025" spans="1:19" ht="12.75" hidden="1" customHeight="1">
      <c r="A1025" s="335" t="str">
        <f>Ma</f>
        <v>CC1TT42-CCK65</v>
      </c>
      <c r="B1025" s="335" t="str">
        <f>MaHP</f>
        <v>CC1TT42</v>
      </c>
      <c r="C1025" s="45">
        <v>1112</v>
      </c>
      <c r="D1025" s="363" t="s">
        <v>5213</v>
      </c>
      <c r="E1025" s="363" t="s">
        <v>5214</v>
      </c>
      <c r="F1025" s="363" t="s">
        <v>4469</v>
      </c>
      <c r="G1025" s="363" t="s">
        <v>5295</v>
      </c>
      <c r="H1025" s="363" t="s">
        <v>2202</v>
      </c>
      <c r="I1025" s="363" t="s">
        <v>2199</v>
      </c>
      <c r="J1025" s="363">
        <v>64</v>
      </c>
      <c r="K1025" s="364">
        <v>62</v>
      </c>
      <c r="L1025" s="364">
        <v>0</v>
      </c>
      <c r="M1025" s="364">
        <v>0</v>
      </c>
      <c r="N1025" s="364" t="s">
        <v>5021</v>
      </c>
      <c r="O1025" s="364" t="s">
        <v>4477</v>
      </c>
      <c r="P1025" s="335" t="str">
        <f t="shared" si="15"/>
        <v>65CCCD22</v>
      </c>
      <c r="Q1025" s="268" t="e">
        <f>_trangay</f>
        <v>#N/A</v>
      </c>
      <c r="R1025" s="268" t="e">
        <f>_trangay</f>
        <v>#N/A</v>
      </c>
      <c r="S1025" s="269" t="e">
        <f>_trangay</f>
        <v>#N/A</v>
      </c>
    </row>
  </sheetData>
  <autoFilter ref="A1:S1025">
    <filterColumn colId="13">
      <filters>
        <filter val="K62DHCQ"/>
      </filters>
    </filterColumn>
  </autoFilter>
  <sortState ref="A2:S1006">
    <sortCondition ref="C2:C1006"/>
  </sortState>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dimension ref="A2:H633"/>
  <sheetViews>
    <sheetView topLeftCell="A544" workbookViewId="0">
      <selection activeCell="B6" sqref="B6:F633"/>
    </sheetView>
  </sheetViews>
  <sheetFormatPr defaultRowHeight="12.75"/>
  <cols>
    <col min="1" max="1" width="3.85546875" style="70" customWidth="1"/>
    <col min="2" max="2" width="33.7109375" style="71" customWidth="1"/>
    <col min="3" max="3" width="13.7109375" style="71" customWidth="1"/>
    <col min="4" max="4" width="3.85546875" style="71" customWidth="1"/>
    <col min="5" max="5" width="4" style="72" bestFit="1" customWidth="1"/>
    <col min="6" max="6" width="19.7109375" style="72" customWidth="1"/>
    <col min="7" max="7" width="8.42578125" style="70" customWidth="1"/>
    <col min="8" max="256" width="9.140625" style="70"/>
    <col min="257" max="257" width="4.28515625" style="70" bestFit="1" customWidth="1"/>
    <col min="258" max="258" width="34.85546875" style="70" customWidth="1"/>
    <col min="259" max="259" width="16.28515625" style="70" bestFit="1" customWidth="1"/>
    <col min="260" max="260" width="3.85546875" style="70" customWidth="1"/>
    <col min="261" max="261" width="4" style="70" bestFit="1" customWidth="1"/>
    <col min="262" max="262" width="18.5703125" style="70" customWidth="1"/>
    <col min="263" max="263" width="8.42578125" style="70" customWidth="1"/>
    <col min="264" max="512" width="9.140625" style="70"/>
    <col min="513" max="513" width="4.28515625" style="70" bestFit="1" customWidth="1"/>
    <col min="514" max="514" width="34.85546875" style="70" customWidth="1"/>
    <col min="515" max="515" width="16.28515625" style="70" bestFit="1" customWidth="1"/>
    <col min="516" max="516" width="3.85546875" style="70" customWidth="1"/>
    <col min="517" max="517" width="4" style="70" bestFit="1" customWidth="1"/>
    <col min="518" max="518" width="18.5703125" style="70" customWidth="1"/>
    <col min="519" max="519" width="8.42578125" style="70" customWidth="1"/>
    <col min="520" max="768" width="9.140625" style="70"/>
    <col min="769" max="769" width="4.28515625" style="70" bestFit="1" customWidth="1"/>
    <col min="770" max="770" width="34.85546875" style="70" customWidth="1"/>
    <col min="771" max="771" width="16.28515625" style="70" bestFit="1" customWidth="1"/>
    <col min="772" max="772" width="3.85546875" style="70" customWidth="1"/>
    <col min="773" max="773" width="4" style="70" bestFit="1" customWidth="1"/>
    <col min="774" max="774" width="18.5703125" style="70" customWidth="1"/>
    <col min="775" max="775" width="8.42578125" style="70" customWidth="1"/>
    <col min="776" max="1024" width="9.140625" style="70"/>
    <col min="1025" max="1025" width="4.28515625" style="70" bestFit="1" customWidth="1"/>
    <col min="1026" max="1026" width="34.85546875" style="70" customWidth="1"/>
    <col min="1027" max="1027" width="16.28515625" style="70" bestFit="1" customWidth="1"/>
    <col min="1028" max="1028" width="3.85546875" style="70" customWidth="1"/>
    <col min="1029" max="1029" width="4" style="70" bestFit="1" customWidth="1"/>
    <col min="1030" max="1030" width="18.5703125" style="70" customWidth="1"/>
    <col min="1031" max="1031" width="8.42578125" style="70" customWidth="1"/>
    <col min="1032" max="1280" width="9.140625" style="70"/>
    <col min="1281" max="1281" width="4.28515625" style="70" bestFit="1" customWidth="1"/>
    <col min="1282" max="1282" width="34.85546875" style="70" customWidth="1"/>
    <col min="1283" max="1283" width="16.28515625" style="70" bestFit="1" customWidth="1"/>
    <col min="1284" max="1284" width="3.85546875" style="70" customWidth="1"/>
    <col min="1285" max="1285" width="4" style="70" bestFit="1" customWidth="1"/>
    <col min="1286" max="1286" width="18.5703125" style="70" customWidth="1"/>
    <col min="1287" max="1287" width="8.42578125" style="70" customWidth="1"/>
    <col min="1288" max="1536" width="9.140625" style="70"/>
    <col min="1537" max="1537" width="4.28515625" style="70" bestFit="1" customWidth="1"/>
    <col min="1538" max="1538" width="34.85546875" style="70" customWidth="1"/>
    <col min="1539" max="1539" width="16.28515625" style="70" bestFit="1" customWidth="1"/>
    <col min="1540" max="1540" width="3.85546875" style="70" customWidth="1"/>
    <col min="1541" max="1541" width="4" style="70" bestFit="1" customWidth="1"/>
    <col min="1542" max="1542" width="18.5703125" style="70" customWidth="1"/>
    <col min="1543" max="1543" width="8.42578125" style="70" customWidth="1"/>
    <col min="1544" max="1792" width="9.140625" style="70"/>
    <col min="1793" max="1793" width="4.28515625" style="70" bestFit="1" customWidth="1"/>
    <col min="1794" max="1794" width="34.85546875" style="70" customWidth="1"/>
    <col min="1795" max="1795" width="16.28515625" style="70" bestFit="1" customWidth="1"/>
    <col min="1796" max="1796" width="3.85546875" style="70" customWidth="1"/>
    <col min="1797" max="1797" width="4" style="70" bestFit="1" customWidth="1"/>
    <col min="1798" max="1798" width="18.5703125" style="70" customWidth="1"/>
    <col min="1799" max="1799" width="8.42578125" style="70" customWidth="1"/>
    <col min="1800" max="2048" width="9.140625" style="70"/>
    <col min="2049" max="2049" width="4.28515625" style="70" bestFit="1" customWidth="1"/>
    <col min="2050" max="2050" width="34.85546875" style="70" customWidth="1"/>
    <col min="2051" max="2051" width="16.28515625" style="70" bestFit="1" customWidth="1"/>
    <col min="2052" max="2052" width="3.85546875" style="70" customWidth="1"/>
    <col min="2053" max="2053" width="4" style="70" bestFit="1" customWidth="1"/>
    <col min="2054" max="2054" width="18.5703125" style="70" customWidth="1"/>
    <col min="2055" max="2055" width="8.42578125" style="70" customWidth="1"/>
    <col min="2056" max="2304" width="9.140625" style="70"/>
    <col min="2305" max="2305" width="4.28515625" style="70" bestFit="1" customWidth="1"/>
    <col min="2306" max="2306" width="34.85546875" style="70" customWidth="1"/>
    <col min="2307" max="2307" width="16.28515625" style="70" bestFit="1" customWidth="1"/>
    <col min="2308" max="2308" width="3.85546875" style="70" customWidth="1"/>
    <col min="2309" max="2309" width="4" style="70" bestFit="1" customWidth="1"/>
    <col min="2310" max="2310" width="18.5703125" style="70" customWidth="1"/>
    <col min="2311" max="2311" width="8.42578125" style="70" customWidth="1"/>
    <col min="2312" max="2560" width="9.140625" style="70"/>
    <col min="2561" max="2561" width="4.28515625" style="70" bestFit="1" customWidth="1"/>
    <col min="2562" max="2562" width="34.85546875" style="70" customWidth="1"/>
    <col min="2563" max="2563" width="16.28515625" style="70" bestFit="1" customWidth="1"/>
    <col min="2564" max="2564" width="3.85546875" style="70" customWidth="1"/>
    <col min="2565" max="2565" width="4" style="70" bestFit="1" customWidth="1"/>
    <col min="2566" max="2566" width="18.5703125" style="70" customWidth="1"/>
    <col min="2567" max="2567" width="8.42578125" style="70" customWidth="1"/>
    <col min="2568" max="2816" width="9.140625" style="70"/>
    <col min="2817" max="2817" width="4.28515625" style="70" bestFit="1" customWidth="1"/>
    <col min="2818" max="2818" width="34.85546875" style="70" customWidth="1"/>
    <col min="2819" max="2819" width="16.28515625" style="70" bestFit="1" customWidth="1"/>
    <col min="2820" max="2820" width="3.85546875" style="70" customWidth="1"/>
    <col min="2821" max="2821" width="4" style="70" bestFit="1" customWidth="1"/>
    <col min="2822" max="2822" width="18.5703125" style="70" customWidth="1"/>
    <col min="2823" max="2823" width="8.42578125" style="70" customWidth="1"/>
    <col min="2824" max="3072" width="9.140625" style="70"/>
    <col min="3073" max="3073" width="4.28515625" style="70" bestFit="1" customWidth="1"/>
    <col min="3074" max="3074" width="34.85546875" style="70" customWidth="1"/>
    <col min="3075" max="3075" width="16.28515625" style="70" bestFit="1" customWidth="1"/>
    <col min="3076" max="3076" width="3.85546875" style="70" customWidth="1"/>
    <col min="3077" max="3077" width="4" style="70" bestFit="1" customWidth="1"/>
    <col min="3078" max="3078" width="18.5703125" style="70" customWidth="1"/>
    <col min="3079" max="3079" width="8.42578125" style="70" customWidth="1"/>
    <col min="3080" max="3328" width="9.140625" style="70"/>
    <col min="3329" max="3329" width="4.28515625" style="70" bestFit="1" customWidth="1"/>
    <col min="3330" max="3330" width="34.85546875" style="70" customWidth="1"/>
    <col min="3331" max="3331" width="16.28515625" style="70" bestFit="1" customWidth="1"/>
    <col min="3332" max="3332" width="3.85546875" style="70" customWidth="1"/>
    <col min="3333" max="3333" width="4" style="70" bestFit="1" customWidth="1"/>
    <col min="3334" max="3334" width="18.5703125" style="70" customWidth="1"/>
    <col min="3335" max="3335" width="8.42578125" style="70" customWidth="1"/>
    <col min="3336" max="3584" width="9.140625" style="70"/>
    <col min="3585" max="3585" width="4.28515625" style="70" bestFit="1" customWidth="1"/>
    <col min="3586" max="3586" width="34.85546875" style="70" customWidth="1"/>
    <col min="3587" max="3587" width="16.28515625" style="70" bestFit="1" customWidth="1"/>
    <col min="3588" max="3588" width="3.85546875" style="70" customWidth="1"/>
    <col min="3589" max="3589" width="4" style="70" bestFit="1" customWidth="1"/>
    <col min="3590" max="3590" width="18.5703125" style="70" customWidth="1"/>
    <col min="3591" max="3591" width="8.42578125" style="70" customWidth="1"/>
    <col min="3592" max="3840" width="9.140625" style="70"/>
    <col min="3841" max="3841" width="4.28515625" style="70" bestFit="1" customWidth="1"/>
    <col min="3842" max="3842" width="34.85546875" style="70" customWidth="1"/>
    <col min="3843" max="3843" width="16.28515625" style="70" bestFit="1" customWidth="1"/>
    <col min="3844" max="3844" width="3.85546875" style="70" customWidth="1"/>
    <col min="3845" max="3845" width="4" style="70" bestFit="1" customWidth="1"/>
    <col min="3846" max="3846" width="18.5703125" style="70" customWidth="1"/>
    <col min="3847" max="3847" width="8.42578125" style="70" customWidth="1"/>
    <col min="3848" max="4096" width="9.140625" style="70"/>
    <col min="4097" max="4097" width="4.28515625" style="70" bestFit="1" customWidth="1"/>
    <col min="4098" max="4098" width="34.85546875" style="70" customWidth="1"/>
    <col min="4099" max="4099" width="16.28515625" style="70" bestFit="1" customWidth="1"/>
    <col min="4100" max="4100" width="3.85546875" style="70" customWidth="1"/>
    <col min="4101" max="4101" width="4" style="70" bestFit="1" customWidth="1"/>
    <col min="4102" max="4102" width="18.5703125" style="70" customWidth="1"/>
    <col min="4103" max="4103" width="8.42578125" style="70" customWidth="1"/>
    <col min="4104" max="4352" width="9.140625" style="70"/>
    <col min="4353" max="4353" width="4.28515625" style="70" bestFit="1" customWidth="1"/>
    <col min="4354" max="4354" width="34.85546875" style="70" customWidth="1"/>
    <col min="4355" max="4355" width="16.28515625" style="70" bestFit="1" customWidth="1"/>
    <col min="4356" max="4356" width="3.85546875" style="70" customWidth="1"/>
    <col min="4357" max="4357" width="4" style="70" bestFit="1" customWidth="1"/>
    <col min="4358" max="4358" width="18.5703125" style="70" customWidth="1"/>
    <col min="4359" max="4359" width="8.42578125" style="70" customWidth="1"/>
    <col min="4360" max="4608" width="9.140625" style="70"/>
    <col min="4609" max="4609" width="4.28515625" style="70" bestFit="1" customWidth="1"/>
    <col min="4610" max="4610" width="34.85546875" style="70" customWidth="1"/>
    <col min="4611" max="4611" width="16.28515625" style="70" bestFit="1" customWidth="1"/>
    <col min="4612" max="4612" width="3.85546875" style="70" customWidth="1"/>
    <col min="4613" max="4613" width="4" style="70" bestFit="1" customWidth="1"/>
    <col min="4614" max="4614" width="18.5703125" style="70" customWidth="1"/>
    <col min="4615" max="4615" width="8.42578125" style="70" customWidth="1"/>
    <col min="4616" max="4864" width="9.140625" style="70"/>
    <col min="4865" max="4865" width="4.28515625" style="70" bestFit="1" customWidth="1"/>
    <col min="4866" max="4866" width="34.85546875" style="70" customWidth="1"/>
    <col min="4867" max="4867" width="16.28515625" style="70" bestFit="1" customWidth="1"/>
    <col min="4868" max="4868" width="3.85546875" style="70" customWidth="1"/>
    <col min="4869" max="4869" width="4" style="70" bestFit="1" customWidth="1"/>
    <col min="4870" max="4870" width="18.5703125" style="70" customWidth="1"/>
    <col min="4871" max="4871" width="8.42578125" style="70" customWidth="1"/>
    <col min="4872" max="5120" width="9.140625" style="70"/>
    <col min="5121" max="5121" width="4.28515625" style="70" bestFit="1" customWidth="1"/>
    <col min="5122" max="5122" width="34.85546875" style="70" customWidth="1"/>
    <col min="5123" max="5123" width="16.28515625" style="70" bestFit="1" customWidth="1"/>
    <col min="5124" max="5124" width="3.85546875" style="70" customWidth="1"/>
    <col min="5125" max="5125" width="4" style="70" bestFit="1" customWidth="1"/>
    <col min="5126" max="5126" width="18.5703125" style="70" customWidth="1"/>
    <col min="5127" max="5127" width="8.42578125" style="70" customWidth="1"/>
    <col min="5128" max="5376" width="9.140625" style="70"/>
    <col min="5377" max="5377" width="4.28515625" style="70" bestFit="1" customWidth="1"/>
    <col min="5378" max="5378" width="34.85546875" style="70" customWidth="1"/>
    <col min="5379" max="5379" width="16.28515625" style="70" bestFit="1" customWidth="1"/>
    <col min="5380" max="5380" width="3.85546875" style="70" customWidth="1"/>
    <col min="5381" max="5381" width="4" style="70" bestFit="1" customWidth="1"/>
    <col min="5382" max="5382" width="18.5703125" style="70" customWidth="1"/>
    <col min="5383" max="5383" width="8.42578125" style="70" customWidth="1"/>
    <col min="5384" max="5632" width="9.140625" style="70"/>
    <col min="5633" max="5633" width="4.28515625" style="70" bestFit="1" customWidth="1"/>
    <col min="5634" max="5634" width="34.85546875" style="70" customWidth="1"/>
    <col min="5635" max="5635" width="16.28515625" style="70" bestFit="1" customWidth="1"/>
    <col min="5636" max="5636" width="3.85546875" style="70" customWidth="1"/>
    <col min="5637" max="5637" width="4" style="70" bestFit="1" customWidth="1"/>
    <col min="5638" max="5638" width="18.5703125" style="70" customWidth="1"/>
    <col min="5639" max="5639" width="8.42578125" style="70" customWidth="1"/>
    <col min="5640" max="5888" width="9.140625" style="70"/>
    <col min="5889" max="5889" width="4.28515625" style="70" bestFit="1" customWidth="1"/>
    <col min="5890" max="5890" width="34.85546875" style="70" customWidth="1"/>
    <col min="5891" max="5891" width="16.28515625" style="70" bestFit="1" customWidth="1"/>
    <col min="5892" max="5892" width="3.85546875" style="70" customWidth="1"/>
    <col min="5893" max="5893" width="4" style="70" bestFit="1" customWidth="1"/>
    <col min="5894" max="5894" width="18.5703125" style="70" customWidth="1"/>
    <col min="5895" max="5895" width="8.42578125" style="70" customWidth="1"/>
    <col min="5896" max="6144" width="9.140625" style="70"/>
    <col min="6145" max="6145" width="4.28515625" style="70" bestFit="1" customWidth="1"/>
    <col min="6146" max="6146" width="34.85546875" style="70" customWidth="1"/>
    <col min="6147" max="6147" width="16.28515625" style="70" bestFit="1" customWidth="1"/>
    <col min="6148" max="6148" width="3.85546875" style="70" customWidth="1"/>
    <col min="6149" max="6149" width="4" style="70" bestFit="1" customWidth="1"/>
    <col min="6150" max="6150" width="18.5703125" style="70" customWidth="1"/>
    <col min="6151" max="6151" width="8.42578125" style="70" customWidth="1"/>
    <col min="6152" max="6400" width="9.140625" style="70"/>
    <col min="6401" max="6401" width="4.28515625" style="70" bestFit="1" customWidth="1"/>
    <col min="6402" max="6402" width="34.85546875" style="70" customWidth="1"/>
    <col min="6403" max="6403" width="16.28515625" style="70" bestFit="1" customWidth="1"/>
    <col min="6404" max="6404" width="3.85546875" style="70" customWidth="1"/>
    <col min="6405" max="6405" width="4" style="70" bestFit="1" customWidth="1"/>
    <col min="6406" max="6406" width="18.5703125" style="70" customWidth="1"/>
    <col min="6407" max="6407" width="8.42578125" style="70" customWidth="1"/>
    <col min="6408" max="6656" width="9.140625" style="70"/>
    <col min="6657" max="6657" width="4.28515625" style="70" bestFit="1" customWidth="1"/>
    <col min="6658" max="6658" width="34.85546875" style="70" customWidth="1"/>
    <col min="6659" max="6659" width="16.28515625" style="70" bestFit="1" customWidth="1"/>
    <col min="6660" max="6660" width="3.85546875" style="70" customWidth="1"/>
    <col min="6661" max="6661" width="4" style="70" bestFit="1" customWidth="1"/>
    <col min="6662" max="6662" width="18.5703125" style="70" customWidth="1"/>
    <col min="6663" max="6663" width="8.42578125" style="70" customWidth="1"/>
    <col min="6664" max="6912" width="9.140625" style="70"/>
    <col min="6913" max="6913" width="4.28515625" style="70" bestFit="1" customWidth="1"/>
    <col min="6914" max="6914" width="34.85546875" style="70" customWidth="1"/>
    <col min="6915" max="6915" width="16.28515625" style="70" bestFit="1" customWidth="1"/>
    <col min="6916" max="6916" width="3.85546875" style="70" customWidth="1"/>
    <col min="6917" max="6917" width="4" style="70" bestFit="1" customWidth="1"/>
    <col min="6918" max="6918" width="18.5703125" style="70" customWidth="1"/>
    <col min="6919" max="6919" width="8.42578125" style="70" customWidth="1"/>
    <col min="6920" max="7168" width="9.140625" style="70"/>
    <col min="7169" max="7169" width="4.28515625" style="70" bestFit="1" customWidth="1"/>
    <col min="7170" max="7170" width="34.85546875" style="70" customWidth="1"/>
    <col min="7171" max="7171" width="16.28515625" style="70" bestFit="1" customWidth="1"/>
    <col min="7172" max="7172" width="3.85546875" style="70" customWidth="1"/>
    <col min="7173" max="7173" width="4" style="70" bestFit="1" customWidth="1"/>
    <col min="7174" max="7174" width="18.5703125" style="70" customWidth="1"/>
    <col min="7175" max="7175" width="8.42578125" style="70" customWidth="1"/>
    <col min="7176" max="7424" width="9.140625" style="70"/>
    <col min="7425" max="7425" width="4.28515625" style="70" bestFit="1" customWidth="1"/>
    <col min="7426" max="7426" width="34.85546875" style="70" customWidth="1"/>
    <col min="7427" max="7427" width="16.28515625" style="70" bestFit="1" customWidth="1"/>
    <col min="7428" max="7428" width="3.85546875" style="70" customWidth="1"/>
    <col min="7429" max="7429" width="4" style="70" bestFit="1" customWidth="1"/>
    <col min="7430" max="7430" width="18.5703125" style="70" customWidth="1"/>
    <col min="7431" max="7431" width="8.42578125" style="70" customWidth="1"/>
    <col min="7432" max="7680" width="9.140625" style="70"/>
    <col min="7681" max="7681" width="4.28515625" style="70" bestFit="1" customWidth="1"/>
    <col min="7682" max="7682" width="34.85546875" style="70" customWidth="1"/>
    <col min="7683" max="7683" width="16.28515625" style="70" bestFit="1" customWidth="1"/>
    <col min="7684" max="7684" width="3.85546875" style="70" customWidth="1"/>
    <col min="7685" max="7685" width="4" style="70" bestFit="1" customWidth="1"/>
    <col min="7686" max="7686" width="18.5703125" style="70" customWidth="1"/>
    <col min="7687" max="7687" width="8.42578125" style="70" customWidth="1"/>
    <col min="7688" max="7936" width="9.140625" style="70"/>
    <col min="7937" max="7937" width="4.28515625" style="70" bestFit="1" customWidth="1"/>
    <col min="7938" max="7938" width="34.85546875" style="70" customWidth="1"/>
    <col min="7939" max="7939" width="16.28515625" style="70" bestFit="1" customWidth="1"/>
    <col min="7940" max="7940" width="3.85546875" style="70" customWidth="1"/>
    <col min="7941" max="7941" width="4" style="70" bestFit="1" customWidth="1"/>
    <col min="7942" max="7942" width="18.5703125" style="70" customWidth="1"/>
    <col min="7943" max="7943" width="8.42578125" style="70" customWidth="1"/>
    <col min="7944" max="8192" width="9.140625" style="70"/>
    <col min="8193" max="8193" width="4.28515625" style="70" bestFit="1" customWidth="1"/>
    <col min="8194" max="8194" width="34.85546875" style="70" customWidth="1"/>
    <col min="8195" max="8195" width="16.28515625" style="70" bestFit="1" customWidth="1"/>
    <col min="8196" max="8196" width="3.85546875" style="70" customWidth="1"/>
    <col min="8197" max="8197" width="4" style="70" bestFit="1" customWidth="1"/>
    <col min="8198" max="8198" width="18.5703125" style="70" customWidth="1"/>
    <col min="8199" max="8199" width="8.42578125" style="70" customWidth="1"/>
    <col min="8200" max="8448" width="9.140625" style="70"/>
    <col min="8449" max="8449" width="4.28515625" style="70" bestFit="1" customWidth="1"/>
    <col min="8450" max="8450" width="34.85546875" style="70" customWidth="1"/>
    <col min="8451" max="8451" width="16.28515625" style="70" bestFit="1" customWidth="1"/>
    <col min="8452" max="8452" width="3.85546875" style="70" customWidth="1"/>
    <col min="8453" max="8453" width="4" style="70" bestFit="1" customWidth="1"/>
    <col min="8454" max="8454" width="18.5703125" style="70" customWidth="1"/>
    <col min="8455" max="8455" width="8.42578125" style="70" customWidth="1"/>
    <col min="8456" max="8704" width="9.140625" style="70"/>
    <col min="8705" max="8705" width="4.28515625" style="70" bestFit="1" customWidth="1"/>
    <col min="8706" max="8706" width="34.85546875" style="70" customWidth="1"/>
    <col min="8707" max="8707" width="16.28515625" style="70" bestFit="1" customWidth="1"/>
    <col min="8708" max="8708" width="3.85546875" style="70" customWidth="1"/>
    <col min="8709" max="8709" width="4" style="70" bestFit="1" customWidth="1"/>
    <col min="8710" max="8710" width="18.5703125" style="70" customWidth="1"/>
    <col min="8711" max="8711" width="8.42578125" style="70" customWidth="1"/>
    <col min="8712" max="8960" width="9.140625" style="70"/>
    <col min="8961" max="8961" width="4.28515625" style="70" bestFit="1" customWidth="1"/>
    <col min="8962" max="8962" width="34.85546875" style="70" customWidth="1"/>
    <col min="8963" max="8963" width="16.28515625" style="70" bestFit="1" customWidth="1"/>
    <col min="8964" max="8964" width="3.85546875" style="70" customWidth="1"/>
    <col min="8965" max="8965" width="4" style="70" bestFit="1" customWidth="1"/>
    <col min="8966" max="8966" width="18.5703125" style="70" customWidth="1"/>
    <col min="8967" max="8967" width="8.42578125" style="70" customWidth="1"/>
    <col min="8968" max="9216" width="9.140625" style="70"/>
    <col min="9217" max="9217" width="4.28515625" style="70" bestFit="1" customWidth="1"/>
    <col min="9218" max="9218" width="34.85546875" style="70" customWidth="1"/>
    <col min="9219" max="9219" width="16.28515625" style="70" bestFit="1" customWidth="1"/>
    <col min="9220" max="9220" width="3.85546875" style="70" customWidth="1"/>
    <col min="9221" max="9221" width="4" style="70" bestFit="1" customWidth="1"/>
    <col min="9222" max="9222" width="18.5703125" style="70" customWidth="1"/>
    <col min="9223" max="9223" width="8.42578125" style="70" customWidth="1"/>
    <col min="9224" max="9472" width="9.140625" style="70"/>
    <col min="9473" max="9473" width="4.28515625" style="70" bestFit="1" customWidth="1"/>
    <col min="9474" max="9474" width="34.85546875" style="70" customWidth="1"/>
    <col min="9475" max="9475" width="16.28515625" style="70" bestFit="1" customWidth="1"/>
    <col min="9476" max="9476" width="3.85546875" style="70" customWidth="1"/>
    <col min="9477" max="9477" width="4" style="70" bestFit="1" customWidth="1"/>
    <col min="9478" max="9478" width="18.5703125" style="70" customWidth="1"/>
    <col min="9479" max="9479" width="8.42578125" style="70" customWidth="1"/>
    <col min="9480" max="9728" width="9.140625" style="70"/>
    <col min="9729" max="9729" width="4.28515625" style="70" bestFit="1" customWidth="1"/>
    <col min="9730" max="9730" width="34.85546875" style="70" customWidth="1"/>
    <col min="9731" max="9731" width="16.28515625" style="70" bestFit="1" customWidth="1"/>
    <col min="9732" max="9732" width="3.85546875" style="70" customWidth="1"/>
    <col min="9733" max="9733" width="4" style="70" bestFit="1" customWidth="1"/>
    <col min="9734" max="9734" width="18.5703125" style="70" customWidth="1"/>
    <col min="9735" max="9735" width="8.42578125" style="70" customWidth="1"/>
    <col min="9736" max="9984" width="9.140625" style="70"/>
    <col min="9985" max="9985" width="4.28515625" style="70" bestFit="1" customWidth="1"/>
    <col min="9986" max="9986" width="34.85546875" style="70" customWidth="1"/>
    <col min="9987" max="9987" width="16.28515625" style="70" bestFit="1" customWidth="1"/>
    <col min="9988" max="9988" width="3.85546875" style="70" customWidth="1"/>
    <col min="9989" max="9989" width="4" style="70" bestFit="1" customWidth="1"/>
    <col min="9990" max="9990" width="18.5703125" style="70" customWidth="1"/>
    <col min="9991" max="9991" width="8.42578125" style="70" customWidth="1"/>
    <col min="9992" max="10240" width="9.140625" style="70"/>
    <col min="10241" max="10241" width="4.28515625" style="70" bestFit="1" customWidth="1"/>
    <col min="10242" max="10242" width="34.85546875" style="70" customWidth="1"/>
    <col min="10243" max="10243" width="16.28515625" style="70" bestFit="1" customWidth="1"/>
    <col min="10244" max="10244" width="3.85546875" style="70" customWidth="1"/>
    <col min="10245" max="10245" width="4" style="70" bestFit="1" customWidth="1"/>
    <col min="10246" max="10246" width="18.5703125" style="70" customWidth="1"/>
    <col min="10247" max="10247" width="8.42578125" style="70" customWidth="1"/>
    <col min="10248" max="10496" width="9.140625" style="70"/>
    <col min="10497" max="10497" width="4.28515625" style="70" bestFit="1" customWidth="1"/>
    <col min="10498" max="10498" width="34.85546875" style="70" customWidth="1"/>
    <col min="10499" max="10499" width="16.28515625" style="70" bestFit="1" customWidth="1"/>
    <col min="10500" max="10500" width="3.85546875" style="70" customWidth="1"/>
    <col min="10501" max="10501" width="4" style="70" bestFit="1" customWidth="1"/>
    <col min="10502" max="10502" width="18.5703125" style="70" customWidth="1"/>
    <col min="10503" max="10503" width="8.42578125" style="70" customWidth="1"/>
    <col min="10504" max="10752" width="9.140625" style="70"/>
    <col min="10753" max="10753" width="4.28515625" style="70" bestFit="1" customWidth="1"/>
    <col min="10754" max="10754" width="34.85546875" style="70" customWidth="1"/>
    <col min="10755" max="10755" width="16.28515625" style="70" bestFit="1" customWidth="1"/>
    <col min="10756" max="10756" width="3.85546875" style="70" customWidth="1"/>
    <col min="10757" max="10757" width="4" style="70" bestFit="1" customWidth="1"/>
    <col min="10758" max="10758" width="18.5703125" style="70" customWidth="1"/>
    <col min="10759" max="10759" width="8.42578125" style="70" customWidth="1"/>
    <col min="10760" max="11008" width="9.140625" style="70"/>
    <col min="11009" max="11009" width="4.28515625" style="70" bestFit="1" customWidth="1"/>
    <col min="11010" max="11010" width="34.85546875" style="70" customWidth="1"/>
    <col min="11011" max="11011" width="16.28515625" style="70" bestFit="1" customWidth="1"/>
    <col min="11012" max="11012" width="3.85546875" style="70" customWidth="1"/>
    <col min="11013" max="11013" width="4" style="70" bestFit="1" customWidth="1"/>
    <col min="11014" max="11014" width="18.5703125" style="70" customWidth="1"/>
    <col min="11015" max="11015" width="8.42578125" style="70" customWidth="1"/>
    <col min="11016" max="11264" width="9.140625" style="70"/>
    <col min="11265" max="11265" width="4.28515625" style="70" bestFit="1" customWidth="1"/>
    <col min="11266" max="11266" width="34.85546875" style="70" customWidth="1"/>
    <col min="11267" max="11267" width="16.28515625" style="70" bestFit="1" customWidth="1"/>
    <col min="11268" max="11268" width="3.85546875" style="70" customWidth="1"/>
    <col min="11269" max="11269" width="4" style="70" bestFit="1" customWidth="1"/>
    <col min="11270" max="11270" width="18.5703125" style="70" customWidth="1"/>
    <col min="11271" max="11271" width="8.42578125" style="70" customWidth="1"/>
    <col min="11272" max="11520" width="9.140625" style="70"/>
    <col min="11521" max="11521" width="4.28515625" style="70" bestFit="1" customWidth="1"/>
    <col min="11522" max="11522" width="34.85546875" style="70" customWidth="1"/>
    <col min="11523" max="11523" width="16.28515625" style="70" bestFit="1" customWidth="1"/>
    <col min="11524" max="11524" width="3.85546875" style="70" customWidth="1"/>
    <col min="11525" max="11525" width="4" style="70" bestFit="1" customWidth="1"/>
    <col min="11526" max="11526" width="18.5703125" style="70" customWidth="1"/>
    <col min="11527" max="11527" width="8.42578125" style="70" customWidth="1"/>
    <col min="11528" max="11776" width="9.140625" style="70"/>
    <col min="11777" max="11777" width="4.28515625" style="70" bestFit="1" customWidth="1"/>
    <col min="11778" max="11778" width="34.85546875" style="70" customWidth="1"/>
    <col min="11779" max="11779" width="16.28515625" style="70" bestFit="1" customWidth="1"/>
    <col min="11780" max="11780" width="3.85546875" style="70" customWidth="1"/>
    <col min="11781" max="11781" width="4" style="70" bestFit="1" customWidth="1"/>
    <col min="11782" max="11782" width="18.5703125" style="70" customWidth="1"/>
    <col min="11783" max="11783" width="8.42578125" style="70" customWidth="1"/>
    <col min="11784" max="12032" width="9.140625" style="70"/>
    <col min="12033" max="12033" width="4.28515625" style="70" bestFit="1" customWidth="1"/>
    <col min="12034" max="12034" width="34.85546875" style="70" customWidth="1"/>
    <col min="12035" max="12035" width="16.28515625" style="70" bestFit="1" customWidth="1"/>
    <col min="12036" max="12036" width="3.85546875" style="70" customWidth="1"/>
    <col min="12037" max="12037" width="4" style="70" bestFit="1" customWidth="1"/>
    <col min="12038" max="12038" width="18.5703125" style="70" customWidth="1"/>
    <col min="12039" max="12039" width="8.42578125" style="70" customWidth="1"/>
    <col min="12040" max="12288" width="9.140625" style="70"/>
    <col min="12289" max="12289" width="4.28515625" style="70" bestFit="1" customWidth="1"/>
    <col min="12290" max="12290" width="34.85546875" style="70" customWidth="1"/>
    <col min="12291" max="12291" width="16.28515625" style="70" bestFit="1" customWidth="1"/>
    <col min="12292" max="12292" width="3.85546875" style="70" customWidth="1"/>
    <col min="12293" max="12293" width="4" style="70" bestFit="1" customWidth="1"/>
    <col min="12294" max="12294" width="18.5703125" style="70" customWidth="1"/>
    <col min="12295" max="12295" width="8.42578125" style="70" customWidth="1"/>
    <col min="12296" max="12544" width="9.140625" style="70"/>
    <col min="12545" max="12545" width="4.28515625" style="70" bestFit="1" customWidth="1"/>
    <col min="12546" max="12546" width="34.85546875" style="70" customWidth="1"/>
    <col min="12547" max="12547" width="16.28515625" style="70" bestFit="1" customWidth="1"/>
    <col min="12548" max="12548" width="3.85546875" style="70" customWidth="1"/>
    <col min="12549" max="12549" width="4" style="70" bestFit="1" customWidth="1"/>
    <col min="12550" max="12550" width="18.5703125" style="70" customWidth="1"/>
    <col min="12551" max="12551" width="8.42578125" style="70" customWidth="1"/>
    <col min="12552" max="12800" width="9.140625" style="70"/>
    <col min="12801" max="12801" width="4.28515625" style="70" bestFit="1" customWidth="1"/>
    <col min="12802" max="12802" width="34.85546875" style="70" customWidth="1"/>
    <col min="12803" max="12803" width="16.28515625" style="70" bestFit="1" customWidth="1"/>
    <col min="12804" max="12804" width="3.85546875" style="70" customWidth="1"/>
    <col min="12805" max="12805" width="4" style="70" bestFit="1" customWidth="1"/>
    <col min="12806" max="12806" width="18.5703125" style="70" customWidth="1"/>
    <col min="12807" max="12807" width="8.42578125" style="70" customWidth="1"/>
    <col min="12808" max="13056" width="9.140625" style="70"/>
    <col min="13057" max="13057" width="4.28515625" style="70" bestFit="1" customWidth="1"/>
    <col min="13058" max="13058" width="34.85546875" style="70" customWidth="1"/>
    <col min="13059" max="13059" width="16.28515625" style="70" bestFit="1" customWidth="1"/>
    <col min="13060" max="13060" width="3.85546875" style="70" customWidth="1"/>
    <col min="13061" max="13061" width="4" style="70" bestFit="1" customWidth="1"/>
    <col min="13062" max="13062" width="18.5703125" style="70" customWidth="1"/>
    <col min="13063" max="13063" width="8.42578125" style="70" customWidth="1"/>
    <col min="13064" max="13312" width="9.140625" style="70"/>
    <col min="13313" max="13313" width="4.28515625" style="70" bestFit="1" customWidth="1"/>
    <col min="13314" max="13314" width="34.85546875" style="70" customWidth="1"/>
    <col min="13315" max="13315" width="16.28515625" style="70" bestFit="1" customWidth="1"/>
    <col min="13316" max="13316" width="3.85546875" style="70" customWidth="1"/>
    <col min="13317" max="13317" width="4" style="70" bestFit="1" customWidth="1"/>
    <col min="13318" max="13318" width="18.5703125" style="70" customWidth="1"/>
    <col min="13319" max="13319" width="8.42578125" style="70" customWidth="1"/>
    <col min="13320" max="13568" width="9.140625" style="70"/>
    <col min="13569" max="13569" width="4.28515625" style="70" bestFit="1" customWidth="1"/>
    <col min="13570" max="13570" width="34.85546875" style="70" customWidth="1"/>
    <col min="13571" max="13571" width="16.28515625" style="70" bestFit="1" customWidth="1"/>
    <col min="13572" max="13572" width="3.85546875" style="70" customWidth="1"/>
    <col min="13573" max="13573" width="4" style="70" bestFit="1" customWidth="1"/>
    <col min="13574" max="13574" width="18.5703125" style="70" customWidth="1"/>
    <col min="13575" max="13575" width="8.42578125" style="70" customWidth="1"/>
    <col min="13576" max="13824" width="9.140625" style="70"/>
    <col min="13825" max="13825" width="4.28515625" style="70" bestFit="1" customWidth="1"/>
    <col min="13826" max="13826" width="34.85546875" style="70" customWidth="1"/>
    <col min="13827" max="13827" width="16.28515625" style="70" bestFit="1" customWidth="1"/>
    <col min="13828" max="13828" width="3.85546875" style="70" customWidth="1"/>
    <col min="13829" max="13829" width="4" style="70" bestFit="1" customWidth="1"/>
    <col min="13830" max="13830" width="18.5703125" style="70" customWidth="1"/>
    <col min="13831" max="13831" width="8.42578125" style="70" customWidth="1"/>
    <col min="13832" max="14080" width="9.140625" style="70"/>
    <col min="14081" max="14081" width="4.28515625" style="70" bestFit="1" customWidth="1"/>
    <col min="14082" max="14082" width="34.85546875" style="70" customWidth="1"/>
    <col min="14083" max="14083" width="16.28515625" style="70" bestFit="1" customWidth="1"/>
    <col min="14084" max="14084" width="3.85546875" style="70" customWidth="1"/>
    <col min="14085" max="14085" width="4" style="70" bestFit="1" customWidth="1"/>
    <col min="14086" max="14086" width="18.5703125" style="70" customWidth="1"/>
    <col min="14087" max="14087" width="8.42578125" style="70" customWidth="1"/>
    <col min="14088" max="14336" width="9.140625" style="70"/>
    <col min="14337" max="14337" width="4.28515625" style="70" bestFit="1" customWidth="1"/>
    <col min="14338" max="14338" width="34.85546875" style="70" customWidth="1"/>
    <col min="14339" max="14339" width="16.28515625" style="70" bestFit="1" customWidth="1"/>
    <col min="14340" max="14340" width="3.85546875" style="70" customWidth="1"/>
    <col min="14341" max="14341" width="4" style="70" bestFit="1" customWidth="1"/>
    <col min="14342" max="14342" width="18.5703125" style="70" customWidth="1"/>
    <col min="14343" max="14343" width="8.42578125" style="70" customWidth="1"/>
    <col min="14344" max="14592" width="9.140625" style="70"/>
    <col min="14593" max="14593" width="4.28515625" style="70" bestFit="1" customWidth="1"/>
    <col min="14594" max="14594" width="34.85546875" style="70" customWidth="1"/>
    <col min="14595" max="14595" width="16.28515625" style="70" bestFit="1" customWidth="1"/>
    <col min="14596" max="14596" width="3.85546875" style="70" customWidth="1"/>
    <col min="14597" max="14597" width="4" style="70" bestFit="1" customWidth="1"/>
    <col min="14598" max="14598" width="18.5703125" style="70" customWidth="1"/>
    <col min="14599" max="14599" width="8.42578125" style="70" customWidth="1"/>
    <col min="14600" max="14848" width="9.140625" style="70"/>
    <col min="14849" max="14849" width="4.28515625" style="70" bestFit="1" customWidth="1"/>
    <col min="14850" max="14850" width="34.85546875" style="70" customWidth="1"/>
    <col min="14851" max="14851" width="16.28515625" style="70" bestFit="1" customWidth="1"/>
    <col min="14852" max="14852" width="3.85546875" style="70" customWidth="1"/>
    <col min="14853" max="14853" width="4" style="70" bestFit="1" customWidth="1"/>
    <col min="14854" max="14854" width="18.5703125" style="70" customWidth="1"/>
    <col min="14855" max="14855" width="8.42578125" style="70" customWidth="1"/>
    <col min="14856" max="15104" width="9.140625" style="70"/>
    <col min="15105" max="15105" width="4.28515625" style="70" bestFit="1" customWidth="1"/>
    <col min="15106" max="15106" width="34.85546875" style="70" customWidth="1"/>
    <col min="15107" max="15107" width="16.28515625" style="70" bestFit="1" customWidth="1"/>
    <col min="15108" max="15108" width="3.85546875" style="70" customWidth="1"/>
    <col min="15109" max="15109" width="4" style="70" bestFit="1" customWidth="1"/>
    <col min="15110" max="15110" width="18.5703125" style="70" customWidth="1"/>
    <col min="15111" max="15111" width="8.42578125" style="70" customWidth="1"/>
    <col min="15112" max="15360" width="9.140625" style="70"/>
    <col min="15361" max="15361" width="4.28515625" style="70" bestFit="1" customWidth="1"/>
    <col min="15362" max="15362" width="34.85546875" style="70" customWidth="1"/>
    <col min="15363" max="15363" width="16.28515625" style="70" bestFit="1" customWidth="1"/>
    <col min="15364" max="15364" width="3.85546875" style="70" customWidth="1"/>
    <col min="15365" max="15365" width="4" style="70" bestFit="1" customWidth="1"/>
    <col min="15366" max="15366" width="18.5703125" style="70" customWidth="1"/>
    <col min="15367" max="15367" width="8.42578125" style="70" customWidth="1"/>
    <col min="15368" max="15616" width="9.140625" style="70"/>
    <col min="15617" max="15617" width="4.28515625" style="70" bestFit="1" customWidth="1"/>
    <col min="15618" max="15618" width="34.85546875" style="70" customWidth="1"/>
    <col min="15619" max="15619" width="16.28515625" style="70" bestFit="1" customWidth="1"/>
    <col min="15620" max="15620" width="3.85546875" style="70" customWidth="1"/>
    <col min="15621" max="15621" width="4" style="70" bestFit="1" customWidth="1"/>
    <col min="15622" max="15622" width="18.5703125" style="70" customWidth="1"/>
    <col min="15623" max="15623" width="8.42578125" style="70" customWidth="1"/>
    <col min="15624" max="15872" width="9.140625" style="70"/>
    <col min="15873" max="15873" width="4.28515625" style="70" bestFit="1" customWidth="1"/>
    <col min="15874" max="15874" width="34.85546875" style="70" customWidth="1"/>
    <col min="15875" max="15875" width="16.28515625" style="70" bestFit="1" customWidth="1"/>
    <col min="15876" max="15876" width="3.85546875" style="70" customWidth="1"/>
    <col min="15877" max="15877" width="4" style="70" bestFit="1" customWidth="1"/>
    <col min="15878" max="15878" width="18.5703125" style="70" customWidth="1"/>
    <col min="15879" max="15879" width="8.42578125" style="70" customWidth="1"/>
    <col min="15880" max="16128" width="9.140625" style="70"/>
    <col min="16129" max="16129" width="4.28515625" style="70" bestFit="1" customWidth="1"/>
    <col min="16130" max="16130" width="34.85546875" style="70" customWidth="1"/>
    <col min="16131" max="16131" width="16.28515625" style="70" bestFit="1" customWidth="1"/>
    <col min="16132" max="16132" width="3.85546875" style="70" customWidth="1"/>
    <col min="16133" max="16133" width="4" style="70" bestFit="1" customWidth="1"/>
    <col min="16134" max="16134" width="18.5703125" style="70" customWidth="1"/>
    <col min="16135" max="16135" width="8.42578125" style="70" customWidth="1"/>
    <col min="16136" max="16384" width="9.140625" style="70"/>
  </cols>
  <sheetData>
    <row r="2" spans="1:8" ht="18.75">
      <c r="A2" s="742" t="s">
        <v>2290</v>
      </c>
      <c r="B2" s="742"/>
      <c r="C2" s="742"/>
      <c r="D2" s="742"/>
      <c r="E2" s="742"/>
      <c r="F2" s="742"/>
      <c r="G2" s="742"/>
      <c r="H2" s="742"/>
    </row>
    <row r="3" spans="1:8">
      <c r="A3" s="743" t="s">
        <v>2291</v>
      </c>
      <c r="B3" s="743"/>
      <c r="C3" s="743"/>
      <c r="D3" s="743"/>
      <c r="E3" s="743"/>
      <c r="F3" s="743"/>
      <c r="G3" s="743"/>
      <c r="H3" s="743"/>
    </row>
    <row r="4" spans="1:8" s="75" customFormat="1" ht="25.5">
      <c r="A4" s="73" t="s">
        <v>3</v>
      </c>
      <c r="B4" s="74" t="s">
        <v>2147</v>
      </c>
      <c r="C4" s="74" t="s">
        <v>2148</v>
      </c>
      <c r="D4" s="74" t="s">
        <v>1513</v>
      </c>
      <c r="E4" s="74" t="s">
        <v>2292</v>
      </c>
      <c r="F4" s="74" t="s">
        <v>2293</v>
      </c>
      <c r="G4" s="73" t="s">
        <v>2294</v>
      </c>
      <c r="H4" s="73" t="s">
        <v>2295</v>
      </c>
    </row>
    <row r="5" spans="1:8" s="75" customFormat="1" ht="0.95" customHeight="1">
      <c r="A5" s="76"/>
      <c r="B5" s="77"/>
      <c r="C5" s="84"/>
      <c r="D5" s="77"/>
      <c r="E5" s="77"/>
      <c r="F5" s="77"/>
      <c r="G5" s="76"/>
      <c r="H5" s="76"/>
    </row>
    <row r="6" spans="1:8">
      <c r="A6" s="78">
        <f t="shared" ref="A6:A25" si="0">_stt</f>
        <v>1</v>
      </c>
      <c r="B6" s="79"/>
      <c r="C6" s="85"/>
      <c r="D6" s="79"/>
      <c r="E6" s="79"/>
      <c r="F6" s="79"/>
      <c r="G6" s="78"/>
      <c r="H6" s="78"/>
    </row>
    <row r="7" spans="1:8">
      <c r="A7" s="80">
        <f t="shared" si="0"/>
        <v>2</v>
      </c>
      <c r="B7" s="81"/>
      <c r="C7" s="86"/>
      <c r="D7" s="81"/>
      <c r="E7" s="81"/>
      <c r="F7" s="81"/>
      <c r="G7" s="80"/>
      <c r="H7" s="80"/>
    </row>
    <row r="8" spans="1:8">
      <c r="A8" s="80">
        <f t="shared" si="0"/>
        <v>3</v>
      </c>
      <c r="B8" s="81"/>
      <c r="C8" s="86"/>
      <c r="D8" s="81"/>
      <c r="E8" s="81"/>
      <c r="F8" s="81"/>
      <c r="G8" s="80"/>
      <c r="H8" s="80"/>
    </row>
    <row r="9" spans="1:8">
      <c r="A9" s="80">
        <f t="shared" si="0"/>
        <v>4</v>
      </c>
      <c r="B9" s="81"/>
      <c r="C9" s="86"/>
      <c r="D9" s="81"/>
      <c r="E9" s="81"/>
      <c r="F9" s="81"/>
      <c r="G9" s="80"/>
      <c r="H9" s="80"/>
    </row>
    <row r="10" spans="1:8">
      <c r="A10" s="80">
        <f t="shared" si="0"/>
        <v>5</v>
      </c>
      <c r="B10" s="81"/>
      <c r="C10" s="86"/>
      <c r="D10" s="81"/>
      <c r="E10" s="81"/>
      <c r="F10" s="81"/>
      <c r="G10" s="80"/>
      <c r="H10" s="80"/>
    </row>
    <row r="11" spans="1:8">
      <c r="A11" s="80">
        <f t="shared" si="0"/>
        <v>6</v>
      </c>
      <c r="B11" s="81"/>
      <c r="C11" s="86"/>
      <c r="D11" s="81"/>
      <c r="E11" s="81"/>
      <c r="F11" s="81"/>
      <c r="G11" s="80"/>
      <c r="H11" s="80"/>
    </row>
    <row r="12" spans="1:8">
      <c r="A12" s="80">
        <f t="shared" si="0"/>
        <v>7</v>
      </c>
      <c r="B12" s="81"/>
      <c r="C12" s="86"/>
      <c r="D12" s="81"/>
      <c r="E12" s="81"/>
      <c r="F12" s="81"/>
      <c r="G12" s="80"/>
      <c r="H12" s="80"/>
    </row>
    <row r="13" spans="1:8">
      <c r="A13" s="80">
        <f t="shared" si="0"/>
        <v>8</v>
      </c>
      <c r="B13" s="81"/>
      <c r="C13" s="86"/>
      <c r="D13" s="81"/>
      <c r="E13" s="81"/>
      <c r="F13" s="81"/>
      <c r="G13" s="80"/>
      <c r="H13" s="80"/>
    </row>
    <row r="14" spans="1:8">
      <c r="A14" s="80">
        <f t="shared" si="0"/>
        <v>9</v>
      </c>
      <c r="B14" s="81"/>
      <c r="C14" s="86"/>
      <c r="D14" s="81"/>
      <c r="E14" s="81"/>
      <c r="F14" s="81"/>
      <c r="G14" s="80"/>
      <c r="H14" s="80"/>
    </row>
    <row r="15" spans="1:8">
      <c r="A15" s="80">
        <f t="shared" si="0"/>
        <v>10</v>
      </c>
      <c r="B15" s="81"/>
      <c r="C15" s="86"/>
      <c r="D15" s="81"/>
      <c r="E15" s="81"/>
      <c r="F15" s="81"/>
      <c r="G15" s="80"/>
      <c r="H15" s="80"/>
    </row>
    <row r="16" spans="1:8">
      <c r="A16" s="80">
        <f t="shared" si="0"/>
        <v>11</v>
      </c>
      <c r="B16" s="81"/>
      <c r="C16" s="86"/>
      <c r="D16" s="81"/>
      <c r="E16" s="81"/>
      <c r="F16" s="81"/>
      <c r="G16" s="80"/>
      <c r="H16" s="80"/>
    </row>
    <row r="17" spans="1:8">
      <c r="A17" s="80">
        <f t="shared" si="0"/>
        <v>12</v>
      </c>
      <c r="B17" s="81"/>
      <c r="C17" s="86"/>
      <c r="D17" s="81"/>
      <c r="E17" s="81"/>
      <c r="F17" s="81"/>
      <c r="G17" s="80"/>
      <c r="H17" s="80"/>
    </row>
    <row r="18" spans="1:8">
      <c r="A18" s="80">
        <f t="shared" si="0"/>
        <v>13</v>
      </c>
      <c r="B18" s="81"/>
      <c r="C18" s="86"/>
      <c r="D18" s="81"/>
      <c r="E18" s="81"/>
      <c r="F18" s="81"/>
      <c r="G18" s="80"/>
      <c r="H18" s="80"/>
    </row>
    <row r="19" spans="1:8">
      <c r="A19" s="80">
        <f t="shared" si="0"/>
        <v>14</v>
      </c>
      <c r="B19" s="81"/>
      <c r="C19" s="86"/>
      <c r="D19" s="81"/>
      <c r="E19" s="81"/>
      <c r="F19" s="81"/>
      <c r="G19" s="80"/>
      <c r="H19" s="80"/>
    </row>
    <row r="20" spans="1:8">
      <c r="A20" s="80">
        <f t="shared" si="0"/>
        <v>15</v>
      </c>
      <c r="B20" s="81"/>
      <c r="C20" s="86"/>
      <c r="D20" s="81"/>
      <c r="E20" s="81"/>
      <c r="F20" s="81"/>
      <c r="G20" s="80"/>
      <c r="H20" s="80"/>
    </row>
    <row r="21" spans="1:8">
      <c r="A21" s="80">
        <f t="shared" si="0"/>
        <v>16</v>
      </c>
      <c r="B21" s="81"/>
      <c r="C21" s="86"/>
      <c r="D21" s="81"/>
      <c r="E21" s="81"/>
      <c r="F21" s="81"/>
      <c r="G21" s="80"/>
      <c r="H21" s="80"/>
    </row>
    <row r="22" spans="1:8">
      <c r="A22" s="80">
        <f t="shared" si="0"/>
        <v>17</v>
      </c>
      <c r="B22" s="81"/>
      <c r="C22" s="86"/>
      <c r="D22" s="81"/>
      <c r="E22" s="81"/>
      <c r="F22" s="81"/>
      <c r="G22" s="80"/>
      <c r="H22" s="80"/>
    </row>
    <row r="23" spans="1:8">
      <c r="A23" s="80">
        <f t="shared" si="0"/>
        <v>18</v>
      </c>
      <c r="B23" s="81"/>
      <c r="C23" s="86"/>
      <c r="D23" s="81"/>
      <c r="E23" s="81"/>
      <c r="F23" s="81"/>
      <c r="G23" s="80"/>
      <c r="H23" s="80"/>
    </row>
    <row r="24" spans="1:8">
      <c r="A24" s="80">
        <f t="shared" si="0"/>
        <v>19</v>
      </c>
      <c r="B24" s="81"/>
      <c r="C24" s="86"/>
      <c r="D24" s="81"/>
      <c r="E24" s="81"/>
      <c r="F24" s="81"/>
      <c r="G24" s="80"/>
      <c r="H24" s="80"/>
    </row>
    <row r="25" spans="1:8">
      <c r="A25" s="80">
        <f t="shared" si="0"/>
        <v>20</v>
      </c>
      <c r="B25" s="81"/>
      <c r="C25" s="86"/>
      <c r="D25" s="81"/>
      <c r="E25" s="81"/>
      <c r="F25" s="81"/>
      <c r="G25" s="80"/>
      <c r="H25" s="80"/>
    </row>
    <row r="26" spans="1:8">
      <c r="A26" s="80">
        <v>1</v>
      </c>
      <c r="B26" s="81"/>
      <c r="C26" s="86"/>
      <c r="D26" s="81"/>
      <c r="E26" s="81"/>
      <c r="F26" s="81"/>
      <c r="G26" s="80"/>
      <c r="H26" s="80"/>
    </row>
    <row r="27" spans="1:8">
      <c r="A27" s="80">
        <f t="shared" ref="A27:A90" si="1">_stt</f>
        <v>2</v>
      </c>
      <c r="B27" s="81"/>
      <c r="C27" s="86"/>
      <c r="D27" s="81"/>
      <c r="E27" s="81"/>
      <c r="F27" s="81"/>
      <c r="G27" s="80"/>
      <c r="H27" s="80"/>
    </row>
    <row r="28" spans="1:8">
      <c r="A28" s="80">
        <f t="shared" si="1"/>
        <v>3</v>
      </c>
      <c r="B28" s="81"/>
      <c r="C28" s="86"/>
      <c r="D28" s="81"/>
      <c r="E28" s="81"/>
      <c r="F28" s="81"/>
      <c r="G28" s="80"/>
      <c r="H28" s="80"/>
    </row>
    <row r="29" spans="1:8">
      <c r="A29" s="80">
        <f t="shared" si="1"/>
        <v>4</v>
      </c>
      <c r="B29" s="81"/>
      <c r="C29" s="86"/>
      <c r="D29" s="81"/>
      <c r="E29" s="81"/>
      <c r="F29" s="81"/>
      <c r="G29" s="80"/>
      <c r="H29" s="80"/>
    </row>
    <row r="30" spans="1:8">
      <c r="A30" s="80">
        <f t="shared" si="1"/>
        <v>5</v>
      </c>
      <c r="B30" s="81"/>
      <c r="C30" s="86"/>
      <c r="D30" s="81"/>
      <c r="E30" s="81"/>
      <c r="F30" s="81"/>
      <c r="G30" s="80"/>
      <c r="H30" s="80"/>
    </row>
    <row r="31" spans="1:8">
      <c r="A31" s="80">
        <f t="shared" si="1"/>
        <v>6</v>
      </c>
      <c r="B31" s="81"/>
      <c r="C31" s="86"/>
      <c r="D31" s="81"/>
      <c r="E31" s="81"/>
      <c r="F31" s="81"/>
      <c r="G31" s="80"/>
      <c r="H31" s="80"/>
    </row>
    <row r="32" spans="1:8">
      <c r="A32" s="80">
        <f t="shared" si="1"/>
        <v>7</v>
      </c>
      <c r="B32" s="81"/>
      <c r="C32" s="86"/>
      <c r="D32" s="81"/>
      <c r="E32" s="81"/>
      <c r="F32" s="81"/>
      <c r="G32" s="80"/>
      <c r="H32" s="80"/>
    </row>
    <row r="33" spans="1:8">
      <c r="A33" s="80">
        <f t="shared" si="1"/>
        <v>8</v>
      </c>
      <c r="B33" s="81"/>
      <c r="C33" s="86"/>
      <c r="D33" s="81"/>
      <c r="E33" s="81"/>
      <c r="F33" s="81"/>
      <c r="G33" s="80"/>
      <c r="H33" s="80"/>
    </row>
    <row r="34" spans="1:8">
      <c r="A34" s="80">
        <f t="shared" si="1"/>
        <v>9</v>
      </c>
      <c r="B34" s="81"/>
      <c r="C34" s="86"/>
      <c r="D34" s="81"/>
      <c r="E34" s="81"/>
      <c r="F34" s="81"/>
      <c r="G34" s="80"/>
      <c r="H34" s="80"/>
    </row>
    <row r="35" spans="1:8">
      <c r="A35" s="80">
        <f t="shared" si="1"/>
        <v>10</v>
      </c>
      <c r="B35" s="81"/>
      <c r="C35" s="86"/>
      <c r="D35" s="81"/>
      <c r="E35" s="81"/>
      <c r="F35" s="81"/>
      <c r="G35" s="80"/>
      <c r="H35" s="80"/>
    </row>
    <row r="36" spans="1:8">
      <c r="A36" s="80">
        <f t="shared" si="1"/>
        <v>11</v>
      </c>
      <c r="B36" s="81"/>
      <c r="C36" s="86"/>
      <c r="D36" s="81"/>
      <c r="E36" s="81"/>
      <c r="F36" s="81"/>
      <c r="G36" s="80"/>
      <c r="H36" s="80"/>
    </row>
    <row r="37" spans="1:8">
      <c r="A37" s="80">
        <f t="shared" si="1"/>
        <v>12</v>
      </c>
      <c r="B37" s="81"/>
      <c r="C37" s="86"/>
      <c r="D37" s="81"/>
      <c r="E37" s="81"/>
      <c r="F37" s="81"/>
      <c r="G37" s="80"/>
      <c r="H37" s="80"/>
    </row>
    <row r="38" spans="1:8">
      <c r="A38" s="80">
        <f t="shared" si="1"/>
        <v>13</v>
      </c>
      <c r="B38" s="81"/>
      <c r="C38" s="86"/>
      <c r="D38" s="81"/>
      <c r="E38" s="81"/>
      <c r="F38" s="81"/>
      <c r="G38" s="80"/>
      <c r="H38" s="80"/>
    </row>
    <row r="39" spans="1:8">
      <c r="A39" s="80">
        <f t="shared" si="1"/>
        <v>14</v>
      </c>
      <c r="B39" s="81"/>
      <c r="C39" s="86"/>
      <c r="D39" s="81"/>
      <c r="E39" s="81"/>
      <c r="F39" s="81"/>
      <c r="G39" s="80"/>
      <c r="H39" s="80"/>
    </row>
    <row r="40" spans="1:8">
      <c r="A40" s="80">
        <f t="shared" si="1"/>
        <v>15</v>
      </c>
      <c r="B40" s="81"/>
      <c r="C40" s="86"/>
      <c r="D40" s="81"/>
      <c r="E40" s="81"/>
      <c r="F40" s="81"/>
      <c r="G40" s="80"/>
      <c r="H40" s="80"/>
    </row>
    <row r="41" spans="1:8">
      <c r="A41" s="80">
        <f t="shared" si="1"/>
        <v>16</v>
      </c>
      <c r="B41" s="81"/>
      <c r="C41" s="86"/>
      <c r="D41" s="81"/>
      <c r="E41" s="81"/>
      <c r="F41" s="81"/>
      <c r="G41" s="80"/>
      <c r="H41" s="80"/>
    </row>
    <row r="42" spans="1:8">
      <c r="A42" s="80">
        <f t="shared" si="1"/>
        <v>17</v>
      </c>
      <c r="B42" s="81"/>
      <c r="C42" s="86"/>
      <c r="D42" s="81"/>
      <c r="E42" s="81"/>
      <c r="F42" s="81"/>
      <c r="G42" s="80"/>
      <c r="H42" s="80"/>
    </row>
    <row r="43" spans="1:8">
      <c r="A43" s="80">
        <f t="shared" si="1"/>
        <v>18</v>
      </c>
      <c r="B43" s="81"/>
      <c r="C43" s="86"/>
      <c r="D43" s="81"/>
      <c r="E43" s="81"/>
      <c r="F43" s="81"/>
      <c r="G43" s="80"/>
      <c r="H43" s="80"/>
    </row>
    <row r="44" spans="1:8">
      <c r="A44" s="80">
        <f t="shared" si="1"/>
        <v>19</v>
      </c>
      <c r="B44" s="81"/>
      <c r="C44" s="86"/>
      <c r="D44" s="81"/>
      <c r="E44" s="81"/>
      <c r="F44" s="81"/>
      <c r="G44" s="80"/>
      <c r="H44" s="80"/>
    </row>
    <row r="45" spans="1:8">
      <c r="A45" s="80">
        <f t="shared" si="1"/>
        <v>20</v>
      </c>
      <c r="B45" s="81"/>
      <c r="C45" s="86"/>
      <c r="D45" s="81"/>
      <c r="E45" s="81"/>
      <c r="F45" s="81"/>
      <c r="G45" s="80"/>
      <c r="H45" s="80"/>
    </row>
    <row r="46" spans="1:8">
      <c r="A46" s="80">
        <f t="shared" si="1"/>
        <v>21</v>
      </c>
      <c r="B46" s="81"/>
      <c r="C46" s="86"/>
      <c r="D46" s="81"/>
      <c r="E46" s="81"/>
      <c r="F46" s="81"/>
      <c r="G46" s="80"/>
      <c r="H46" s="80"/>
    </row>
    <row r="47" spans="1:8">
      <c r="A47" s="80">
        <f t="shared" si="1"/>
        <v>22</v>
      </c>
      <c r="B47" s="81"/>
      <c r="C47" s="86"/>
      <c r="D47" s="81"/>
      <c r="E47" s="81"/>
      <c r="F47" s="81"/>
      <c r="G47" s="80"/>
      <c r="H47" s="80"/>
    </row>
    <row r="48" spans="1:8">
      <c r="A48" s="80">
        <f t="shared" si="1"/>
        <v>23</v>
      </c>
      <c r="B48" s="81"/>
      <c r="C48" s="86"/>
      <c r="D48" s="81"/>
      <c r="E48" s="81"/>
      <c r="F48" s="81"/>
      <c r="G48" s="80"/>
      <c r="H48" s="80"/>
    </row>
    <row r="49" spans="1:8">
      <c r="A49" s="80">
        <f t="shared" si="1"/>
        <v>24</v>
      </c>
      <c r="B49" s="81"/>
      <c r="C49" s="86"/>
      <c r="D49" s="81"/>
      <c r="E49" s="81"/>
      <c r="F49" s="81"/>
      <c r="G49" s="80"/>
      <c r="H49" s="80"/>
    </row>
    <row r="50" spans="1:8">
      <c r="A50" s="80">
        <f t="shared" si="1"/>
        <v>25</v>
      </c>
      <c r="B50" s="81"/>
      <c r="C50" s="86"/>
      <c r="D50" s="81"/>
      <c r="E50" s="81"/>
      <c r="F50" s="81"/>
      <c r="G50" s="80"/>
      <c r="H50" s="80"/>
    </row>
    <row r="51" spans="1:8">
      <c r="A51" s="80">
        <f t="shared" si="1"/>
        <v>26</v>
      </c>
      <c r="B51" s="81"/>
      <c r="C51" s="86"/>
      <c r="D51" s="81"/>
      <c r="E51" s="81"/>
      <c r="F51" s="81"/>
      <c r="G51" s="80"/>
      <c r="H51" s="80"/>
    </row>
    <row r="52" spans="1:8">
      <c r="A52" s="80">
        <f t="shared" si="1"/>
        <v>27</v>
      </c>
      <c r="B52" s="81"/>
      <c r="C52" s="86"/>
      <c r="D52" s="81"/>
      <c r="E52" s="81"/>
      <c r="F52" s="81"/>
      <c r="G52" s="80"/>
      <c r="H52" s="80"/>
    </row>
    <row r="53" spans="1:8">
      <c r="A53" s="80">
        <f t="shared" si="1"/>
        <v>28</v>
      </c>
      <c r="B53" s="81"/>
      <c r="C53" s="86"/>
      <c r="D53" s="81"/>
      <c r="E53" s="81"/>
      <c r="F53" s="81"/>
      <c r="G53" s="80"/>
      <c r="H53" s="80"/>
    </row>
    <row r="54" spans="1:8">
      <c r="A54" s="80">
        <f t="shared" si="1"/>
        <v>29</v>
      </c>
      <c r="B54" s="81"/>
      <c r="C54" s="86"/>
      <c r="D54" s="81"/>
      <c r="E54" s="81"/>
      <c r="F54" s="81"/>
      <c r="G54" s="80"/>
      <c r="H54" s="80"/>
    </row>
    <row r="55" spans="1:8">
      <c r="A55" s="80">
        <f t="shared" si="1"/>
        <v>30</v>
      </c>
      <c r="B55" s="81"/>
      <c r="C55" s="86"/>
      <c r="D55" s="81"/>
      <c r="E55" s="81"/>
      <c r="F55" s="81"/>
      <c r="G55" s="80"/>
      <c r="H55" s="80"/>
    </row>
    <row r="56" spans="1:8">
      <c r="A56" s="80">
        <f t="shared" si="1"/>
        <v>31</v>
      </c>
      <c r="B56" s="81"/>
      <c r="C56" s="86"/>
      <c r="D56" s="81"/>
      <c r="E56" s="81"/>
      <c r="F56" s="81"/>
      <c r="G56" s="80"/>
      <c r="H56" s="80"/>
    </row>
    <row r="57" spans="1:8">
      <c r="A57" s="80">
        <f t="shared" si="1"/>
        <v>32</v>
      </c>
      <c r="B57" s="81"/>
      <c r="C57" s="86"/>
      <c r="D57" s="81"/>
      <c r="E57" s="81"/>
      <c r="F57" s="81"/>
      <c r="G57" s="80"/>
      <c r="H57" s="80"/>
    </row>
    <row r="58" spans="1:8">
      <c r="A58" s="80">
        <f t="shared" si="1"/>
        <v>33</v>
      </c>
      <c r="B58" s="81"/>
      <c r="C58" s="86"/>
      <c r="D58" s="81"/>
      <c r="E58" s="81"/>
      <c r="F58" s="81"/>
      <c r="G58" s="80"/>
      <c r="H58" s="80"/>
    </row>
    <row r="59" spans="1:8">
      <c r="A59" s="80">
        <f t="shared" si="1"/>
        <v>34</v>
      </c>
      <c r="B59" s="81"/>
      <c r="C59" s="86"/>
      <c r="D59" s="81"/>
      <c r="E59" s="81"/>
      <c r="F59" s="81"/>
      <c r="G59" s="80"/>
      <c r="H59" s="80"/>
    </row>
    <row r="60" spans="1:8">
      <c r="A60" s="80">
        <f t="shared" si="1"/>
        <v>35</v>
      </c>
      <c r="B60" s="81"/>
      <c r="C60" s="86"/>
      <c r="D60" s="81"/>
      <c r="E60" s="81"/>
      <c r="F60" s="81"/>
      <c r="G60" s="80"/>
      <c r="H60" s="80"/>
    </row>
    <row r="61" spans="1:8">
      <c r="A61" s="80">
        <f t="shared" si="1"/>
        <v>36</v>
      </c>
      <c r="B61" s="81"/>
      <c r="C61" s="86"/>
      <c r="D61" s="81"/>
      <c r="E61" s="81"/>
      <c r="F61" s="81"/>
      <c r="G61" s="80"/>
      <c r="H61" s="80"/>
    </row>
    <row r="62" spans="1:8">
      <c r="A62" s="80">
        <f t="shared" si="1"/>
        <v>37</v>
      </c>
      <c r="B62" s="81"/>
      <c r="C62" s="86"/>
      <c r="D62" s="81"/>
      <c r="E62" s="81"/>
      <c r="F62" s="81"/>
      <c r="G62" s="80"/>
      <c r="H62" s="80"/>
    </row>
    <row r="63" spans="1:8">
      <c r="A63" s="80">
        <f t="shared" si="1"/>
        <v>38</v>
      </c>
      <c r="B63" s="81"/>
      <c r="C63" s="86"/>
      <c r="D63" s="81"/>
      <c r="E63" s="81"/>
      <c r="F63" s="81"/>
      <c r="G63" s="80"/>
      <c r="H63" s="80"/>
    </row>
    <row r="64" spans="1:8">
      <c r="A64" s="80">
        <f t="shared" si="1"/>
        <v>39</v>
      </c>
      <c r="B64" s="81"/>
      <c r="C64" s="86"/>
      <c r="D64" s="81"/>
      <c r="E64" s="81"/>
      <c r="F64" s="81"/>
      <c r="G64" s="80"/>
      <c r="H64" s="80"/>
    </row>
    <row r="65" spans="1:8">
      <c r="A65" s="80">
        <f t="shared" si="1"/>
        <v>40</v>
      </c>
      <c r="B65" s="81"/>
      <c r="C65" s="86"/>
      <c r="D65" s="81"/>
      <c r="E65" s="81"/>
      <c r="F65" s="81"/>
      <c r="G65" s="80"/>
      <c r="H65" s="80"/>
    </row>
    <row r="66" spans="1:8">
      <c r="A66" s="80">
        <f t="shared" si="1"/>
        <v>41</v>
      </c>
      <c r="B66" s="81"/>
      <c r="C66" s="86"/>
      <c r="D66" s="81"/>
      <c r="E66" s="81"/>
      <c r="F66" s="81"/>
      <c r="G66" s="80"/>
      <c r="H66" s="80"/>
    </row>
    <row r="67" spans="1:8">
      <c r="A67" s="80">
        <f t="shared" si="1"/>
        <v>42</v>
      </c>
      <c r="B67" s="81"/>
      <c r="C67" s="86"/>
      <c r="D67" s="81"/>
      <c r="E67" s="81"/>
      <c r="F67" s="81"/>
      <c r="G67" s="80"/>
      <c r="H67" s="80"/>
    </row>
    <row r="68" spans="1:8">
      <c r="A68" s="80">
        <f t="shared" si="1"/>
        <v>43</v>
      </c>
      <c r="B68" s="81"/>
      <c r="C68" s="86"/>
      <c r="D68" s="81"/>
      <c r="E68" s="81"/>
      <c r="F68" s="81"/>
      <c r="G68" s="80"/>
      <c r="H68" s="80"/>
    </row>
    <row r="69" spans="1:8">
      <c r="A69" s="80">
        <f t="shared" si="1"/>
        <v>44</v>
      </c>
      <c r="B69" s="81"/>
      <c r="C69" s="86"/>
      <c r="D69" s="81"/>
      <c r="E69" s="81"/>
      <c r="F69" s="81"/>
      <c r="G69" s="80"/>
      <c r="H69" s="80"/>
    </row>
    <row r="70" spans="1:8">
      <c r="A70" s="80">
        <f t="shared" si="1"/>
        <v>45</v>
      </c>
      <c r="B70" s="81"/>
      <c r="C70" s="86"/>
      <c r="D70" s="81"/>
      <c r="E70" s="81"/>
      <c r="F70" s="81"/>
      <c r="G70" s="80"/>
      <c r="H70" s="80"/>
    </row>
    <row r="71" spans="1:8">
      <c r="A71" s="80">
        <f t="shared" si="1"/>
        <v>46</v>
      </c>
      <c r="B71" s="81"/>
      <c r="C71" s="86"/>
      <c r="D71" s="81"/>
      <c r="E71" s="81"/>
      <c r="F71" s="81"/>
      <c r="G71" s="80"/>
      <c r="H71" s="80"/>
    </row>
    <row r="72" spans="1:8">
      <c r="A72" s="80">
        <f t="shared" si="1"/>
        <v>47</v>
      </c>
      <c r="B72" s="81"/>
      <c r="C72" s="86"/>
      <c r="D72" s="81"/>
      <c r="E72" s="81"/>
      <c r="F72" s="81"/>
      <c r="G72" s="80"/>
      <c r="H72" s="80"/>
    </row>
    <row r="73" spans="1:8">
      <c r="A73" s="80">
        <f t="shared" si="1"/>
        <v>48</v>
      </c>
      <c r="B73" s="81"/>
      <c r="C73" s="86"/>
      <c r="D73" s="81"/>
      <c r="E73" s="81"/>
      <c r="F73" s="81"/>
      <c r="G73" s="80"/>
      <c r="H73" s="80"/>
    </row>
    <row r="74" spans="1:8">
      <c r="A74" s="80">
        <f t="shared" si="1"/>
        <v>49</v>
      </c>
      <c r="B74" s="81"/>
      <c r="C74" s="86"/>
      <c r="D74" s="81"/>
      <c r="E74" s="81"/>
      <c r="F74" s="81"/>
      <c r="G74" s="80"/>
      <c r="H74" s="80"/>
    </row>
    <row r="75" spans="1:8">
      <c r="A75" s="80">
        <f t="shared" si="1"/>
        <v>50</v>
      </c>
      <c r="B75" s="81"/>
      <c r="C75" s="86"/>
      <c r="D75" s="81"/>
      <c r="E75" s="81"/>
      <c r="F75" s="81"/>
      <c r="G75" s="80"/>
      <c r="H75" s="80"/>
    </row>
    <row r="76" spans="1:8">
      <c r="A76" s="80">
        <f t="shared" si="1"/>
        <v>51</v>
      </c>
      <c r="B76" s="81"/>
      <c r="C76" s="86"/>
      <c r="D76" s="81"/>
      <c r="E76" s="81"/>
      <c r="F76" s="81"/>
      <c r="G76" s="80"/>
      <c r="H76" s="80"/>
    </row>
    <row r="77" spans="1:8">
      <c r="A77" s="80">
        <f t="shared" si="1"/>
        <v>52</v>
      </c>
      <c r="B77" s="81"/>
      <c r="C77" s="86"/>
      <c r="D77" s="81"/>
      <c r="E77" s="81"/>
      <c r="F77" s="81"/>
      <c r="G77" s="80"/>
      <c r="H77" s="80"/>
    </row>
    <row r="78" spans="1:8">
      <c r="A78" s="80">
        <f t="shared" si="1"/>
        <v>53</v>
      </c>
      <c r="B78" s="81"/>
      <c r="C78" s="86"/>
      <c r="D78" s="81"/>
      <c r="E78" s="81"/>
      <c r="F78" s="81"/>
      <c r="G78" s="80"/>
      <c r="H78" s="80"/>
    </row>
    <row r="79" spans="1:8">
      <c r="A79" s="80">
        <f t="shared" si="1"/>
        <v>54</v>
      </c>
      <c r="B79" s="81"/>
      <c r="C79" s="86"/>
      <c r="D79" s="81"/>
      <c r="E79" s="81"/>
      <c r="F79" s="81"/>
      <c r="G79" s="80"/>
      <c r="H79" s="80"/>
    </row>
    <row r="80" spans="1:8">
      <c r="A80" s="80">
        <f t="shared" si="1"/>
        <v>55</v>
      </c>
      <c r="B80" s="81"/>
      <c r="C80" s="86"/>
      <c r="D80" s="81"/>
      <c r="E80" s="81"/>
      <c r="F80" s="81"/>
      <c r="G80" s="80"/>
      <c r="H80" s="80"/>
    </row>
    <row r="81" spans="1:8">
      <c r="A81" s="80">
        <f t="shared" si="1"/>
        <v>56</v>
      </c>
      <c r="B81" s="81"/>
      <c r="C81" s="86"/>
      <c r="D81" s="81"/>
      <c r="E81" s="81"/>
      <c r="F81" s="81"/>
      <c r="G81" s="80"/>
      <c r="H81" s="80"/>
    </row>
    <row r="82" spans="1:8">
      <c r="A82" s="80">
        <f t="shared" si="1"/>
        <v>57</v>
      </c>
      <c r="B82" s="81"/>
      <c r="C82" s="86"/>
      <c r="D82" s="81"/>
      <c r="E82" s="81"/>
      <c r="F82" s="81"/>
      <c r="G82" s="80"/>
      <c r="H82" s="80"/>
    </row>
    <row r="83" spans="1:8">
      <c r="A83" s="80">
        <f t="shared" si="1"/>
        <v>58</v>
      </c>
      <c r="B83" s="81"/>
      <c r="C83" s="86"/>
      <c r="D83" s="81"/>
      <c r="E83" s="81"/>
      <c r="F83" s="81"/>
      <c r="G83" s="80"/>
      <c r="H83" s="80"/>
    </row>
    <row r="84" spans="1:8">
      <c r="A84" s="80">
        <f t="shared" si="1"/>
        <v>59</v>
      </c>
      <c r="B84" s="81"/>
      <c r="C84" s="86"/>
      <c r="D84" s="81"/>
      <c r="E84" s="81"/>
      <c r="F84" s="81"/>
      <c r="G84" s="80"/>
      <c r="H84" s="80"/>
    </row>
    <row r="85" spans="1:8">
      <c r="A85" s="80">
        <f t="shared" si="1"/>
        <v>60</v>
      </c>
      <c r="B85" s="81"/>
      <c r="C85" s="86"/>
      <c r="D85" s="81"/>
      <c r="E85" s="81"/>
      <c r="F85" s="81"/>
      <c r="G85" s="80"/>
      <c r="H85" s="80"/>
    </row>
    <row r="86" spans="1:8">
      <c r="A86" s="80">
        <f t="shared" si="1"/>
        <v>61</v>
      </c>
      <c r="B86" s="81"/>
      <c r="C86" s="86"/>
      <c r="D86" s="81"/>
      <c r="E86" s="81"/>
      <c r="F86" s="81"/>
      <c r="G86" s="80"/>
      <c r="H86" s="80"/>
    </row>
    <row r="87" spans="1:8">
      <c r="A87" s="80">
        <f t="shared" si="1"/>
        <v>62</v>
      </c>
      <c r="B87" s="81"/>
      <c r="C87" s="86"/>
      <c r="D87" s="81"/>
      <c r="E87" s="81"/>
      <c r="F87" s="81"/>
      <c r="G87" s="80"/>
      <c r="H87" s="80"/>
    </row>
    <row r="88" spans="1:8">
      <c r="A88" s="80">
        <f t="shared" si="1"/>
        <v>63</v>
      </c>
      <c r="B88" s="81"/>
      <c r="C88" s="86"/>
      <c r="D88" s="81"/>
      <c r="E88" s="81"/>
      <c r="F88" s="81"/>
      <c r="G88" s="80"/>
      <c r="H88" s="80"/>
    </row>
    <row r="89" spans="1:8">
      <c r="A89" s="80">
        <f t="shared" si="1"/>
        <v>64</v>
      </c>
      <c r="B89" s="81"/>
      <c r="C89" s="86"/>
      <c r="D89" s="81"/>
      <c r="E89" s="81"/>
      <c r="F89" s="81"/>
      <c r="G89" s="80"/>
      <c r="H89" s="80"/>
    </row>
    <row r="90" spans="1:8">
      <c r="A90" s="80">
        <f t="shared" si="1"/>
        <v>65</v>
      </c>
      <c r="B90" s="81"/>
      <c r="C90" s="86"/>
      <c r="D90" s="81"/>
      <c r="E90" s="81"/>
      <c r="F90" s="81"/>
      <c r="G90" s="80"/>
      <c r="H90" s="80"/>
    </row>
    <row r="91" spans="1:8">
      <c r="A91" s="80">
        <f t="shared" ref="A91:A154" si="2">_stt</f>
        <v>66</v>
      </c>
      <c r="B91" s="81"/>
      <c r="C91" s="86"/>
      <c r="D91" s="81"/>
      <c r="E91" s="81"/>
      <c r="F91" s="81"/>
      <c r="G91" s="80"/>
      <c r="H91" s="80"/>
    </row>
    <row r="92" spans="1:8">
      <c r="A92" s="80">
        <f t="shared" si="2"/>
        <v>67</v>
      </c>
      <c r="B92" s="81"/>
      <c r="C92" s="86"/>
      <c r="D92" s="81"/>
      <c r="E92" s="81"/>
      <c r="F92" s="81"/>
      <c r="G92" s="80"/>
      <c r="H92" s="80"/>
    </row>
    <row r="93" spans="1:8">
      <c r="A93" s="80">
        <f t="shared" si="2"/>
        <v>68</v>
      </c>
      <c r="B93" s="81"/>
      <c r="C93" s="86"/>
      <c r="D93" s="81"/>
      <c r="E93" s="81"/>
      <c r="F93" s="81"/>
      <c r="G93" s="80"/>
      <c r="H93" s="80"/>
    </row>
    <row r="94" spans="1:8">
      <c r="A94" s="80">
        <f t="shared" si="2"/>
        <v>69</v>
      </c>
      <c r="B94" s="81"/>
      <c r="C94" s="86"/>
      <c r="D94" s="81"/>
      <c r="E94" s="81"/>
      <c r="F94" s="81"/>
      <c r="G94" s="80"/>
      <c r="H94" s="80"/>
    </row>
    <row r="95" spans="1:8">
      <c r="A95" s="80">
        <f t="shared" si="2"/>
        <v>70</v>
      </c>
      <c r="B95" s="81"/>
      <c r="C95" s="86"/>
      <c r="D95" s="81"/>
      <c r="E95" s="81"/>
      <c r="F95" s="81"/>
      <c r="G95" s="80"/>
      <c r="H95" s="80"/>
    </row>
    <row r="96" spans="1:8">
      <c r="A96" s="80">
        <f t="shared" si="2"/>
        <v>71</v>
      </c>
      <c r="B96" s="81"/>
      <c r="C96" s="86"/>
      <c r="D96" s="81"/>
      <c r="E96" s="81"/>
      <c r="F96" s="81"/>
      <c r="G96" s="80"/>
      <c r="H96" s="80"/>
    </row>
    <row r="97" spans="1:8">
      <c r="A97" s="80">
        <f t="shared" si="2"/>
        <v>72</v>
      </c>
      <c r="B97" s="81"/>
      <c r="C97" s="86"/>
      <c r="D97" s="81"/>
      <c r="E97" s="81"/>
      <c r="F97" s="81"/>
      <c r="G97" s="80"/>
      <c r="H97" s="80"/>
    </row>
    <row r="98" spans="1:8">
      <c r="A98" s="80">
        <f t="shared" si="2"/>
        <v>73</v>
      </c>
      <c r="B98" s="81"/>
      <c r="C98" s="86"/>
      <c r="D98" s="81"/>
      <c r="E98" s="81"/>
      <c r="F98" s="81"/>
      <c r="G98" s="80"/>
      <c r="H98" s="80"/>
    </row>
    <row r="99" spans="1:8">
      <c r="A99" s="80">
        <f t="shared" si="2"/>
        <v>74</v>
      </c>
      <c r="B99" s="81"/>
      <c r="C99" s="86"/>
      <c r="D99" s="81"/>
      <c r="E99" s="81"/>
      <c r="F99" s="81"/>
      <c r="G99" s="80"/>
      <c r="H99" s="80"/>
    </row>
    <row r="100" spans="1:8">
      <c r="A100" s="80">
        <f t="shared" si="2"/>
        <v>75</v>
      </c>
      <c r="B100" s="81"/>
      <c r="C100" s="86"/>
      <c r="D100" s="81"/>
      <c r="E100" s="81"/>
      <c r="F100" s="81"/>
      <c r="G100" s="80"/>
      <c r="H100" s="80"/>
    </row>
    <row r="101" spans="1:8">
      <c r="A101" s="80">
        <f t="shared" si="2"/>
        <v>76</v>
      </c>
      <c r="B101" s="81"/>
      <c r="C101" s="86"/>
      <c r="D101" s="81"/>
      <c r="E101" s="81"/>
      <c r="F101" s="81"/>
      <c r="G101" s="80"/>
      <c r="H101" s="80"/>
    </row>
    <row r="102" spans="1:8">
      <c r="A102" s="80">
        <f t="shared" si="2"/>
        <v>77</v>
      </c>
      <c r="B102" s="81"/>
      <c r="C102" s="86"/>
      <c r="D102" s="81"/>
      <c r="E102" s="81"/>
      <c r="F102" s="81"/>
      <c r="G102" s="80"/>
      <c r="H102" s="80"/>
    </row>
    <row r="103" spans="1:8">
      <c r="A103" s="80">
        <f t="shared" si="2"/>
        <v>78</v>
      </c>
      <c r="B103" s="81"/>
      <c r="C103" s="86"/>
      <c r="D103" s="81"/>
      <c r="E103" s="81"/>
      <c r="F103" s="81"/>
      <c r="G103" s="80"/>
      <c r="H103" s="80"/>
    </row>
    <row r="104" spans="1:8">
      <c r="A104" s="80">
        <f t="shared" si="2"/>
        <v>79</v>
      </c>
      <c r="B104" s="81"/>
      <c r="C104" s="86"/>
      <c r="D104" s="81"/>
      <c r="E104" s="81"/>
      <c r="F104" s="81"/>
      <c r="G104" s="80"/>
      <c r="H104" s="80"/>
    </row>
    <row r="105" spans="1:8">
      <c r="A105" s="80">
        <f t="shared" si="2"/>
        <v>80</v>
      </c>
      <c r="B105" s="81"/>
      <c r="C105" s="86"/>
      <c r="D105" s="81"/>
      <c r="E105" s="81"/>
      <c r="F105" s="81"/>
      <c r="G105" s="80"/>
      <c r="H105" s="80"/>
    </row>
    <row r="106" spans="1:8">
      <c r="A106" s="80">
        <f t="shared" si="2"/>
        <v>81</v>
      </c>
      <c r="B106" s="81"/>
      <c r="C106" s="86"/>
      <c r="D106" s="81"/>
      <c r="E106" s="81"/>
      <c r="F106" s="81"/>
      <c r="G106" s="80"/>
      <c r="H106" s="80"/>
    </row>
    <row r="107" spans="1:8">
      <c r="A107" s="80">
        <f t="shared" si="2"/>
        <v>82</v>
      </c>
      <c r="B107" s="81"/>
      <c r="C107" s="86"/>
      <c r="D107" s="81"/>
      <c r="E107" s="81"/>
      <c r="F107" s="81"/>
      <c r="G107" s="80"/>
      <c r="H107" s="80"/>
    </row>
    <row r="108" spans="1:8">
      <c r="A108" s="80">
        <f t="shared" si="2"/>
        <v>83</v>
      </c>
      <c r="B108" s="81"/>
      <c r="C108" s="86"/>
      <c r="D108" s="81"/>
      <c r="E108" s="81"/>
      <c r="F108" s="81"/>
      <c r="G108" s="80"/>
      <c r="H108" s="80"/>
    </row>
    <row r="109" spans="1:8">
      <c r="A109" s="80">
        <f t="shared" si="2"/>
        <v>84</v>
      </c>
      <c r="B109" s="81"/>
      <c r="C109" s="86"/>
      <c r="D109" s="81"/>
      <c r="E109" s="81"/>
      <c r="F109" s="81"/>
      <c r="G109" s="80"/>
      <c r="H109" s="80"/>
    </row>
    <row r="110" spans="1:8">
      <c r="A110" s="80">
        <f t="shared" si="2"/>
        <v>85</v>
      </c>
      <c r="B110" s="81"/>
      <c r="C110" s="86"/>
      <c r="D110" s="81"/>
      <c r="E110" s="81"/>
      <c r="F110" s="81"/>
      <c r="G110" s="80"/>
      <c r="H110" s="80"/>
    </row>
    <row r="111" spans="1:8">
      <c r="A111" s="80">
        <f t="shared" si="2"/>
        <v>86</v>
      </c>
      <c r="B111" s="81"/>
      <c r="C111" s="86"/>
      <c r="D111" s="81"/>
      <c r="E111" s="81"/>
      <c r="F111" s="81"/>
      <c r="G111" s="80"/>
      <c r="H111" s="80"/>
    </row>
    <row r="112" spans="1:8">
      <c r="A112" s="80">
        <f t="shared" si="2"/>
        <v>87</v>
      </c>
      <c r="B112" s="81"/>
      <c r="C112" s="86"/>
      <c r="D112" s="81"/>
      <c r="E112" s="81"/>
      <c r="F112" s="81"/>
      <c r="G112" s="80"/>
      <c r="H112" s="80"/>
    </row>
    <row r="113" spans="1:8">
      <c r="A113" s="80">
        <f t="shared" si="2"/>
        <v>88</v>
      </c>
      <c r="B113" s="81"/>
      <c r="C113" s="86"/>
      <c r="D113" s="81"/>
      <c r="E113" s="81"/>
      <c r="F113" s="81"/>
      <c r="G113" s="80"/>
      <c r="H113" s="80"/>
    </row>
    <row r="114" spans="1:8">
      <c r="A114" s="80">
        <f t="shared" si="2"/>
        <v>89</v>
      </c>
      <c r="B114" s="81"/>
      <c r="C114" s="86"/>
      <c r="D114" s="81"/>
      <c r="E114" s="81"/>
      <c r="F114" s="81"/>
      <c r="G114" s="80"/>
      <c r="H114" s="80"/>
    </row>
    <row r="115" spans="1:8">
      <c r="A115" s="80">
        <f t="shared" si="2"/>
        <v>90</v>
      </c>
      <c r="B115" s="81"/>
      <c r="C115" s="86"/>
      <c r="D115" s="81"/>
      <c r="E115" s="81"/>
      <c r="F115" s="81"/>
      <c r="G115" s="80"/>
      <c r="H115" s="80"/>
    </row>
    <row r="116" spans="1:8">
      <c r="A116" s="80">
        <f t="shared" si="2"/>
        <v>91</v>
      </c>
      <c r="B116" s="81"/>
      <c r="C116" s="86"/>
      <c r="D116" s="81"/>
      <c r="E116" s="81"/>
      <c r="F116" s="81"/>
      <c r="G116" s="80"/>
      <c r="H116" s="80"/>
    </row>
    <row r="117" spans="1:8">
      <c r="A117" s="80">
        <f t="shared" si="2"/>
        <v>92</v>
      </c>
      <c r="B117" s="81"/>
      <c r="C117" s="86"/>
      <c r="D117" s="81"/>
      <c r="E117" s="81"/>
      <c r="F117" s="81"/>
      <c r="G117" s="80"/>
      <c r="H117" s="80"/>
    </row>
    <row r="118" spans="1:8">
      <c r="A118" s="80">
        <f t="shared" si="2"/>
        <v>93</v>
      </c>
      <c r="B118" s="81"/>
      <c r="C118" s="86"/>
      <c r="D118" s="81"/>
      <c r="E118" s="81"/>
      <c r="F118" s="81"/>
      <c r="G118" s="80"/>
      <c r="H118" s="80"/>
    </row>
    <row r="119" spans="1:8">
      <c r="A119" s="80">
        <f t="shared" si="2"/>
        <v>94</v>
      </c>
      <c r="B119" s="81"/>
      <c r="C119" s="86"/>
      <c r="D119" s="81"/>
      <c r="E119" s="81"/>
      <c r="F119" s="81"/>
      <c r="G119" s="80"/>
      <c r="H119" s="80"/>
    </row>
    <row r="120" spans="1:8">
      <c r="A120" s="80">
        <f t="shared" si="2"/>
        <v>95</v>
      </c>
      <c r="B120" s="81"/>
      <c r="C120" s="86"/>
      <c r="D120" s="81"/>
      <c r="E120" s="81"/>
      <c r="F120" s="81"/>
      <c r="G120" s="80"/>
      <c r="H120" s="80"/>
    </row>
    <row r="121" spans="1:8">
      <c r="A121" s="80">
        <f t="shared" si="2"/>
        <v>96</v>
      </c>
      <c r="B121" s="81"/>
      <c r="C121" s="86"/>
      <c r="D121" s="81"/>
      <c r="E121" s="81"/>
      <c r="F121" s="81"/>
      <c r="G121" s="80"/>
      <c r="H121" s="80"/>
    </row>
    <row r="122" spans="1:8">
      <c r="A122" s="80">
        <f t="shared" si="2"/>
        <v>97</v>
      </c>
      <c r="B122" s="81"/>
      <c r="C122" s="86"/>
      <c r="D122" s="81"/>
      <c r="E122" s="81"/>
      <c r="F122" s="81"/>
      <c r="G122" s="80"/>
      <c r="H122" s="80"/>
    </row>
    <row r="123" spans="1:8">
      <c r="A123" s="80">
        <f t="shared" si="2"/>
        <v>98</v>
      </c>
      <c r="B123" s="81"/>
      <c r="C123" s="86"/>
      <c r="D123" s="81"/>
      <c r="E123" s="81"/>
      <c r="F123" s="81"/>
      <c r="G123" s="80"/>
      <c r="H123" s="80"/>
    </row>
    <row r="124" spans="1:8">
      <c r="A124" s="80">
        <f t="shared" si="2"/>
        <v>99</v>
      </c>
      <c r="B124" s="81"/>
      <c r="C124" s="86"/>
      <c r="D124" s="81"/>
      <c r="E124" s="81"/>
      <c r="F124" s="81"/>
      <c r="G124" s="80"/>
      <c r="H124" s="80"/>
    </row>
    <row r="125" spans="1:8">
      <c r="A125" s="80">
        <f t="shared" si="2"/>
        <v>100</v>
      </c>
      <c r="B125" s="81"/>
      <c r="C125" s="86"/>
      <c r="D125" s="81"/>
      <c r="E125" s="81"/>
      <c r="F125" s="81"/>
      <c r="G125" s="80"/>
      <c r="H125" s="80"/>
    </row>
    <row r="126" spans="1:8">
      <c r="A126" s="80">
        <f t="shared" si="2"/>
        <v>101</v>
      </c>
      <c r="B126" s="81"/>
      <c r="C126" s="86"/>
      <c r="D126" s="81"/>
      <c r="E126" s="81"/>
      <c r="F126" s="81"/>
      <c r="G126" s="80"/>
      <c r="H126" s="80"/>
    </row>
    <row r="127" spans="1:8">
      <c r="A127" s="80">
        <f t="shared" si="2"/>
        <v>102</v>
      </c>
      <c r="B127" s="81"/>
      <c r="C127" s="86"/>
      <c r="D127" s="81"/>
      <c r="E127" s="81"/>
      <c r="F127" s="81"/>
      <c r="G127" s="80"/>
      <c r="H127" s="80"/>
    </row>
    <row r="128" spans="1:8">
      <c r="A128" s="80">
        <f t="shared" si="2"/>
        <v>103</v>
      </c>
      <c r="B128" s="81"/>
      <c r="C128" s="86"/>
      <c r="D128" s="81"/>
      <c r="E128" s="81"/>
      <c r="F128" s="81"/>
      <c r="G128" s="80"/>
      <c r="H128" s="80"/>
    </row>
    <row r="129" spans="1:8">
      <c r="A129" s="80">
        <f t="shared" si="2"/>
        <v>104</v>
      </c>
      <c r="B129" s="81"/>
      <c r="C129" s="86"/>
      <c r="D129" s="81"/>
      <c r="E129" s="81"/>
      <c r="F129" s="81"/>
      <c r="G129" s="80"/>
      <c r="H129" s="80"/>
    </row>
    <row r="130" spans="1:8">
      <c r="A130" s="80">
        <f t="shared" si="2"/>
        <v>105</v>
      </c>
      <c r="B130" s="81"/>
      <c r="C130" s="86"/>
      <c r="D130" s="81"/>
      <c r="E130" s="81"/>
      <c r="F130" s="81"/>
      <c r="G130" s="80"/>
      <c r="H130" s="80"/>
    </row>
    <row r="131" spans="1:8">
      <c r="A131" s="80">
        <f t="shared" si="2"/>
        <v>106</v>
      </c>
      <c r="B131" s="81"/>
      <c r="C131" s="86"/>
      <c r="D131" s="81"/>
      <c r="E131" s="81"/>
      <c r="F131" s="81"/>
      <c r="G131" s="80"/>
      <c r="H131" s="80"/>
    </row>
    <row r="132" spans="1:8">
      <c r="A132" s="80">
        <f t="shared" si="2"/>
        <v>107</v>
      </c>
      <c r="B132" s="81"/>
      <c r="C132" s="86"/>
      <c r="D132" s="81"/>
      <c r="E132" s="81"/>
      <c r="F132" s="81"/>
      <c r="G132" s="80"/>
      <c r="H132" s="80"/>
    </row>
    <row r="133" spans="1:8">
      <c r="A133" s="80">
        <f t="shared" si="2"/>
        <v>108</v>
      </c>
      <c r="B133" s="81"/>
      <c r="C133" s="86"/>
      <c r="D133" s="81"/>
      <c r="E133" s="81"/>
      <c r="F133" s="81"/>
      <c r="G133" s="80"/>
      <c r="H133" s="80"/>
    </row>
    <row r="134" spans="1:8">
      <c r="A134" s="80">
        <f t="shared" si="2"/>
        <v>109</v>
      </c>
      <c r="B134" s="81"/>
      <c r="C134" s="86"/>
      <c r="D134" s="81"/>
      <c r="E134" s="81"/>
      <c r="F134" s="81"/>
      <c r="G134" s="80"/>
      <c r="H134" s="80"/>
    </row>
    <row r="135" spans="1:8">
      <c r="A135" s="80">
        <f t="shared" si="2"/>
        <v>110</v>
      </c>
      <c r="B135" s="81"/>
      <c r="C135" s="86"/>
      <c r="D135" s="81"/>
      <c r="E135" s="81"/>
      <c r="F135" s="81"/>
      <c r="G135" s="80"/>
      <c r="H135" s="80"/>
    </row>
    <row r="136" spans="1:8">
      <c r="A136" s="80">
        <f t="shared" si="2"/>
        <v>111</v>
      </c>
      <c r="B136" s="81"/>
      <c r="C136" s="86"/>
      <c r="D136" s="81"/>
      <c r="E136" s="81"/>
      <c r="F136" s="81"/>
      <c r="G136" s="80"/>
      <c r="H136" s="80"/>
    </row>
    <row r="137" spans="1:8">
      <c r="A137" s="80">
        <f t="shared" si="2"/>
        <v>112</v>
      </c>
      <c r="B137" s="81"/>
      <c r="C137" s="86"/>
      <c r="D137" s="81"/>
      <c r="E137" s="81"/>
      <c r="F137" s="81"/>
      <c r="G137" s="80"/>
      <c r="H137" s="80"/>
    </row>
    <row r="138" spans="1:8">
      <c r="A138" s="80">
        <f t="shared" si="2"/>
        <v>113</v>
      </c>
      <c r="B138" s="81"/>
      <c r="C138" s="86"/>
      <c r="D138" s="81"/>
      <c r="E138" s="81"/>
      <c r="F138" s="81"/>
      <c r="G138" s="80"/>
      <c r="H138" s="80"/>
    </row>
    <row r="139" spans="1:8">
      <c r="A139" s="80">
        <f t="shared" si="2"/>
        <v>114</v>
      </c>
      <c r="B139" s="81"/>
      <c r="C139" s="86"/>
      <c r="D139" s="81"/>
      <c r="E139" s="81"/>
      <c r="F139" s="81"/>
      <c r="G139" s="80"/>
      <c r="H139" s="80"/>
    </row>
    <row r="140" spans="1:8">
      <c r="A140" s="80">
        <f t="shared" si="2"/>
        <v>115</v>
      </c>
      <c r="B140" s="81"/>
      <c r="C140" s="86"/>
      <c r="D140" s="81"/>
      <c r="E140" s="81"/>
      <c r="F140" s="81"/>
      <c r="G140" s="80"/>
      <c r="H140" s="80"/>
    </row>
    <row r="141" spans="1:8">
      <c r="A141" s="80">
        <f t="shared" si="2"/>
        <v>116</v>
      </c>
      <c r="B141" s="81"/>
      <c r="C141" s="86"/>
      <c r="D141" s="81"/>
      <c r="E141" s="81"/>
      <c r="F141" s="81"/>
      <c r="G141" s="80"/>
      <c r="H141" s="80"/>
    </row>
    <row r="142" spans="1:8">
      <c r="A142" s="80">
        <f t="shared" si="2"/>
        <v>117</v>
      </c>
      <c r="B142" s="81"/>
      <c r="C142" s="86"/>
      <c r="D142" s="81"/>
      <c r="E142" s="81"/>
      <c r="F142" s="81"/>
      <c r="G142" s="80"/>
      <c r="H142" s="80"/>
    </row>
    <row r="143" spans="1:8">
      <c r="A143" s="80">
        <f t="shared" si="2"/>
        <v>118</v>
      </c>
      <c r="B143" s="81"/>
      <c r="C143" s="86"/>
      <c r="D143" s="81"/>
      <c r="E143" s="81"/>
      <c r="F143" s="81"/>
      <c r="G143" s="80"/>
      <c r="H143" s="80"/>
    </row>
    <row r="144" spans="1:8">
      <c r="A144" s="80">
        <f t="shared" si="2"/>
        <v>119</v>
      </c>
      <c r="B144" s="81"/>
      <c r="C144" s="86"/>
      <c r="D144" s="81"/>
      <c r="E144" s="81"/>
      <c r="F144" s="81"/>
      <c r="G144" s="80"/>
      <c r="H144" s="80"/>
    </row>
    <row r="145" spans="1:8">
      <c r="A145" s="80">
        <f t="shared" si="2"/>
        <v>120</v>
      </c>
      <c r="B145" s="81"/>
      <c r="C145" s="86"/>
      <c r="D145" s="81"/>
      <c r="E145" s="81"/>
      <c r="F145" s="81"/>
      <c r="G145" s="80"/>
      <c r="H145" s="80"/>
    </row>
    <row r="146" spans="1:8">
      <c r="A146" s="80">
        <f t="shared" si="2"/>
        <v>121</v>
      </c>
      <c r="B146" s="81"/>
      <c r="C146" s="86"/>
      <c r="D146" s="81"/>
      <c r="E146" s="81"/>
      <c r="F146" s="81"/>
      <c r="G146" s="80"/>
      <c r="H146" s="80"/>
    </row>
    <row r="147" spans="1:8">
      <c r="A147" s="80">
        <f t="shared" si="2"/>
        <v>122</v>
      </c>
      <c r="B147" s="81"/>
      <c r="C147" s="86"/>
      <c r="D147" s="81"/>
      <c r="E147" s="81"/>
      <c r="F147" s="81"/>
      <c r="G147" s="80"/>
      <c r="H147" s="80"/>
    </row>
    <row r="148" spans="1:8">
      <c r="A148" s="80">
        <f t="shared" si="2"/>
        <v>123</v>
      </c>
      <c r="B148" s="81"/>
      <c r="C148" s="86"/>
      <c r="D148" s="81"/>
      <c r="E148" s="81"/>
      <c r="F148" s="81"/>
      <c r="G148" s="80"/>
      <c r="H148" s="80"/>
    </row>
    <row r="149" spans="1:8">
      <c r="A149" s="80">
        <f t="shared" si="2"/>
        <v>124</v>
      </c>
      <c r="B149" s="81"/>
      <c r="C149" s="86"/>
      <c r="D149" s="81"/>
      <c r="E149" s="81"/>
      <c r="F149" s="81"/>
      <c r="G149" s="80"/>
      <c r="H149" s="80"/>
    </row>
    <row r="150" spans="1:8">
      <c r="A150" s="80">
        <f t="shared" si="2"/>
        <v>125</v>
      </c>
      <c r="B150" s="81"/>
      <c r="C150" s="86"/>
      <c r="D150" s="81"/>
      <c r="E150" s="81"/>
      <c r="F150" s="81"/>
      <c r="G150" s="80"/>
      <c r="H150" s="80"/>
    </row>
    <row r="151" spans="1:8">
      <c r="A151" s="80">
        <f t="shared" si="2"/>
        <v>126</v>
      </c>
      <c r="B151" s="81"/>
      <c r="C151" s="86"/>
      <c r="D151" s="81"/>
      <c r="E151" s="81"/>
      <c r="F151" s="81"/>
      <c r="G151" s="80"/>
      <c r="H151" s="80"/>
    </row>
    <row r="152" spans="1:8">
      <c r="A152" s="80">
        <f t="shared" si="2"/>
        <v>127</v>
      </c>
      <c r="B152" s="81"/>
      <c r="C152" s="86"/>
      <c r="D152" s="81"/>
      <c r="E152" s="81"/>
      <c r="F152" s="81"/>
      <c r="G152" s="80"/>
      <c r="H152" s="80"/>
    </row>
    <row r="153" spans="1:8">
      <c r="A153" s="80">
        <f t="shared" si="2"/>
        <v>128</v>
      </c>
      <c r="B153" s="81"/>
      <c r="C153" s="86"/>
      <c r="D153" s="81"/>
      <c r="E153" s="81"/>
      <c r="F153" s="81"/>
      <c r="G153" s="80"/>
      <c r="H153" s="80"/>
    </row>
    <row r="154" spans="1:8">
      <c r="A154" s="80">
        <f t="shared" si="2"/>
        <v>129</v>
      </c>
      <c r="B154" s="81"/>
      <c r="C154" s="86"/>
      <c r="D154" s="81"/>
      <c r="E154" s="81"/>
      <c r="F154" s="81"/>
      <c r="G154" s="80"/>
      <c r="H154" s="80"/>
    </row>
    <row r="155" spans="1:8">
      <c r="A155" s="80">
        <f t="shared" ref="A155:A218" si="3">_stt</f>
        <v>130</v>
      </c>
      <c r="B155" s="81"/>
      <c r="C155" s="86"/>
      <c r="D155" s="81"/>
      <c r="E155" s="81"/>
      <c r="F155" s="81"/>
      <c r="G155" s="80"/>
      <c r="H155" s="80"/>
    </row>
    <row r="156" spans="1:8">
      <c r="A156" s="80">
        <f t="shared" si="3"/>
        <v>131</v>
      </c>
      <c r="B156" s="81"/>
      <c r="C156" s="86"/>
      <c r="D156" s="81"/>
      <c r="E156" s="81"/>
      <c r="F156" s="81"/>
      <c r="G156" s="80"/>
      <c r="H156" s="80"/>
    </row>
    <row r="157" spans="1:8">
      <c r="A157" s="80">
        <f t="shared" si="3"/>
        <v>132</v>
      </c>
      <c r="B157" s="81"/>
      <c r="C157" s="86"/>
      <c r="D157" s="81"/>
      <c r="E157" s="81"/>
      <c r="F157" s="81"/>
      <c r="G157" s="80"/>
      <c r="H157" s="80"/>
    </row>
    <row r="158" spans="1:8">
      <c r="A158" s="80">
        <f t="shared" si="3"/>
        <v>133</v>
      </c>
      <c r="B158" s="81"/>
      <c r="C158" s="86"/>
      <c r="D158" s="81"/>
      <c r="E158" s="81"/>
      <c r="F158" s="81"/>
      <c r="G158" s="80"/>
      <c r="H158" s="80"/>
    </row>
    <row r="159" spans="1:8">
      <c r="A159" s="80">
        <f t="shared" si="3"/>
        <v>134</v>
      </c>
      <c r="B159" s="81"/>
      <c r="C159" s="86"/>
      <c r="D159" s="81"/>
      <c r="E159" s="81"/>
      <c r="F159" s="81"/>
      <c r="G159" s="80"/>
      <c r="H159" s="80"/>
    </row>
    <row r="160" spans="1:8">
      <c r="A160" s="80">
        <f t="shared" si="3"/>
        <v>135</v>
      </c>
      <c r="B160" s="81"/>
      <c r="C160" s="86"/>
      <c r="D160" s="81"/>
      <c r="E160" s="81"/>
      <c r="F160" s="81"/>
      <c r="G160" s="80"/>
      <c r="H160" s="80"/>
    </row>
    <row r="161" spans="1:8">
      <c r="A161" s="80">
        <f t="shared" si="3"/>
        <v>136</v>
      </c>
      <c r="B161" s="81"/>
      <c r="C161" s="86"/>
      <c r="D161" s="81"/>
      <c r="E161" s="81"/>
      <c r="F161" s="81"/>
      <c r="G161" s="80"/>
      <c r="H161" s="80"/>
    </row>
    <row r="162" spans="1:8">
      <c r="A162" s="80">
        <f t="shared" si="3"/>
        <v>137</v>
      </c>
      <c r="B162" s="81"/>
      <c r="C162" s="86"/>
      <c r="D162" s="81"/>
      <c r="E162" s="81"/>
      <c r="F162" s="81"/>
      <c r="G162" s="80"/>
      <c r="H162" s="80"/>
    </row>
    <row r="163" spans="1:8">
      <c r="A163" s="80">
        <f t="shared" si="3"/>
        <v>138</v>
      </c>
      <c r="B163" s="81"/>
      <c r="C163" s="86"/>
      <c r="D163" s="81"/>
      <c r="E163" s="81"/>
      <c r="F163" s="81"/>
      <c r="G163" s="80"/>
      <c r="H163" s="80"/>
    </row>
    <row r="164" spans="1:8">
      <c r="A164" s="80">
        <f t="shared" si="3"/>
        <v>139</v>
      </c>
      <c r="B164" s="81"/>
      <c r="C164" s="86"/>
      <c r="D164" s="81"/>
      <c r="E164" s="81"/>
      <c r="F164" s="81"/>
      <c r="G164" s="80"/>
      <c r="H164" s="80"/>
    </row>
    <row r="165" spans="1:8">
      <c r="A165" s="80">
        <f t="shared" si="3"/>
        <v>140</v>
      </c>
      <c r="B165" s="81"/>
      <c r="C165" s="86"/>
      <c r="D165" s="81"/>
      <c r="E165" s="81"/>
      <c r="F165" s="81"/>
      <c r="G165" s="80"/>
      <c r="H165" s="80"/>
    </row>
    <row r="166" spans="1:8">
      <c r="A166" s="80">
        <f t="shared" si="3"/>
        <v>141</v>
      </c>
      <c r="B166" s="81"/>
      <c r="C166" s="86"/>
      <c r="D166" s="81"/>
      <c r="E166" s="81"/>
      <c r="F166" s="81"/>
      <c r="G166" s="80"/>
      <c r="H166" s="80"/>
    </row>
    <row r="167" spans="1:8">
      <c r="A167" s="80">
        <f t="shared" si="3"/>
        <v>142</v>
      </c>
      <c r="B167" s="81"/>
      <c r="C167" s="86"/>
      <c r="D167" s="81"/>
      <c r="E167" s="81"/>
      <c r="F167" s="81"/>
      <c r="G167" s="80"/>
      <c r="H167" s="80"/>
    </row>
    <row r="168" spans="1:8">
      <c r="A168" s="80">
        <f t="shared" si="3"/>
        <v>143</v>
      </c>
      <c r="B168" s="81"/>
      <c r="C168" s="86"/>
      <c r="D168" s="81"/>
      <c r="E168" s="81"/>
      <c r="F168" s="81"/>
      <c r="G168" s="80"/>
      <c r="H168" s="80"/>
    </row>
    <row r="169" spans="1:8">
      <c r="A169" s="80">
        <f t="shared" si="3"/>
        <v>144</v>
      </c>
      <c r="B169" s="81"/>
      <c r="C169" s="86"/>
      <c r="D169" s="81"/>
      <c r="E169" s="81"/>
      <c r="F169" s="81"/>
      <c r="G169" s="80"/>
      <c r="H169" s="80"/>
    </row>
    <row r="170" spans="1:8">
      <c r="A170" s="80">
        <f t="shared" si="3"/>
        <v>145</v>
      </c>
      <c r="B170" s="81"/>
      <c r="C170" s="86"/>
      <c r="D170" s="81"/>
      <c r="E170" s="81"/>
      <c r="F170" s="81"/>
      <c r="G170" s="80"/>
      <c r="H170" s="80"/>
    </row>
    <row r="171" spans="1:8">
      <c r="A171" s="80">
        <f t="shared" si="3"/>
        <v>146</v>
      </c>
      <c r="B171" s="81"/>
      <c r="C171" s="86"/>
      <c r="D171" s="81"/>
      <c r="E171" s="81"/>
      <c r="F171" s="81"/>
      <c r="G171" s="80"/>
      <c r="H171" s="80"/>
    </row>
    <row r="172" spans="1:8">
      <c r="A172" s="80">
        <f t="shared" si="3"/>
        <v>147</v>
      </c>
      <c r="B172" s="81"/>
      <c r="C172" s="86"/>
      <c r="D172" s="81"/>
      <c r="E172" s="81"/>
      <c r="F172" s="81"/>
      <c r="G172" s="80"/>
      <c r="H172" s="80"/>
    </row>
    <row r="173" spans="1:8">
      <c r="A173" s="80">
        <f t="shared" si="3"/>
        <v>148</v>
      </c>
      <c r="B173" s="81"/>
      <c r="C173" s="86"/>
      <c r="D173" s="81"/>
      <c r="E173" s="81"/>
      <c r="F173" s="81"/>
      <c r="G173" s="80"/>
      <c r="H173" s="80"/>
    </row>
    <row r="174" spans="1:8">
      <c r="A174" s="80">
        <f t="shared" si="3"/>
        <v>149</v>
      </c>
      <c r="B174" s="81"/>
      <c r="C174" s="86"/>
      <c r="D174" s="81"/>
      <c r="E174" s="81"/>
      <c r="F174" s="81"/>
      <c r="G174" s="80"/>
      <c r="H174" s="80"/>
    </row>
    <row r="175" spans="1:8">
      <c r="A175" s="80">
        <f t="shared" si="3"/>
        <v>150</v>
      </c>
      <c r="B175" s="81"/>
      <c r="C175" s="86"/>
      <c r="D175" s="81"/>
      <c r="E175" s="81"/>
      <c r="F175" s="81"/>
      <c r="G175" s="80"/>
      <c r="H175" s="80"/>
    </row>
    <row r="176" spans="1:8">
      <c r="A176" s="80">
        <f t="shared" si="3"/>
        <v>151</v>
      </c>
      <c r="B176" s="81"/>
      <c r="C176" s="86"/>
      <c r="D176" s="81"/>
      <c r="E176" s="81"/>
      <c r="F176" s="81"/>
      <c r="G176" s="80"/>
      <c r="H176" s="80"/>
    </row>
    <row r="177" spans="1:8">
      <c r="A177" s="80">
        <f t="shared" si="3"/>
        <v>152</v>
      </c>
      <c r="B177" s="81"/>
      <c r="C177" s="86"/>
      <c r="D177" s="81"/>
      <c r="E177" s="81"/>
      <c r="F177" s="81"/>
      <c r="G177" s="80"/>
      <c r="H177" s="80"/>
    </row>
    <row r="178" spans="1:8">
      <c r="A178" s="80">
        <f t="shared" si="3"/>
        <v>153</v>
      </c>
      <c r="B178" s="81"/>
      <c r="C178" s="86"/>
      <c r="D178" s="81"/>
      <c r="E178" s="81"/>
      <c r="F178" s="81"/>
      <c r="G178" s="80"/>
      <c r="H178" s="80"/>
    </row>
    <row r="179" spans="1:8">
      <c r="A179" s="80">
        <f t="shared" si="3"/>
        <v>154</v>
      </c>
      <c r="B179" s="81"/>
      <c r="C179" s="86"/>
      <c r="D179" s="81"/>
      <c r="E179" s="81"/>
      <c r="F179" s="81"/>
      <c r="G179" s="80"/>
      <c r="H179" s="80"/>
    </row>
    <row r="180" spans="1:8">
      <c r="A180" s="80">
        <f t="shared" si="3"/>
        <v>155</v>
      </c>
      <c r="B180" s="81"/>
      <c r="C180" s="86"/>
      <c r="D180" s="81"/>
      <c r="E180" s="81"/>
      <c r="F180" s="81"/>
      <c r="G180" s="80"/>
      <c r="H180" s="80"/>
    </row>
    <row r="181" spans="1:8">
      <c r="A181" s="80">
        <f t="shared" si="3"/>
        <v>156</v>
      </c>
      <c r="B181" s="81"/>
      <c r="C181" s="86"/>
      <c r="D181" s="81"/>
      <c r="E181" s="81"/>
      <c r="F181" s="81"/>
      <c r="G181" s="80"/>
      <c r="H181" s="80"/>
    </row>
    <row r="182" spans="1:8">
      <c r="A182" s="80">
        <f t="shared" si="3"/>
        <v>157</v>
      </c>
      <c r="B182" s="81"/>
      <c r="C182" s="86"/>
      <c r="D182" s="81"/>
      <c r="E182" s="81"/>
      <c r="F182" s="81"/>
      <c r="G182" s="80"/>
      <c r="H182" s="80"/>
    </row>
    <row r="183" spans="1:8">
      <c r="A183" s="80">
        <f t="shared" si="3"/>
        <v>158</v>
      </c>
      <c r="B183" s="81"/>
      <c r="C183" s="86"/>
      <c r="D183" s="81"/>
      <c r="E183" s="81"/>
      <c r="F183" s="81"/>
      <c r="G183" s="80"/>
      <c r="H183" s="80"/>
    </row>
    <row r="184" spans="1:8">
      <c r="A184" s="80">
        <f t="shared" si="3"/>
        <v>159</v>
      </c>
      <c r="B184" s="81"/>
      <c r="C184" s="86"/>
      <c r="D184" s="81"/>
      <c r="E184" s="81"/>
      <c r="F184" s="81"/>
      <c r="G184" s="80"/>
      <c r="H184" s="80"/>
    </row>
    <row r="185" spans="1:8">
      <c r="A185" s="80">
        <f t="shared" si="3"/>
        <v>160</v>
      </c>
      <c r="B185" s="81"/>
      <c r="C185" s="86"/>
      <c r="D185" s="81"/>
      <c r="E185" s="81"/>
      <c r="F185" s="81"/>
      <c r="G185" s="80"/>
      <c r="H185" s="80"/>
    </row>
    <row r="186" spans="1:8">
      <c r="A186" s="80">
        <f t="shared" si="3"/>
        <v>161</v>
      </c>
      <c r="B186" s="81"/>
      <c r="C186" s="86"/>
      <c r="D186" s="81"/>
      <c r="E186" s="81"/>
      <c r="F186" s="81"/>
      <c r="G186" s="80"/>
      <c r="H186" s="80"/>
    </row>
    <row r="187" spans="1:8">
      <c r="A187" s="80">
        <f t="shared" si="3"/>
        <v>162</v>
      </c>
      <c r="B187" s="81"/>
      <c r="C187" s="86"/>
      <c r="D187" s="81"/>
      <c r="E187" s="81"/>
      <c r="F187" s="81"/>
      <c r="G187" s="80"/>
      <c r="H187" s="80"/>
    </row>
    <row r="188" spans="1:8">
      <c r="A188" s="80">
        <f t="shared" si="3"/>
        <v>163</v>
      </c>
      <c r="B188" s="81"/>
      <c r="C188" s="86"/>
      <c r="D188" s="81"/>
      <c r="E188" s="81"/>
      <c r="F188" s="81"/>
      <c r="G188" s="80"/>
      <c r="H188" s="80"/>
    </row>
    <row r="189" spans="1:8">
      <c r="A189" s="80">
        <f t="shared" si="3"/>
        <v>164</v>
      </c>
      <c r="B189" s="81"/>
      <c r="C189" s="86"/>
      <c r="D189" s="81"/>
      <c r="E189" s="81"/>
      <c r="F189" s="81"/>
      <c r="G189" s="80"/>
      <c r="H189" s="80"/>
    </row>
    <row r="190" spans="1:8">
      <c r="A190" s="80">
        <f t="shared" si="3"/>
        <v>165</v>
      </c>
      <c r="B190" s="81"/>
      <c r="C190" s="86"/>
      <c r="D190" s="81"/>
      <c r="E190" s="81"/>
      <c r="F190" s="81"/>
      <c r="G190" s="80"/>
      <c r="H190" s="80"/>
    </row>
    <row r="191" spans="1:8">
      <c r="A191" s="80">
        <f t="shared" si="3"/>
        <v>166</v>
      </c>
      <c r="B191" s="81"/>
      <c r="C191" s="86"/>
      <c r="D191" s="81"/>
      <c r="E191" s="81"/>
      <c r="F191" s="81"/>
      <c r="G191" s="80"/>
      <c r="H191" s="80"/>
    </row>
    <row r="192" spans="1:8">
      <c r="A192" s="80">
        <f t="shared" si="3"/>
        <v>167</v>
      </c>
      <c r="B192" s="81"/>
      <c r="C192" s="86"/>
      <c r="D192" s="81"/>
      <c r="E192" s="81"/>
      <c r="F192" s="81"/>
      <c r="G192" s="80"/>
      <c r="H192" s="80"/>
    </row>
    <row r="193" spans="1:8">
      <c r="A193" s="80">
        <f t="shared" si="3"/>
        <v>168</v>
      </c>
      <c r="B193" s="81"/>
      <c r="C193" s="86"/>
      <c r="D193" s="81"/>
      <c r="E193" s="81"/>
      <c r="F193" s="81"/>
      <c r="G193" s="80"/>
      <c r="H193" s="80"/>
    </row>
    <row r="194" spans="1:8">
      <c r="A194" s="80">
        <f t="shared" si="3"/>
        <v>169</v>
      </c>
      <c r="B194" s="81"/>
      <c r="C194" s="86"/>
      <c r="D194" s="81"/>
      <c r="E194" s="81"/>
      <c r="F194" s="81"/>
      <c r="G194" s="80"/>
      <c r="H194" s="80"/>
    </row>
    <row r="195" spans="1:8">
      <c r="A195" s="80">
        <f t="shared" si="3"/>
        <v>170</v>
      </c>
      <c r="B195" s="81"/>
      <c r="C195" s="86"/>
      <c r="D195" s="81"/>
      <c r="E195" s="81"/>
      <c r="F195" s="81"/>
      <c r="G195" s="80"/>
      <c r="H195" s="80"/>
    </row>
    <row r="196" spans="1:8">
      <c r="A196" s="80">
        <f t="shared" si="3"/>
        <v>171</v>
      </c>
      <c r="B196" s="81"/>
      <c r="C196" s="86"/>
      <c r="D196" s="81"/>
      <c r="E196" s="81"/>
      <c r="F196" s="81"/>
      <c r="G196" s="80"/>
      <c r="H196" s="80"/>
    </row>
    <row r="197" spans="1:8">
      <c r="A197" s="80">
        <f t="shared" si="3"/>
        <v>172</v>
      </c>
      <c r="B197" s="81"/>
      <c r="C197" s="86"/>
      <c r="D197" s="81"/>
      <c r="E197" s="81"/>
      <c r="F197" s="81"/>
      <c r="G197" s="80"/>
      <c r="H197" s="80"/>
    </row>
    <row r="198" spans="1:8">
      <c r="A198" s="80">
        <f t="shared" si="3"/>
        <v>173</v>
      </c>
      <c r="B198" s="81"/>
      <c r="C198" s="86"/>
      <c r="D198" s="81"/>
      <c r="E198" s="81"/>
      <c r="F198" s="81"/>
      <c r="G198" s="80"/>
      <c r="H198" s="80"/>
    </row>
    <row r="199" spans="1:8">
      <c r="A199" s="80">
        <f t="shared" si="3"/>
        <v>174</v>
      </c>
      <c r="B199" s="81"/>
      <c r="C199" s="86"/>
      <c r="D199" s="81"/>
      <c r="E199" s="81"/>
      <c r="F199" s="81"/>
      <c r="G199" s="80"/>
      <c r="H199" s="80"/>
    </row>
    <row r="200" spans="1:8">
      <c r="A200" s="80">
        <f t="shared" si="3"/>
        <v>175</v>
      </c>
      <c r="B200" s="81"/>
      <c r="C200" s="86"/>
      <c r="D200" s="81"/>
      <c r="E200" s="81"/>
      <c r="F200" s="81"/>
      <c r="G200" s="80"/>
      <c r="H200" s="80"/>
    </row>
    <row r="201" spans="1:8">
      <c r="A201" s="80">
        <f t="shared" si="3"/>
        <v>176</v>
      </c>
      <c r="B201" s="81"/>
      <c r="C201" s="86"/>
      <c r="D201" s="81"/>
      <c r="E201" s="81"/>
      <c r="F201" s="81"/>
      <c r="G201" s="80"/>
      <c r="H201" s="80"/>
    </row>
    <row r="202" spans="1:8">
      <c r="A202" s="80">
        <f t="shared" si="3"/>
        <v>177</v>
      </c>
      <c r="B202" s="81"/>
      <c r="C202" s="86"/>
      <c r="D202" s="81"/>
      <c r="E202" s="81"/>
      <c r="F202" s="81"/>
      <c r="G202" s="80"/>
      <c r="H202" s="80"/>
    </row>
    <row r="203" spans="1:8">
      <c r="A203" s="80">
        <f t="shared" si="3"/>
        <v>178</v>
      </c>
      <c r="B203" s="81"/>
      <c r="C203" s="86"/>
      <c r="D203" s="81"/>
      <c r="E203" s="81"/>
      <c r="F203" s="81"/>
      <c r="G203" s="80"/>
      <c r="H203" s="80"/>
    </row>
    <row r="204" spans="1:8">
      <c r="A204" s="80">
        <f t="shared" si="3"/>
        <v>179</v>
      </c>
      <c r="B204" s="81"/>
      <c r="C204" s="86"/>
      <c r="D204" s="81"/>
      <c r="E204" s="81"/>
      <c r="F204" s="81"/>
      <c r="G204" s="80"/>
      <c r="H204" s="80"/>
    </row>
    <row r="205" spans="1:8">
      <c r="A205" s="80">
        <f t="shared" si="3"/>
        <v>180</v>
      </c>
      <c r="B205" s="81"/>
      <c r="C205" s="86"/>
      <c r="D205" s="81"/>
      <c r="E205" s="81"/>
      <c r="F205" s="81"/>
      <c r="G205" s="80"/>
      <c r="H205" s="80"/>
    </row>
    <row r="206" spans="1:8">
      <c r="A206" s="80">
        <f t="shared" si="3"/>
        <v>181</v>
      </c>
      <c r="B206" s="81"/>
      <c r="C206" s="86"/>
      <c r="D206" s="81"/>
      <c r="E206" s="81"/>
      <c r="F206" s="81"/>
      <c r="G206" s="80"/>
      <c r="H206" s="80"/>
    </row>
    <row r="207" spans="1:8">
      <c r="A207" s="80">
        <f t="shared" si="3"/>
        <v>182</v>
      </c>
      <c r="B207" s="81"/>
      <c r="C207" s="86"/>
      <c r="D207" s="81"/>
      <c r="E207" s="81"/>
      <c r="F207" s="81"/>
      <c r="G207" s="80"/>
      <c r="H207" s="80"/>
    </row>
    <row r="208" spans="1:8">
      <c r="A208" s="80">
        <f t="shared" si="3"/>
        <v>183</v>
      </c>
      <c r="B208" s="81"/>
      <c r="C208" s="86"/>
      <c r="D208" s="81"/>
      <c r="E208" s="81"/>
      <c r="F208" s="81"/>
      <c r="G208" s="80"/>
      <c r="H208" s="80"/>
    </row>
    <row r="209" spans="1:8">
      <c r="A209" s="80">
        <f t="shared" si="3"/>
        <v>184</v>
      </c>
      <c r="B209" s="81"/>
      <c r="C209" s="86"/>
      <c r="D209" s="81"/>
      <c r="E209" s="81"/>
      <c r="F209" s="81"/>
      <c r="G209" s="80"/>
      <c r="H209" s="80"/>
    </row>
    <row r="210" spans="1:8">
      <c r="A210" s="80">
        <f t="shared" si="3"/>
        <v>185</v>
      </c>
      <c r="B210" s="81"/>
      <c r="C210" s="86"/>
      <c r="D210" s="81"/>
      <c r="E210" s="81"/>
      <c r="F210" s="81"/>
      <c r="G210" s="80"/>
      <c r="H210" s="80"/>
    </row>
    <row r="211" spans="1:8">
      <c r="A211" s="80">
        <f t="shared" si="3"/>
        <v>186</v>
      </c>
      <c r="B211" s="81"/>
      <c r="C211" s="86"/>
      <c r="D211" s="81"/>
      <c r="E211" s="81"/>
      <c r="F211" s="81"/>
      <c r="G211" s="80"/>
      <c r="H211" s="80"/>
    </row>
    <row r="212" spans="1:8" hidden="1">
      <c r="A212" s="80">
        <f t="shared" si="3"/>
        <v>187</v>
      </c>
      <c r="B212" s="81"/>
      <c r="C212" s="86"/>
      <c r="D212" s="81"/>
      <c r="E212" s="81"/>
      <c r="F212" s="81"/>
      <c r="G212" s="80"/>
      <c r="H212" s="80"/>
    </row>
    <row r="213" spans="1:8" hidden="1">
      <c r="A213" s="80">
        <f t="shared" si="3"/>
        <v>188</v>
      </c>
      <c r="B213" s="81"/>
      <c r="C213" s="86"/>
      <c r="D213" s="81"/>
      <c r="E213" s="81"/>
      <c r="F213" s="81"/>
      <c r="G213" s="80"/>
      <c r="H213" s="80"/>
    </row>
    <row r="214" spans="1:8" hidden="1">
      <c r="A214" s="80">
        <f t="shared" si="3"/>
        <v>189</v>
      </c>
      <c r="B214" s="81"/>
      <c r="C214" s="86"/>
      <c r="D214" s="81"/>
      <c r="E214" s="81"/>
      <c r="F214" s="81"/>
      <c r="G214" s="80"/>
      <c r="H214" s="80"/>
    </row>
    <row r="215" spans="1:8" hidden="1">
      <c r="A215" s="80">
        <f t="shared" si="3"/>
        <v>190</v>
      </c>
      <c r="B215" s="81"/>
      <c r="C215" s="86"/>
      <c r="D215" s="81"/>
      <c r="E215" s="81"/>
      <c r="F215" s="81"/>
      <c r="G215" s="80"/>
      <c r="H215" s="80"/>
    </row>
    <row r="216" spans="1:8" hidden="1">
      <c r="A216" s="80">
        <f t="shared" si="3"/>
        <v>191</v>
      </c>
      <c r="B216" s="81"/>
      <c r="C216" s="86"/>
      <c r="D216" s="81"/>
      <c r="E216" s="81"/>
      <c r="F216" s="81"/>
      <c r="G216" s="80"/>
      <c r="H216" s="80"/>
    </row>
    <row r="217" spans="1:8" hidden="1">
      <c r="A217" s="80">
        <f t="shared" si="3"/>
        <v>192</v>
      </c>
      <c r="B217" s="81"/>
      <c r="C217" s="86"/>
      <c r="D217" s="81"/>
      <c r="E217" s="81"/>
      <c r="F217" s="81"/>
      <c r="G217" s="80"/>
      <c r="H217" s="80"/>
    </row>
    <row r="218" spans="1:8" hidden="1">
      <c r="A218" s="80">
        <f t="shared" si="3"/>
        <v>193</v>
      </c>
      <c r="B218" s="81"/>
      <c r="C218" s="86"/>
      <c r="D218" s="81"/>
      <c r="E218" s="81"/>
      <c r="F218" s="81"/>
      <c r="G218" s="80"/>
      <c r="H218" s="80"/>
    </row>
    <row r="219" spans="1:8" hidden="1">
      <c r="A219" s="80">
        <f t="shared" ref="A219:A282" si="4">_stt</f>
        <v>194</v>
      </c>
      <c r="B219" s="81"/>
      <c r="C219" s="86"/>
      <c r="D219" s="81"/>
      <c r="E219" s="81"/>
      <c r="F219" s="81"/>
      <c r="G219" s="80"/>
      <c r="H219" s="80"/>
    </row>
    <row r="220" spans="1:8" hidden="1">
      <c r="A220" s="80">
        <f t="shared" si="4"/>
        <v>195</v>
      </c>
      <c r="B220" s="81"/>
      <c r="C220" s="86"/>
      <c r="D220" s="81"/>
      <c r="E220" s="81"/>
      <c r="F220" s="81"/>
      <c r="G220" s="80"/>
      <c r="H220" s="80"/>
    </row>
    <row r="221" spans="1:8" hidden="1">
      <c r="A221" s="80">
        <f t="shared" si="4"/>
        <v>196</v>
      </c>
      <c r="B221" s="81"/>
      <c r="C221" s="86"/>
      <c r="D221" s="81"/>
      <c r="E221" s="81"/>
      <c r="F221" s="81"/>
      <c r="G221" s="80"/>
      <c r="H221" s="80"/>
    </row>
    <row r="222" spans="1:8" hidden="1">
      <c r="A222" s="80">
        <f t="shared" si="4"/>
        <v>197</v>
      </c>
      <c r="B222" s="81"/>
      <c r="C222" s="86"/>
      <c r="D222" s="81"/>
      <c r="E222" s="81"/>
      <c r="F222" s="81"/>
      <c r="G222" s="80"/>
      <c r="H222" s="80"/>
    </row>
    <row r="223" spans="1:8" hidden="1">
      <c r="A223" s="80">
        <f t="shared" si="4"/>
        <v>198</v>
      </c>
      <c r="B223" s="81"/>
      <c r="C223" s="86"/>
      <c r="D223" s="81"/>
      <c r="E223" s="81"/>
      <c r="F223" s="81"/>
      <c r="G223" s="80"/>
      <c r="H223" s="80"/>
    </row>
    <row r="224" spans="1:8" hidden="1">
      <c r="A224" s="80">
        <f t="shared" si="4"/>
        <v>199</v>
      </c>
      <c r="B224" s="81"/>
      <c r="C224" s="86"/>
      <c r="D224" s="81"/>
      <c r="E224" s="81"/>
      <c r="F224" s="81"/>
      <c r="G224" s="80"/>
      <c r="H224" s="80"/>
    </row>
    <row r="225" spans="1:8" hidden="1">
      <c r="A225" s="80">
        <f t="shared" si="4"/>
        <v>200</v>
      </c>
      <c r="B225" s="81"/>
      <c r="C225" s="86"/>
      <c r="D225" s="81"/>
      <c r="E225" s="81"/>
      <c r="F225" s="81"/>
      <c r="G225" s="80"/>
      <c r="H225" s="80"/>
    </row>
    <row r="226" spans="1:8" hidden="1">
      <c r="A226" s="80">
        <f t="shared" si="4"/>
        <v>201</v>
      </c>
      <c r="B226" s="81"/>
      <c r="C226" s="86"/>
      <c r="D226" s="81"/>
      <c r="E226" s="81"/>
      <c r="F226" s="81"/>
      <c r="G226" s="80"/>
      <c r="H226" s="80"/>
    </row>
    <row r="227" spans="1:8" hidden="1">
      <c r="A227" s="80">
        <f t="shared" si="4"/>
        <v>202</v>
      </c>
      <c r="B227" s="81"/>
      <c r="C227" s="86"/>
      <c r="D227" s="81"/>
      <c r="E227" s="81"/>
      <c r="F227" s="81"/>
      <c r="G227" s="80"/>
      <c r="H227" s="80"/>
    </row>
    <row r="228" spans="1:8" hidden="1">
      <c r="A228" s="80">
        <f t="shared" si="4"/>
        <v>203</v>
      </c>
      <c r="B228" s="81"/>
      <c r="C228" s="86"/>
      <c r="D228" s="81"/>
      <c r="E228" s="81"/>
      <c r="F228" s="81"/>
      <c r="G228" s="80"/>
      <c r="H228" s="80"/>
    </row>
    <row r="229" spans="1:8" hidden="1">
      <c r="A229" s="80">
        <f t="shared" si="4"/>
        <v>204</v>
      </c>
      <c r="B229" s="81"/>
      <c r="C229" s="86"/>
      <c r="D229" s="81"/>
      <c r="E229" s="81"/>
      <c r="F229" s="81"/>
      <c r="G229" s="80"/>
      <c r="H229" s="80"/>
    </row>
    <row r="230" spans="1:8" hidden="1">
      <c r="A230" s="80">
        <f t="shared" si="4"/>
        <v>205</v>
      </c>
      <c r="B230" s="81"/>
      <c r="C230" s="86"/>
      <c r="D230" s="81"/>
      <c r="E230" s="81"/>
      <c r="F230" s="81"/>
      <c r="G230" s="80"/>
      <c r="H230" s="80"/>
    </row>
    <row r="231" spans="1:8" hidden="1">
      <c r="A231" s="80">
        <f t="shared" si="4"/>
        <v>206</v>
      </c>
      <c r="B231" s="81"/>
      <c r="C231" s="86"/>
      <c r="D231" s="81"/>
      <c r="E231" s="81"/>
      <c r="F231" s="81"/>
      <c r="G231" s="80"/>
      <c r="H231" s="80"/>
    </row>
    <row r="232" spans="1:8" hidden="1">
      <c r="A232" s="80">
        <f t="shared" si="4"/>
        <v>207</v>
      </c>
      <c r="B232" s="81"/>
      <c r="C232" s="86"/>
      <c r="D232" s="81"/>
      <c r="E232" s="81"/>
      <c r="F232" s="81"/>
      <c r="G232" s="80"/>
      <c r="H232" s="80"/>
    </row>
    <row r="233" spans="1:8" hidden="1">
      <c r="A233" s="80">
        <f t="shared" si="4"/>
        <v>208</v>
      </c>
      <c r="B233" s="81"/>
      <c r="C233" s="86"/>
      <c r="D233" s="81"/>
      <c r="E233" s="81"/>
      <c r="F233" s="81"/>
      <c r="G233" s="80"/>
      <c r="H233" s="80"/>
    </row>
    <row r="234" spans="1:8" hidden="1">
      <c r="A234" s="80">
        <f t="shared" si="4"/>
        <v>209</v>
      </c>
      <c r="B234" s="81"/>
      <c r="C234" s="86"/>
      <c r="D234" s="81"/>
      <c r="E234" s="81"/>
      <c r="F234" s="81"/>
      <c r="G234" s="80"/>
      <c r="H234" s="80"/>
    </row>
    <row r="235" spans="1:8" hidden="1">
      <c r="A235" s="80">
        <f t="shared" si="4"/>
        <v>210</v>
      </c>
      <c r="B235" s="81"/>
      <c r="C235" s="86"/>
      <c r="D235" s="81"/>
      <c r="E235" s="81"/>
      <c r="F235" s="81"/>
      <c r="G235" s="80"/>
      <c r="H235" s="80"/>
    </row>
    <row r="236" spans="1:8" hidden="1">
      <c r="A236" s="80">
        <f t="shared" si="4"/>
        <v>211</v>
      </c>
      <c r="B236" s="81"/>
      <c r="C236" s="86"/>
      <c r="D236" s="81"/>
      <c r="E236" s="81"/>
      <c r="F236" s="81"/>
      <c r="G236" s="80"/>
      <c r="H236" s="80"/>
    </row>
    <row r="237" spans="1:8" hidden="1">
      <c r="A237" s="80">
        <f t="shared" si="4"/>
        <v>212</v>
      </c>
      <c r="B237" s="81"/>
      <c r="C237" s="86"/>
      <c r="D237" s="81"/>
      <c r="E237" s="81"/>
      <c r="F237" s="81"/>
      <c r="G237" s="80"/>
      <c r="H237" s="80"/>
    </row>
    <row r="238" spans="1:8" hidden="1">
      <c r="A238" s="80">
        <f t="shared" si="4"/>
        <v>213</v>
      </c>
      <c r="B238" s="81"/>
      <c r="C238" s="86"/>
      <c r="D238" s="81"/>
      <c r="E238" s="81"/>
      <c r="F238" s="81"/>
      <c r="G238" s="80"/>
      <c r="H238" s="80"/>
    </row>
    <row r="239" spans="1:8" hidden="1">
      <c r="A239" s="80">
        <f t="shared" si="4"/>
        <v>214</v>
      </c>
      <c r="B239" s="81"/>
      <c r="C239" s="86"/>
      <c r="D239" s="81"/>
      <c r="E239" s="81"/>
      <c r="F239" s="81"/>
      <c r="G239" s="80"/>
      <c r="H239" s="80"/>
    </row>
    <row r="240" spans="1:8" hidden="1">
      <c r="A240" s="80">
        <f t="shared" si="4"/>
        <v>215</v>
      </c>
      <c r="B240" s="81"/>
      <c r="C240" s="86"/>
      <c r="D240" s="81"/>
      <c r="E240" s="81"/>
      <c r="F240" s="81"/>
      <c r="G240" s="80"/>
      <c r="H240" s="80"/>
    </row>
    <row r="241" spans="1:8" hidden="1">
      <c r="A241" s="80">
        <f t="shared" si="4"/>
        <v>216</v>
      </c>
      <c r="B241" s="81"/>
      <c r="C241" s="86"/>
      <c r="D241" s="81"/>
      <c r="E241" s="81"/>
      <c r="F241" s="81"/>
      <c r="G241" s="80"/>
      <c r="H241" s="80"/>
    </row>
    <row r="242" spans="1:8" hidden="1">
      <c r="A242" s="80">
        <f t="shared" si="4"/>
        <v>217</v>
      </c>
      <c r="B242" s="81"/>
      <c r="C242" s="86"/>
      <c r="D242" s="81"/>
      <c r="E242" s="81"/>
      <c r="F242" s="81"/>
      <c r="G242" s="80"/>
      <c r="H242" s="80"/>
    </row>
    <row r="243" spans="1:8" hidden="1">
      <c r="A243" s="80">
        <f t="shared" si="4"/>
        <v>218</v>
      </c>
      <c r="B243" s="81"/>
      <c r="C243" s="86"/>
      <c r="D243" s="81"/>
      <c r="E243" s="81"/>
      <c r="F243" s="81"/>
      <c r="G243" s="80"/>
      <c r="H243" s="80"/>
    </row>
    <row r="244" spans="1:8" hidden="1">
      <c r="A244" s="80">
        <f t="shared" si="4"/>
        <v>219</v>
      </c>
      <c r="B244" s="81"/>
      <c r="C244" s="86"/>
      <c r="D244" s="81"/>
      <c r="E244" s="81"/>
      <c r="F244" s="81"/>
      <c r="G244" s="80"/>
      <c r="H244" s="80"/>
    </row>
    <row r="245" spans="1:8" hidden="1">
      <c r="A245" s="80">
        <f t="shared" si="4"/>
        <v>220</v>
      </c>
      <c r="B245" s="81"/>
      <c r="C245" s="86"/>
      <c r="D245" s="81"/>
      <c r="E245" s="81"/>
      <c r="F245" s="81"/>
      <c r="G245" s="80"/>
      <c r="H245" s="80"/>
    </row>
    <row r="246" spans="1:8" hidden="1">
      <c r="A246" s="80">
        <f t="shared" si="4"/>
        <v>221</v>
      </c>
      <c r="B246" s="81"/>
      <c r="C246" s="86"/>
      <c r="D246" s="81"/>
      <c r="E246" s="81"/>
      <c r="F246" s="81"/>
      <c r="G246" s="80"/>
      <c r="H246" s="80"/>
    </row>
    <row r="247" spans="1:8" hidden="1">
      <c r="A247" s="80">
        <f t="shared" si="4"/>
        <v>222</v>
      </c>
      <c r="B247" s="81"/>
      <c r="C247" s="86"/>
      <c r="D247" s="81"/>
      <c r="E247" s="81"/>
      <c r="F247" s="81"/>
      <c r="G247" s="80"/>
      <c r="H247" s="80"/>
    </row>
    <row r="248" spans="1:8" hidden="1">
      <c r="A248" s="80">
        <f t="shared" si="4"/>
        <v>223</v>
      </c>
      <c r="B248" s="81"/>
      <c r="C248" s="86"/>
      <c r="D248" s="81"/>
      <c r="E248" s="81"/>
      <c r="F248" s="81"/>
      <c r="G248" s="80"/>
      <c r="H248" s="80"/>
    </row>
    <row r="249" spans="1:8" hidden="1">
      <c r="A249" s="80">
        <f t="shared" si="4"/>
        <v>224</v>
      </c>
      <c r="B249" s="81"/>
      <c r="C249" s="86"/>
      <c r="D249" s="81"/>
      <c r="E249" s="81"/>
      <c r="F249" s="81"/>
      <c r="G249" s="80"/>
      <c r="H249" s="80"/>
    </row>
    <row r="250" spans="1:8" hidden="1">
      <c r="A250" s="80">
        <f t="shared" si="4"/>
        <v>225</v>
      </c>
      <c r="B250" s="81"/>
      <c r="C250" s="86"/>
      <c r="D250" s="81"/>
      <c r="E250" s="81"/>
      <c r="F250" s="81"/>
      <c r="G250" s="80"/>
      <c r="H250" s="80"/>
    </row>
    <row r="251" spans="1:8" hidden="1">
      <c r="A251" s="80">
        <f t="shared" si="4"/>
        <v>226</v>
      </c>
      <c r="B251" s="81"/>
      <c r="C251" s="86"/>
      <c r="D251" s="81"/>
      <c r="E251" s="81"/>
      <c r="F251" s="81"/>
      <c r="G251" s="80"/>
      <c r="H251" s="80"/>
    </row>
    <row r="252" spans="1:8" hidden="1">
      <c r="A252" s="80">
        <f t="shared" si="4"/>
        <v>227</v>
      </c>
      <c r="B252" s="81"/>
      <c r="C252" s="86"/>
      <c r="D252" s="81"/>
      <c r="E252" s="81"/>
      <c r="F252" s="81"/>
      <c r="G252" s="80"/>
      <c r="H252" s="80"/>
    </row>
    <row r="253" spans="1:8">
      <c r="A253" s="80">
        <f t="shared" si="4"/>
        <v>228</v>
      </c>
      <c r="B253" s="81"/>
      <c r="C253" s="86"/>
      <c r="D253" s="81"/>
      <c r="E253" s="81"/>
      <c r="F253" s="81"/>
      <c r="G253" s="80"/>
      <c r="H253" s="80"/>
    </row>
    <row r="254" spans="1:8">
      <c r="A254" s="80">
        <f t="shared" si="4"/>
        <v>229</v>
      </c>
      <c r="B254" s="81"/>
      <c r="C254" s="86"/>
      <c r="D254" s="81"/>
      <c r="E254" s="81"/>
      <c r="F254" s="81"/>
      <c r="G254" s="80"/>
      <c r="H254" s="80"/>
    </row>
    <row r="255" spans="1:8">
      <c r="A255" s="80">
        <f t="shared" si="4"/>
        <v>230</v>
      </c>
      <c r="B255" s="81"/>
      <c r="C255" s="86"/>
      <c r="D255" s="81"/>
      <c r="E255" s="81"/>
      <c r="F255" s="81"/>
      <c r="G255" s="80"/>
      <c r="H255" s="80"/>
    </row>
    <row r="256" spans="1:8">
      <c r="A256" s="80">
        <f t="shared" si="4"/>
        <v>231</v>
      </c>
      <c r="B256" s="81"/>
      <c r="C256" s="86"/>
      <c r="D256" s="81"/>
      <c r="E256" s="81"/>
      <c r="F256" s="81"/>
      <c r="G256" s="80"/>
      <c r="H256" s="80"/>
    </row>
    <row r="257" spans="1:8">
      <c r="A257" s="80">
        <f t="shared" si="4"/>
        <v>232</v>
      </c>
      <c r="B257" s="81"/>
      <c r="C257" s="86"/>
      <c r="D257" s="81"/>
      <c r="E257" s="81"/>
      <c r="F257" s="81"/>
      <c r="G257" s="80"/>
      <c r="H257" s="80"/>
    </row>
    <row r="258" spans="1:8">
      <c r="A258" s="80">
        <f t="shared" si="4"/>
        <v>233</v>
      </c>
      <c r="B258" s="81"/>
      <c r="C258" s="86"/>
      <c r="D258" s="81"/>
      <c r="E258" s="81"/>
      <c r="F258" s="81"/>
      <c r="G258" s="80"/>
      <c r="H258" s="80"/>
    </row>
    <row r="259" spans="1:8">
      <c r="A259" s="80">
        <f t="shared" si="4"/>
        <v>234</v>
      </c>
      <c r="B259" s="81"/>
      <c r="C259" s="86"/>
      <c r="D259" s="81"/>
      <c r="E259" s="81"/>
      <c r="F259" s="81"/>
      <c r="G259" s="80"/>
      <c r="H259" s="80"/>
    </row>
    <row r="260" spans="1:8">
      <c r="A260" s="80">
        <f t="shared" si="4"/>
        <v>235</v>
      </c>
      <c r="B260" s="81"/>
      <c r="C260" s="86"/>
      <c r="D260" s="81"/>
      <c r="E260" s="81"/>
      <c r="F260" s="81"/>
      <c r="G260" s="80"/>
      <c r="H260" s="80"/>
    </row>
    <row r="261" spans="1:8">
      <c r="A261" s="80">
        <f t="shared" si="4"/>
        <v>236</v>
      </c>
      <c r="B261" s="81"/>
      <c r="C261" s="86"/>
      <c r="D261" s="81"/>
      <c r="E261" s="81"/>
      <c r="F261" s="81"/>
      <c r="G261" s="80"/>
      <c r="H261" s="80"/>
    </row>
    <row r="262" spans="1:8">
      <c r="A262" s="80">
        <f t="shared" si="4"/>
        <v>237</v>
      </c>
      <c r="B262" s="81"/>
      <c r="C262" s="86"/>
      <c r="D262" s="81"/>
      <c r="E262" s="81"/>
      <c r="F262" s="81"/>
      <c r="G262" s="80"/>
      <c r="H262" s="80"/>
    </row>
    <row r="263" spans="1:8">
      <c r="A263" s="80">
        <f t="shared" si="4"/>
        <v>238</v>
      </c>
      <c r="B263" s="81"/>
      <c r="C263" s="86"/>
      <c r="D263" s="81"/>
      <c r="E263" s="81"/>
      <c r="F263" s="81"/>
      <c r="G263" s="80"/>
      <c r="H263" s="80"/>
    </row>
    <row r="264" spans="1:8">
      <c r="A264" s="80">
        <f t="shared" si="4"/>
        <v>239</v>
      </c>
      <c r="B264" s="81"/>
      <c r="C264" s="86"/>
      <c r="D264" s="81"/>
      <c r="E264" s="81"/>
      <c r="F264" s="81"/>
      <c r="G264" s="80"/>
      <c r="H264" s="80"/>
    </row>
    <row r="265" spans="1:8">
      <c r="A265" s="80">
        <f t="shared" si="4"/>
        <v>240</v>
      </c>
      <c r="B265" s="81"/>
      <c r="C265" s="86"/>
      <c r="D265" s="81"/>
      <c r="E265" s="81"/>
      <c r="F265" s="81"/>
      <c r="G265" s="80"/>
      <c r="H265" s="80"/>
    </row>
    <row r="266" spans="1:8">
      <c r="A266" s="80">
        <f t="shared" si="4"/>
        <v>241</v>
      </c>
      <c r="B266" s="81"/>
      <c r="C266" s="86"/>
      <c r="D266" s="81"/>
      <c r="E266" s="81"/>
      <c r="F266" s="81"/>
      <c r="G266" s="80"/>
      <c r="H266" s="80"/>
    </row>
    <row r="267" spans="1:8">
      <c r="A267" s="80">
        <f t="shared" si="4"/>
        <v>242</v>
      </c>
      <c r="B267" s="81"/>
      <c r="C267" s="86"/>
      <c r="D267" s="81"/>
      <c r="E267" s="81"/>
      <c r="F267" s="81"/>
      <c r="G267" s="80"/>
      <c r="H267" s="80"/>
    </row>
    <row r="268" spans="1:8">
      <c r="A268" s="80">
        <f t="shared" si="4"/>
        <v>243</v>
      </c>
      <c r="B268" s="81"/>
      <c r="C268" s="86"/>
      <c r="D268" s="81"/>
      <c r="E268" s="81"/>
      <c r="F268" s="81"/>
      <c r="G268" s="80"/>
      <c r="H268" s="80"/>
    </row>
    <row r="269" spans="1:8">
      <c r="A269" s="80">
        <f t="shared" si="4"/>
        <v>244</v>
      </c>
      <c r="B269" s="81"/>
      <c r="C269" s="86"/>
      <c r="D269" s="81"/>
      <c r="E269" s="81"/>
      <c r="F269" s="81"/>
      <c r="G269" s="80"/>
      <c r="H269" s="80"/>
    </row>
    <row r="270" spans="1:8">
      <c r="A270" s="80">
        <f t="shared" si="4"/>
        <v>245</v>
      </c>
      <c r="B270" s="81"/>
      <c r="C270" s="86"/>
      <c r="D270" s="81"/>
      <c r="E270" s="81"/>
      <c r="F270" s="81"/>
      <c r="G270" s="80"/>
      <c r="H270" s="80"/>
    </row>
    <row r="271" spans="1:8">
      <c r="A271" s="80">
        <f t="shared" si="4"/>
        <v>246</v>
      </c>
      <c r="B271" s="81"/>
      <c r="C271" s="86"/>
      <c r="D271" s="81"/>
      <c r="E271" s="81"/>
      <c r="F271" s="81"/>
      <c r="G271" s="80"/>
      <c r="H271" s="80"/>
    </row>
    <row r="272" spans="1:8">
      <c r="A272" s="80">
        <f t="shared" si="4"/>
        <v>247</v>
      </c>
      <c r="B272" s="81"/>
      <c r="C272" s="86"/>
      <c r="D272" s="81"/>
      <c r="E272" s="81"/>
      <c r="F272" s="81"/>
      <c r="G272" s="80"/>
      <c r="H272" s="80"/>
    </row>
    <row r="273" spans="1:8">
      <c r="A273" s="80">
        <f t="shared" si="4"/>
        <v>248</v>
      </c>
      <c r="B273" s="81"/>
      <c r="C273" s="86"/>
      <c r="D273" s="81"/>
      <c r="E273" s="81"/>
      <c r="F273" s="81"/>
      <c r="G273" s="80"/>
      <c r="H273" s="80"/>
    </row>
    <row r="274" spans="1:8">
      <c r="A274" s="80">
        <f t="shared" si="4"/>
        <v>249</v>
      </c>
      <c r="B274" s="81"/>
      <c r="C274" s="86"/>
      <c r="D274" s="81"/>
      <c r="E274" s="81"/>
      <c r="F274" s="81"/>
      <c r="G274" s="80"/>
      <c r="H274" s="80"/>
    </row>
    <row r="275" spans="1:8">
      <c r="A275" s="80">
        <f t="shared" si="4"/>
        <v>250</v>
      </c>
      <c r="B275" s="81"/>
      <c r="C275" s="86"/>
      <c r="D275" s="81"/>
      <c r="E275" s="81"/>
      <c r="F275" s="81"/>
      <c r="G275" s="80"/>
      <c r="H275" s="80"/>
    </row>
    <row r="276" spans="1:8">
      <c r="A276" s="80">
        <f t="shared" si="4"/>
        <v>251</v>
      </c>
      <c r="B276" s="81"/>
      <c r="C276" s="86"/>
      <c r="D276" s="81"/>
      <c r="E276" s="81"/>
      <c r="F276" s="81"/>
      <c r="G276" s="80"/>
      <c r="H276" s="80"/>
    </row>
    <row r="277" spans="1:8">
      <c r="A277" s="80">
        <f t="shared" si="4"/>
        <v>252</v>
      </c>
      <c r="B277" s="81"/>
      <c r="C277" s="86"/>
      <c r="D277" s="81"/>
      <c r="E277" s="81"/>
      <c r="F277" s="81"/>
      <c r="G277" s="80"/>
      <c r="H277" s="80"/>
    </row>
    <row r="278" spans="1:8">
      <c r="A278" s="80">
        <f t="shared" si="4"/>
        <v>253</v>
      </c>
      <c r="B278" s="81"/>
      <c r="C278" s="86"/>
      <c r="D278" s="81"/>
      <c r="E278" s="81"/>
      <c r="F278" s="81"/>
      <c r="G278" s="80"/>
      <c r="H278" s="80"/>
    </row>
    <row r="279" spans="1:8">
      <c r="A279" s="80">
        <f t="shared" si="4"/>
        <v>254</v>
      </c>
      <c r="B279" s="81"/>
      <c r="C279" s="86"/>
      <c r="D279" s="81"/>
      <c r="E279" s="81"/>
      <c r="F279" s="81"/>
      <c r="G279" s="80"/>
      <c r="H279" s="80"/>
    </row>
    <row r="280" spans="1:8">
      <c r="A280" s="80">
        <f t="shared" si="4"/>
        <v>255</v>
      </c>
      <c r="B280" s="81"/>
      <c r="C280" s="86"/>
      <c r="D280" s="81"/>
      <c r="E280" s="81"/>
      <c r="F280" s="81"/>
      <c r="G280" s="80"/>
      <c r="H280" s="80"/>
    </row>
    <row r="281" spans="1:8">
      <c r="A281" s="80">
        <f t="shared" si="4"/>
        <v>256</v>
      </c>
      <c r="B281" s="81"/>
      <c r="C281" s="86"/>
      <c r="D281" s="81"/>
      <c r="E281" s="81"/>
      <c r="F281" s="81"/>
      <c r="G281" s="80"/>
      <c r="H281" s="80"/>
    </row>
    <row r="282" spans="1:8">
      <c r="A282" s="80">
        <f t="shared" si="4"/>
        <v>257</v>
      </c>
      <c r="B282" s="81"/>
      <c r="C282" s="86"/>
      <c r="D282" s="81"/>
      <c r="E282" s="81"/>
      <c r="F282" s="81"/>
      <c r="G282" s="80"/>
      <c r="H282" s="80"/>
    </row>
    <row r="283" spans="1:8">
      <c r="A283" s="80">
        <f t="shared" ref="A283:A346" si="5">_stt</f>
        <v>258</v>
      </c>
      <c r="B283" s="81"/>
      <c r="C283" s="86"/>
      <c r="D283" s="81"/>
      <c r="E283" s="81"/>
      <c r="F283" s="81"/>
      <c r="G283" s="80"/>
      <c r="H283" s="80"/>
    </row>
    <row r="284" spans="1:8">
      <c r="A284" s="80">
        <f t="shared" si="5"/>
        <v>259</v>
      </c>
      <c r="B284" s="81"/>
      <c r="C284" s="86"/>
      <c r="D284" s="81"/>
      <c r="E284" s="81"/>
      <c r="F284" s="81"/>
      <c r="G284" s="80"/>
      <c r="H284" s="80"/>
    </row>
    <row r="285" spans="1:8">
      <c r="A285" s="80">
        <f t="shared" si="5"/>
        <v>260</v>
      </c>
      <c r="B285" s="81"/>
      <c r="C285" s="86"/>
      <c r="D285" s="81"/>
      <c r="E285" s="81"/>
      <c r="F285" s="81"/>
      <c r="G285" s="80"/>
      <c r="H285" s="80"/>
    </row>
    <row r="286" spans="1:8">
      <c r="A286" s="80">
        <f t="shared" si="5"/>
        <v>261</v>
      </c>
      <c r="B286" s="81"/>
      <c r="C286" s="86"/>
      <c r="D286" s="81"/>
      <c r="E286" s="81"/>
      <c r="F286" s="81"/>
      <c r="G286" s="80"/>
      <c r="H286" s="80"/>
    </row>
    <row r="287" spans="1:8">
      <c r="A287" s="80">
        <f t="shared" si="5"/>
        <v>262</v>
      </c>
      <c r="B287" s="81"/>
      <c r="C287" s="86"/>
      <c r="D287" s="81"/>
      <c r="E287" s="81"/>
      <c r="F287" s="81"/>
      <c r="G287" s="80"/>
      <c r="H287" s="80"/>
    </row>
    <row r="288" spans="1:8">
      <c r="A288" s="80">
        <f t="shared" si="5"/>
        <v>263</v>
      </c>
      <c r="B288" s="81"/>
      <c r="C288" s="86"/>
      <c r="D288" s="81"/>
      <c r="E288" s="81"/>
      <c r="F288" s="81"/>
      <c r="G288" s="80"/>
      <c r="H288" s="80"/>
    </row>
    <row r="289" spans="1:8">
      <c r="A289" s="80">
        <f t="shared" si="5"/>
        <v>264</v>
      </c>
      <c r="B289" s="81"/>
      <c r="C289" s="86"/>
      <c r="D289" s="81"/>
      <c r="E289" s="81"/>
      <c r="F289" s="81"/>
      <c r="G289" s="80"/>
      <c r="H289" s="80"/>
    </row>
    <row r="290" spans="1:8">
      <c r="A290" s="80">
        <f t="shared" si="5"/>
        <v>265</v>
      </c>
      <c r="B290" s="81"/>
      <c r="C290" s="86"/>
      <c r="D290" s="81"/>
      <c r="E290" s="81"/>
      <c r="F290" s="81"/>
      <c r="G290" s="80"/>
      <c r="H290" s="80"/>
    </row>
    <row r="291" spans="1:8">
      <c r="A291" s="80">
        <f t="shared" si="5"/>
        <v>266</v>
      </c>
      <c r="B291" s="81"/>
      <c r="C291" s="86"/>
      <c r="D291" s="81"/>
      <c r="E291" s="81"/>
      <c r="F291" s="81"/>
      <c r="G291" s="80"/>
      <c r="H291" s="80"/>
    </row>
    <row r="292" spans="1:8">
      <c r="A292" s="80">
        <f t="shared" si="5"/>
        <v>267</v>
      </c>
      <c r="B292" s="81"/>
      <c r="C292" s="86"/>
      <c r="D292" s="81"/>
      <c r="E292" s="81"/>
      <c r="F292" s="81"/>
      <c r="G292" s="80"/>
      <c r="H292" s="80"/>
    </row>
    <row r="293" spans="1:8">
      <c r="A293" s="80">
        <f t="shared" si="5"/>
        <v>268</v>
      </c>
      <c r="B293" s="81"/>
      <c r="C293" s="86"/>
      <c r="D293" s="81"/>
      <c r="E293" s="81"/>
      <c r="F293" s="81"/>
      <c r="G293" s="80"/>
      <c r="H293" s="80"/>
    </row>
    <row r="294" spans="1:8">
      <c r="A294" s="80">
        <f t="shared" si="5"/>
        <v>269</v>
      </c>
      <c r="B294" s="81"/>
      <c r="C294" s="86"/>
      <c r="D294" s="81"/>
      <c r="E294" s="81"/>
      <c r="F294" s="81"/>
      <c r="G294" s="80"/>
      <c r="H294" s="80"/>
    </row>
    <row r="295" spans="1:8">
      <c r="A295" s="80">
        <f t="shared" si="5"/>
        <v>270</v>
      </c>
      <c r="B295" s="81"/>
      <c r="C295" s="86"/>
      <c r="D295" s="81"/>
      <c r="E295" s="81"/>
      <c r="F295" s="81"/>
      <c r="G295" s="80"/>
      <c r="H295" s="80"/>
    </row>
    <row r="296" spans="1:8">
      <c r="A296" s="80">
        <f t="shared" si="5"/>
        <v>271</v>
      </c>
      <c r="B296" s="81"/>
      <c r="C296" s="86"/>
      <c r="D296" s="81"/>
      <c r="E296" s="81"/>
      <c r="F296" s="81"/>
      <c r="G296" s="80"/>
      <c r="H296" s="80"/>
    </row>
    <row r="297" spans="1:8">
      <c r="A297" s="80">
        <f t="shared" si="5"/>
        <v>272</v>
      </c>
      <c r="B297" s="81"/>
      <c r="C297" s="86"/>
      <c r="D297" s="81"/>
      <c r="E297" s="81"/>
      <c r="F297" s="81"/>
      <c r="G297" s="80"/>
      <c r="H297" s="80"/>
    </row>
    <row r="298" spans="1:8">
      <c r="A298" s="80">
        <f t="shared" si="5"/>
        <v>273</v>
      </c>
      <c r="B298" s="81"/>
      <c r="C298" s="86"/>
      <c r="D298" s="81"/>
      <c r="E298" s="81"/>
      <c r="F298" s="81"/>
      <c r="G298" s="80"/>
      <c r="H298" s="80"/>
    </row>
    <row r="299" spans="1:8">
      <c r="A299" s="80">
        <f t="shared" si="5"/>
        <v>274</v>
      </c>
      <c r="B299" s="81"/>
      <c r="C299" s="86"/>
      <c r="D299" s="81"/>
      <c r="E299" s="81"/>
      <c r="F299" s="81"/>
      <c r="G299" s="80"/>
      <c r="H299" s="80"/>
    </row>
    <row r="300" spans="1:8">
      <c r="A300" s="80">
        <f t="shared" si="5"/>
        <v>275</v>
      </c>
      <c r="B300" s="81"/>
      <c r="C300" s="86"/>
      <c r="D300" s="81"/>
      <c r="E300" s="81"/>
      <c r="F300" s="81"/>
      <c r="G300" s="80"/>
      <c r="H300" s="80"/>
    </row>
    <row r="301" spans="1:8">
      <c r="A301" s="80">
        <f t="shared" si="5"/>
        <v>276</v>
      </c>
      <c r="B301" s="81"/>
      <c r="C301" s="86"/>
      <c r="D301" s="81"/>
      <c r="E301" s="81"/>
      <c r="F301" s="81"/>
      <c r="G301" s="80"/>
      <c r="H301" s="80"/>
    </row>
    <row r="302" spans="1:8">
      <c r="A302" s="80">
        <f t="shared" si="5"/>
        <v>277</v>
      </c>
      <c r="B302" s="81"/>
      <c r="C302" s="86"/>
      <c r="D302" s="81"/>
      <c r="E302" s="81"/>
      <c r="F302" s="81"/>
      <c r="G302" s="80"/>
      <c r="H302" s="80"/>
    </row>
    <row r="303" spans="1:8">
      <c r="A303" s="80">
        <f t="shared" si="5"/>
        <v>278</v>
      </c>
      <c r="B303" s="81"/>
      <c r="C303" s="86"/>
      <c r="D303" s="81"/>
      <c r="E303" s="81"/>
      <c r="F303" s="81"/>
      <c r="G303" s="80"/>
      <c r="H303" s="80"/>
    </row>
    <row r="304" spans="1:8">
      <c r="A304" s="80">
        <f t="shared" si="5"/>
        <v>279</v>
      </c>
      <c r="B304" s="81"/>
      <c r="C304" s="86"/>
      <c r="D304" s="81"/>
      <c r="E304" s="81"/>
      <c r="F304" s="81"/>
      <c r="G304" s="80"/>
      <c r="H304" s="80"/>
    </row>
    <row r="305" spans="1:8">
      <c r="A305" s="80">
        <f t="shared" si="5"/>
        <v>280</v>
      </c>
      <c r="B305" s="81"/>
      <c r="C305" s="86"/>
      <c r="D305" s="81"/>
      <c r="E305" s="81"/>
      <c r="F305" s="81"/>
      <c r="G305" s="80"/>
      <c r="H305" s="80"/>
    </row>
    <row r="306" spans="1:8">
      <c r="A306" s="80">
        <f t="shared" si="5"/>
        <v>281</v>
      </c>
      <c r="B306" s="81"/>
      <c r="C306" s="86"/>
      <c r="D306" s="81"/>
      <c r="E306" s="81"/>
      <c r="F306" s="81"/>
      <c r="G306" s="80"/>
      <c r="H306" s="80"/>
    </row>
    <row r="307" spans="1:8">
      <c r="A307" s="80">
        <f t="shared" si="5"/>
        <v>282</v>
      </c>
      <c r="B307" s="81"/>
      <c r="C307" s="86"/>
      <c r="D307" s="81"/>
      <c r="E307" s="81"/>
      <c r="F307" s="81"/>
      <c r="G307" s="80"/>
      <c r="H307" s="80"/>
    </row>
    <row r="308" spans="1:8">
      <c r="A308" s="80">
        <f t="shared" si="5"/>
        <v>283</v>
      </c>
      <c r="B308" s="81"/>
      <c r="C308" s="86"/>
      <c r="D308" s="81"/>
      <c r="E308" s="81"/>
      <c r="F308" s="81"/>
      <c r="G308" s="80"/>
      <c r="H308" s="80"/>
    </row>
    <row r="309" spans="1:8">
      <c r="A309" s="80">
        <f t="shared" si="5"/>
        <v>284</v>
      </c>
      <c r="B309" s="81"/>
      <c r="C309" s="86"/>
      <c r="D309" s="81"/>
      <c r="E309" s="81"/>
      <c r="F309" s="81"/>
      <c r="G309" s="80"/>
      <c r="H309" s="80"/>
    </row>
    <row r="310" spans="1:8">
      <c r="A310" s="80">
        <f t="shared" si="5"/>
        <v>285</v>
      </c>
      <c r="B310" s="81"/>
      <c r="C310" s="86"/>
      <c r="D310" s="81"/>
      <c r="E310" s="81"/>
      <c r="F310" s="81"/>
      <c r="G310" s="80"/>
      <c r="H310" s="80"/>
    </row>
    <row r="311" spans="1:8">
      <c r="A311" s="80">
        <f t="shared" si="5"/>
        <v>286</v>
      </c>
      <c r="B311" s="81"/>
      <c r="C311" s="86"/>
      <c r="D311" s="81"/>
      <c r="E311" s="81"/>
      <c r="F311" s="81"/>
      <c r="G311" s="80"/>
      <c r="H311" s="80"/>
    </row>
    <row r="312" spans="1:8">
      <c r="A312" s="80">
        <f t="shared" si="5"/>
        <v>287</v>
      </c>
      <c r="B312" s="81"/>
      <c r="C312" s="86"/>
      <c r="D312" s="81"/>
      <c r="E312" s="81"/>
      <c r="F312" s="81"/>
      <c r="G312" s="80"/>
      <c r="H312" s="80"/>
    </row>
    <row r="313" spans="1:8">
      <c r="A313" s="80">
        <f t="shared" si="5"/>
        <v>288</v>
      </c>
      <c r="B313" s="81"/>
      <c r="C313" s="86"/>
      <c r="D313" s="81"/>
      <c r="E313" s="81"/>
      <c r="F313" s="81"/>
      <c r="G313" s="80"/>
      <c r="H313" s="80"/>
    </row>
    <row r="314" spans="1:8">
      <c r="A314" s="80">
        <f t="shared" si="5"/>
        <v>289</v>
      </c>
      <c r="B314" s="81"/>
      <c r="C314" s="86"/>
      <c r="D314" s="81"/>
      <c r="E314" s="81"/>
      <c r="F314" s="81"/>
      <c r="G314" s="80"/>
      <c r="H314" s="80"/>
    </row>
    <row r="315" spans="1:8">
      <c r="A315" s="80">
        <f t="shared" si="5"/>
        <v>290</v>
      </c>
      <c r="B315" s="81"/>
      <c r="C315" s="86"/>
      <c r="D315" s="81"/>
      <c r="E315" s="81"/>
      <c r="F315" s="81"/>
      <c r="G315" s="80"/>
      <c r="H315" s="80"/>
    </row>
    <row r="316" spans="1:8">
      <c r="A316" s="80">
        <f t="shared" si="5"/>
        <v>291</v>
      </c>
      <c r="B316" s="81"/>
      <c r="C316" s="86"/>
      <c r="D316" s="81"/>
      <c r="E316" s="81"/>
      <c r="F316" s="81"/>
      <c r="G316" s="80"/>
      <c r="H316" s="80"/>
    </row>
    <row r="317" spans="1:8">
      <c r="A317" s="80">
        <f t="shared" si="5"/>
        <v>292</v>
      </c>
      <c r="B317" s="81"/>
      <c r="C317" s="86"/>
      <c r="D317" s="81"/>
      <c r="E317" s="81"/>
      <c r="F317" s="81"/>
      <c r="G317" s="80"/>
      <c r="H317" s="80"/>
    </row>
    <row r="318" spans="1:8">
      <c r="A318" s="80">
        <f t="shared" si="5"/>
        <v>293</v>
      </c>
      <c r="B318" s="81"/>
      <c r="C318" s="86"/>
      <c r="D318" s="81"/>
      <c r="E318" s="81"/>
      <c r="F318" s="81"/>
      <c r="G318" s="80"/>
      <c r="H318" s="80"/>
    </row>
    <row r="319" spans="1:8">
      <c r="A319" s="80">
        <f t="shared" si="5"/>
        <v>294</v>
      </c>
      <c r="B319" s="81"/>
      <c r="C319" s="86"/>
      <c r="D319" s="81"/>
      <c r="E319" s="81"/>
      <c r="F319" s="81"/>
      <c r="G319" s="80"/>
      <c r="H319" s="80"/>
    </row>
    <row r="320" spans="1:8">
      <c r="A320" s="80">
        <f t="shared" si="5"/>
        <v>295</v>
      </c>
      <c r="B320" s="81"/>
      <c r="C320" s="86"/>
      <c r="D320" s="81"/>
      <c r="E320" s="81"/>
      <c r="F320" s="81"/>
      <c r="G320" s="80"/>
      <c r="H320" s="80"/>
    </row>
    <row r="321" spans="1:8">
      <c r="A321" s="80">
        <f t="shared" si="5"/>
        <v>296</v>
      </c>
      <c r="B321" s="81"/>
      <c r="C321" s="86"/>
      <c r="D321" s="81"/>
      <c r="E321" s="81"/>
      <c r="F321" s="81"/>
      <c r="G321" s="80"/>
      <c r="H321" s="80"/>
    </row>
    <row r="322" spans="1:8">
      <c r="A322" s="80">
        <f t="shared" si="5"/>
        <v>297</v>
      </c>
      <c r="B322" s="81"/>
      <c r="C322" s="86"/>
      <c r="D322" s="81"/>
      <c r="E322" s="81"/>
      <c r="F322" s="81"/>
      <c r="G322" s="80"/>
      <c r="H322" s="80"/>
    </row>
    <row r="323" spans="1:8">
      <c r="A323" s="80">
        <f t="shared" si="5"/>
        <v>298</v>
      </c>
      <c r="B323" s="81"/>
      <c r="C323" s="86"/>
      <c r="D323" s="81"/>
      <c r="E323" s="81"/>
      <c r="F323" s="81"/>
      <c r="G323" s="80"/>
      <c r="H323" s="80"/>
    </row>
    <row r="324" spans="1:8">
      <c r="A324" s="80">
        <f t="shared" si="5"/>
        <v>299</v>
      </c>
      <c r="B324" s="81"/>
      <c r="C324" s="86"/>
      <c r="D324" s="81"/>
      <c r="E324" s="81"/>
      <c r="F324" s="81"/>
      <c r="G324" s="80"/>
      <c r="H324" s="80"/>
    </row>
    <row r="325" spans="1:8">
      <c r="A325" s="80">
        <f t="shared" si="5"/>
        <v>300</v>
      </c>
      <c r="B325" s="81"/>
      <c r="C325" s="86"/>
      <c r="D325" s="81"/>
      <c r="E325" s="81"/>
      <c r="F325" s="81"/>
      <c r="G325" s="80"/>
      <c r="H325" s="80"/>
    </row>
    <row r="326" spans="1:8">
      <c r="A326" s="80">
        <f t="shared" si="5"/>
        <v>301</v>
      </c>
      <c r="B326" s="81"/>
      <c r="C326" s="86"/>
      <c r="D326" s="81"/>
      <c r="E326" s="81"/>
      <c r="F326" s="81"/>
      <c r="G326" s="80"/>
      <c r="H326" s="80"/>
    </row>
    <row r="327" spans="1:8">
      <c r="A327" s="80">
        <f t="shared" si="5"/>
        <v>302</v>
      </c>
      <c r="B327" s="81"/>
      <c r="C327" s="86"/>
      <c r="D327" s="81"/>
      <c r="E327" s="81"/>
      <c r="F327" s="81"/>
      <c r="G327" s="80"/>
      <c r="H327" s="80"/>
    </row>
    <row r="328" spans="1:8">
      <c r="A328" s="80">
        <f t="shared" si="5"/>
        <v>303</v>
      </c>
      <c r="B328" s="81"/>
      <c r="C328" s="86"/>
      <c r="D328" s="81"/>
      <c r="E328" s="81"/>
      <c r="F328" s="81"/>
      <c r="G328" s="80"/>
      <c r="H328" s="80"/>
    </row>
    <row r="329" spans="1:8">
      <c r="A329" s="80">
        <f t="shared" si="5"/>
        <v>304</v>
      </c>
      <c r="B329" s="81"/>
      <c r="C329" s="86"/>
      <c r="D329" s="81"/>
      <c r="E329" s="81"/>
      <c r="F329" s="81"/>
      <c r="G329" s="80"/>
      <c r="H329" s="80"/>
    </row>
    <row r="330" spans="1:8">
      <c r="A330" s="80">
        <f t="shared" si="5"/>
        <v>305</v>
      </c>
      <c r="B330" s="81"/>
      <c r="C330" s="86"/>
      <c r="D330" s="81"/>
      <c r="E330" s="81"/>
      <c r="F330" s="81"/>
      <c r="G330" s="80"/>
      <c r="H330" s="80"/>
    </row>
    <row r="331" spans="1:8">
      <c r="A331" s="80">
        <f t="shared" si="5"/>
        <v>306</v>
      </c>
      <c r="B331" s="81"/>
      <c r="C331" s="86"/>
      <c r="D331" s="81"/>
      <c r="E331" s="81"/>
      <c r="F331" s="81"/>
      <c r="G331" s="80"/>
      <c r="H331" s="80"/>
    </row>
    <row r="332" spans="1:8">
      <c r="A332" s="80">
        <f t="shared" si="5"/>
        <v>307</v>
      </c>
      <c r="B332" s="81"/>
      <c r="C332" s="86"/>
      <c r="D332" s="81"/>
      <c r="E332" s="81"/>
      <c r="F332" s="81"/>
      <c r="G332" s="80"/>
      <c r="H332" s="80"/>
    </row>
    <row r="333" spans="1:8">
      <c r="A333" s="80">
        <f t="shared" si="5"/>
        <v>308</v>
      </c>
      <c r="B333" s="81"/>
      <c r="C333" s="86"/>
      <c r="D333" s="81"/>
      <c r="E333" s="81"/>
      <c r="F333" s="81"/>
      <c r="G333" s="80"/>
      <c r="H333" s="80"/>
    </row>
    <row r="334" spans="1:8">
      <c r="A334" s="80">
        <f t="shared" si="5"/>
        <v>309</v>
      </c>
      <c r="B334" s="81"/>
      <c r="C334" s="86"/>
      <c r="D334" s="81"/>
      <c r="E334" s="81"/>
      <c r="F334" s="81"/>
      <c r="G334" s="80"/>
      <c r="H334" s="80"/>
    </row>
    <row r="335" spans="1:8">
      <c r="A335" s="80">
        <f t="shared" si="5"/>
        <v>310</v>
      </c>
      <c r="B335" s="81"/>
      <c r="C335" s="86"/>
      <c r="D335" s="81"/>
      <c r="E335" s="81"/>
      <c r="F335" s="81"/>
      <c r="G335" s="80"/>
      <c r="H335" s="80"/>
    </row>
    <row r="336" spans="1:8">
      <c r="A336" s="80">
        <f t="shared" si="5"/>
        <v>311</v>
      </c>
      <c r="B336" s="81"/>
      <c r="C336" s="86"/>
      <c r="D336" s="81"/>
      <c r="E336" s="81"/>
      <c r="F336" s="81"/>
      <c r="G336" s="80"/>
      <c r="H336" s="80"/>
    </row>
    <row r="337" spans="1:8">
      <c r="A337" s="80">
        <f t="shared" si="5"/>
        <v>312</v>
      </c>
      <c r="B337" s="81"/>
      <c r="C337" s="86"/>
      <c r="D337" s="81"/>
      <c r="E337" s="81"/>
      <c r="F337" s="81"/>
      <c r="G337" s="80"/>
      <c r="H337" s="80"/>
    </row>
    <row r="338" spans="1:8">
      <c r="A338" s="80">
        <f t="shared" si="5"/>
        <v>313</v>
      </c>
      <c r="B338" s="81"/>
      <c r="C338" s="86"/>
      <c r="D338" s="81"/>
      <c r="E338" s="81"/>
      <c r="F338" s="81"/>
      <c r="G338" s="80"/>
      <c r="H338" s="80"/>
    </row>
    <row r="339" spans="1:8">
      <c r="A339" s="80">
        <f t="shared" si="5"/>
        <v>314</v>
      </c>
      <c r="B339" s="81"/>
      <c r="C339" s="86"/>
      <c r="D339" s="81"/>
      <c r="E339" s="81"/>
      <c r="F339" s="81"/>
      <c r="G339" s="80"/>
      <c r="H339" s="80"/>
    </row>
    <row r="340" spans="1:8">
      <c r="A340" s="80">
        <f t="shared" si="5"/>
        <v>315</v>
      </c>
      <c r="B340" s="81"/>
      <c r="C340" s="86"/>
      <c r="D340" s="81"/>
      <c r="E340" s="81"/>
      <c r="F340" s="81"/>
      <c r="G340" s="80"/>
      <c r="H340" s="80"/>
    </row>
    <row r="341" spans="1:8">
      <c r="A341" s="80">
        <f t="shared" si="5"/>
        <v>316</v>
      </c>
      <c r="B341" s="81"/>
      <c r="C341" s="86"/>
      <c r="D341" s="81"/>
      <c r="E341" s="81"/>
      <c r="F341" s="81"/>
      <c r="G341" s="80"/>
      <c r="H341" s="80"/>
    </row>
    <row r="342" spans="1:8">
      <c r="A342" s="80">
        <f t="shared" si="5"/>
        <v>317</v>
      </c>
      <c r="B342" s="81"/>
      <c r="C342" s="86"/>
      <c r="D342" s="81"/>
      <c r="E342" s="81"/>
      <c r="F342" s="81"/>
      <c r="G342" s="80"/>
      <c r="H342" s="80"/>
    </row>
    <row r="343" spans="1:8">
      <c r="A343" s="80">
        <f t="shared" si="5"/>
        <v>318</v>
      </c>
      <c r="B343" s="81"/>
      <c r="C343" s="86"/>
      <c r="D343" s="81"/>
      <c r="E343" s="81"/>
      <c r="F343" s="81"/>
      <c r="G343" s="80"/>
      <c r="H343" s="80"/>
    </row>
    <row r="344" spans="1:8">
      <c r="A344" s="80">
        <f t="shared" si="5"/>
        <v>319</v>
      </c>
      <c r="B344" s="81"/>
      <c r="C344" s="86"/>
      <c r="D344" s="81"/>
      <c r="E344" s="81"/>
      <c r="F344" s="81"/>
      <c r="G344" s="80"/>
      <c r="H344" s="80"/>
    </row>
    <row r="345" spans="1:8">
      <c r="A345" s="80">
        <f t="shared" si="5"/>
        <v>320</v>
      </c>
      <c r="B345" s="81"/>
      <c r="C345" s="86"/>
      <c r="D345" s="81"/>
      <c r="E345" s="81"/>
      <c r="F345" s="81"/>
      <c r="G345" s="80"/>
      <c r="H345" s="80"/>
    </row>
    <row r="346" spans="1:8">
      <c r="A346" s="80">
        <f t="shared" si="5"/>
        <v>321</v>
      </c>
      <c r="B346" s="81"/>
      <c r="C346" s="86"/>
      <c r="D346" s="81"/>
      <c r="E346" s="81"/>
      <c r="F346" s="81"/>
      <c r="G346" s="80"/>
      <c r="H346" s="80"/>
    </row>
    <row r="347" spans="1:8">
      <c r="A347" s="80">
        <f t="shared" ref="A347:A410" si="6">_stt</f>
        <v>322</v>
      </c>
      <c r="B347" s="81"/>
      <c r="C347" s="86"/>
      <c r="D347" s="81"/>
      <c r="E347" s="81"/>
      <c r="F347" s="81"/>
      <c r="G347" s="80"/>
      <c r="H347" s="80"/>
    </row>
    <row r="348" spans="1:8">
      <c r="A348" s="80">
        <f t="shared" si="6"/>
        <v>323</v>
      </c>
      <c r="B348" s="81"/>
      <c r="C348" s="86"/>
      <c r="D348" s="81"/>
      <c r="E348" s="81"/>
      <c r="F348" s="81"/>
      <c r="G348" s="80"/>
      <c r="H348" s="80"/>
    </row>
    <row r="349" spans="1:8">
      <c r="A349" s="80">
        <f t="shared" si="6"/>
        <v>324</v>
      </c>
      <c r="B349" s="81"/>
      <c r="C349" s="86"/>
      <c r="D349" s="81"/>
      <c r="E349" s="81"/>
      <c r="F349" s="81"/>
      <c r="G349" s="80"/>
      <c r="H349" s="80"/>
    </row>
    <row r="350" spans="1:8">
      <c r="A350" s="80">
        <f t="shared" si="6"/>
        <v>325</v>
      </c>
      <c r="B350" s="81"/>
      <c r="C350" s="86"/>
      <c r="D350" s="81"/>
      <c r="E350" s="81"/>
      <c r="F350" s="81"/>
      <c r="G350" s="80"/>
      <c r="H350" s="80"/>
    </row>
    <row r="351" spans="1:8">
      <c r="A351" s="80">
        <f t="shared" si="6"/>
        <v>326</v>
      </c>
      <c r="B351" s="81"/>
      <c r="C351" s="86"/>
      <c r="D351" s="81"/>
      <c r="E351" s="81"/>
      <c r="F351" s="81"/>
      <c r="G351" s="80"/>
      <c r="H351" s="80"/>
    </row>
    <row r="352" spans="1:8">
      <c r="A352" s="80">
        <f t="shared" si="6"/>
        <v>327</v>
      </c>
      <c r="B352" s="81"/>
      <c r="C352" s="86"/>
      <c r="D352" s="81"/>
      <c r="E352" s="81"/>
      <c r="F352" s="81"/>
      <c r="G352" s="80"/>
      <c r="H352" s="80"/>
    </row>
    <row r="353" spans="1:8">
      <c r="A353" s="80">
        <f t="shared" si="6"/>
        <v>328</v>
      </c>
      <c r="B353" s="81"/>
      <c r="C353" s="86"/>
      <c r="D353" s="81"/>
      <c r="E353" s="81"/>
      <c r="F353" s="81"/>
      <c r="G353" s="80"/>
      <c r="H353" s="80"/>
    </row>
    <row r="354" spans="1:8">
      <c r="A354" s="80">
        <f t="shared" si="6"/>
        <v>329</v>
      </c>
      <c r="B354" s="81"/>
      <c r="C354" s="86"/>
      <c r="D354" s="81"/>
      <c r="E354" s="81"/>
      <c r="F354" s="81"/>
      <c r="G354" s="80"/>
      <c r="H354" s="80"/>
    </row>
    <row r="355" spans="1:8">
      <c r="A355" s="80">
        <f t="shared" si="6"/>
        <v>330</v>
      </c>
      <c r="B355" s="81"/>
      <c r="C355" s="86"/>
      <c r="D355" s="81"/>
      <c r="E355" s="81"/>
      <c r="F355" s="81"/>
      <c r="G355" s="80"/>
      <c r="H355" s="80"/>
    </row>
    <row r="356" spans="1:8">
      <c r="A356" s="80">
        <f t="shared" si="6"/>
        <v>331</v>
      </c>
      <c r="B356" s="81"/>
      <c r="C356" s="86"/>
      <c r="D356" s="81"/>
      <c r="E356" s="81"/>
      <c r="F356" s="81"/>
      <c r="G356" s="80"/>
      <c r="H356" s="80"/>
    </row>
    <row r="357" spans="1:8">
      <c r="A357" s="80">
        <f t="shared" si="6"/>
        <v>332</v>
      </c>
      <c r="B357" s="81"/>
      <c r="C357" s="86"/>
      <c r="D357" s="81"/>
      <c r="E357" s="81"/>
      <c r="F357" s="81"/>
      <c r="G357" s="80"/>
      <c r="H357" s="80"/>
    </row>
    <row r="358" spans="1:8">
      <c r="A358" s="80">
        <f t="shared" si="6"/>
        <v>333</v>
      </c>
      <c r="B358" s="81"/>
      <c r="C358" s="86"/>
      <c r="D358" s="81"/>
      <c r="E358" s="81"/>
      <c r="F358" s="81"/>
      <c r="G358" s="80"/>
      <c r="H358" s="80"/>
    </row>
    <row r="359" spans="1:8">
      <c r="A359" s="80">
        <f t="shared" si="6"/>
        <v>334</v>
      </c>
      <c r="B359" s="81"/>
      <c r="C359" s="86"/>
      <c r="D359" s="81"/>
      <c r="E359" s="81"/>
      <c r="F359" s="81"/>
      <c r="G359" s="80"/>
      <c r="H359" s="80"/>
    </row>
    <row r="360" spans="1:8">
      <c r="A360" s="80">
        <f t="shared" si="6"/>
        <v>335</v>
      </c>
      <c r="B360" s="81"/>
      <c r="C360" s="86"/>
      <c r="D360" s="81"/>
      <c r="E360" s="81"/>
      <c r="F360" s="81"/>
      <c r="G360" s="80"/>
      <c r="H360" s="80"/>
    </row>
    <row r="361" spans="1:8">
      <c r="A361" s="80">
        <f t="shared" si="6"/>
        <v>336</v>
      </c>
      <c r="B361" s="81"/>
      <c r="C361" s="86"/>
      <c r="D361" s="81"/>
      <c r="E361" s="81"/>
      <c r="F361" s="81"/>
      <c r="G361" s="80"/>
      <c r="H361" s="80"/>
    </row>
    <row r="362" spans="1:8">
      <c r="A362" s="80">
        <f t="shared" si="6"/>
        <v>337</v>
      </c>
      <c r="B362" s="81"/>
      <c r="C362" s="86"/>
      <c r="D362" s="81"/>
      <c r="E362" s="81"/>
      <c r="F362" s="81"/>
      <c r="G362" s="80"/>
      <c r="H362" s="80"/>
    </row>
    <row r="363" spans="1:8">
      <c r="A363" s="80">
        <f t="shared" si="6"/>
        <v>338</v>
      </c>
      <c r="B363" s="81"/>
      <c r="C363" s="86"/>
      <c r="D363" s="81"/>
      <c r="E363" s="81"/>
      <c r="F363" s="81"/>
      <c r="G363" s="80"/>
      <c r="H363" s="80"/>
    </row>
    <row r="364" spans="1:8">
      <c r="A364" s="80">
        <f t="shared" si="6"/>
        <v>339</v>
      </c>
      <c r="B364" s="81"/>
      <c r="C364" s="86"/>
      <c r="D364" s="81"/>
      <c r="E364" s="81"/>
      <c r="F364" s="81"/>
      <c r="G364" s="80"/>
      <c r="H364" s="80"/>
    </row>
    <row r="365" spans="1:8">
      <c r="A365" s="80">
        <f t="shared" si="6"/>
        <v>340</v>
      </c>
      <c r="B365" s="81"/>
      <c r="C365" s="86"/>
      <c r="D365" s="81"/>
      <c r="E365" s="81"/>
      <c r="F365" s="81"/>
      <c r="G365" s="80"/>
      <c r="H365" s="80"/>
    </row>
    <row r="366" spans="1:8">
      <c r="A366" s="80">
        <f t="shared" si="6"/>
        <v>341</v>
      </c>
      <c r="B366" s="81"/>
      <c r="C366" s="86"/>
      <c r="D366" s="81"/>
      <c r="E366" s="81"/>
      <c r="F366" s="81"/>
      <c r="G366" s="80"/>
      <c r="H366" s="80"/>
    </row>
    <row r="367" spans="1:8">
      <c r="A367" s="80">
        <f t="shared" si="6"/>
        <v>342</v>
      </c>
      <c r="B367" s="81"/>
      <c r="C367" s="86"/>
      <c r="D367" s="81"/>
      <c r="E367" s="81"/>
      <c r="F367" s="81"/>
      <c r="G367" s="80"/>
      <c r="H367" s="80"/>
    </row>
    <row r="368" spans="1:8">
      <c r="A368" s="80">
        <f t="shared" si="6"/>
        <v>343</v>
      </c>
      <c r="B368" s="81"/>
      <c r="C368" s="86"/>
      <c r="D368" s="81"/>
      <c r="E368" s="81"/>
      <c r="F368" s="81"/>
      <c r="G368" s="80"/>
      <c r="H368" s="80"/>
    </row>
    <row r="369" spans="1:8">
      <c r="A369" s="80">
        <f t="shared" si="6"/>
        <v>344</v>
      </c>
      <c r="B369" s="81"/>
      <c r="C369" s="86"/>
      <c r="D369" s="81"/>
      <c r="E369" s="81"/>
      <c r="F369" s="81"/>
      <c r="G369" s="80"/>
      <c r="H369" s="80"/>
    </row>
    <row r="370" spans="1:8">
      <c r="A370" s="80">
        <f t="shared" si="6"/>
        <v>345</v>
      </c>
      <c r="B370" s="81"/>
      <c r="C370" s="86"/>
      <c r="D370" s="81"/>
      <c r="E370" s="81"/>
      <c r="F370" s="81"/>
      <c r="G370" s="80"/>
      <c r="H370" s="80"/>
    </row>
    <row r="371" spans="1:8">
      <c r="A371" s="80">
        <f t="shared" si="6"/>
        <v>346</v>
      </c>
      <c r="B371" s="81"/>
      <c r="C371" s="86"/>
      <c r="D371" s="81"/>
      <c r="E371" s="81"/>
      <c r="F371" s="81"/>
      <c r="G371" s="80"/>
      <c r="H371" s="80"/>
    </row>
    <row r="372" spans="1:8">
      <c r="A372" s="80">
        <f t="shared" si="6"/>
        <v>347</v>
      </c>
      <c r="B372" s="81"/>
      <c r="C372" s="86"/>
      <c r="D372" s="81"/>
      <c r="E372" s="81"/>
      <c r="F372" s="81"/>
      <c r="G372" s="80"/>
      <c r="H372" s="80"/>
    </row>
    <row r="373" spans="1:8">
      <c r="A373" s="80">
        <f t="shared" si="6"/>
        <v>348</v>
      </c>
      <c r="B373" s="81"/>
      <c r="C373" s="86"/>
      <c r="D373" s="81"/>
      <c r="E373" s="81"/>
      <c r="F373" s="81"/>
      <c r="G373" s="80"/>
      <c r="H373" s="80"/>
    </row>
    <row r="374" spans="1:8">
      <c r="A374" s="80">
        <f t="shared" si="6"/>
        <v>349</v>
      </c>
      <c r="B374" s="81"/>
      <c r="C374" s="86"/>
      <c r="D374" s="81"/>
      <c r="E374" s="81"/>
      <c r="F374" s="81"/>
      <c r="G374" s="80"/>
      <c r="H374" s="80"/>
    </row>
    <row r="375" spans="1:8">
      <c r="A375" s="80">
        <f t="shared" si="6"/>
        <v>350</v>
      </c>
      <c r="B375" s="81"/>
      <c r="C375" s="86"/>
      <c r="D375" s="81"/>
      <c r="E375" s="81"/>
      <c r="F375" s="81"/>
      <c r="G375" s="80"/>
      <c r="H375" s="80"/>
    </row>
    <row r="376" spans="1:8">
      <c r="A376" s="80">
        <f t="shared" si="6"/>
        <v>351</v>
      </c>
      <c r="B376" s="81"/>
      <c r="C376" s="86"/>
      <c r="D376" s="81"/>
      <c r="E376" s="81"/>
      <c r="F376" s="81"/>
      <c r="G376" s="80"/>
      <c r="H376" s="80"/>
    </row>
    <row r="377" spans="1:8">
      <c r="A377" s="80">
        <f t="shared" si="6"/>
        <v>352</v>
      </c>
      <c r="B377" s="81"/>
      <c r="C377" s="86"/>
      <c r="D377" s="81"/>
      <c r="E377" s="81"/>
      <c r="F377" s="81"/>
      <c r="G377" s="80"/>
      <c r="H377" s="80"/>
    </row>
    <row r="378" spans="1:8">
      <c r="A378" s="80">
        <f t="shared" si="6"/>
        <v>353</v>
      </c>
      <c r="B378" s="81"/>
      <c r="C378" s="86"/>
      <c r="D378" s="81"/>
      <c r="E378" s="81"/>
      <c r="F378" s="81"/>
      <c r="G378" s="80"/>
      <c r="H378" s="80"/>
    </row>
    <row r="379" spans="1:8">
      <c r="A379" s="80">
        <f t="shared" si="6"/>
        <v>354</v>
      </c>
      <c r="B379" s="81"/>
      <c r="C379" s="86"/>
      <c r="D379" s="81"/>
      <c r="E379" s="81"/>
      <c r="F379" s="81"/>
      <c r="G379" s="80"/>
      <c r="H379" s="80"/>
    </row>
    <row r="380" spans="1:8">
      <c r="A380" s="80">
        <f t="shared" si="6"/>
        <v>355</v>
      </c>
      <c r="B380" s="81"/>
      <c r="C380" s="86"/>
      <c r="D380" s="81"/>
      <c r="E380" s="81"/>
      <c r="F380" s="81"/>
      <c r="G380" s="80"/>
      <c r="H380" s="80"/>
    </row>
    <row r="381" spans="1:8">
      <c r="A381" s="80">
        <f t="shared" si="6"/>
        <v>356</v>
      </c>
      <c r="B381" s="81"/>
      <c r="C381" s="86"/>
      <c r="D381" s="81"/>
      <c r="E381" s="81"/>
      <c r="F381" s="81"/>
      <c r="G381" s="80"/>
      <c r="H381" s="80"/>
    </row>
    <row r="382" spans="1:8">
      <c r="A382" s="80">
        <f t="shared" si="6"/>
        <v>357</v>
      </c>
      <c r="B382" s="81"/>
      <c r="C382" s="86"/>
      <c r="D382" s="81"/>
      <c r="E382" s="81"/>
      <c r="F382" s="81"/>
      <c r="G382" s="80"/>
      <c r="H382" s="80"/>
    </row>
    <row r="383" spans="1:8">
      <c r="A383" s="80">
        <f t="shared" si="6"/>
        <v>358</v>
      </c>
      <c r="B383" s="81"/>
      <c r="C383" s="86"/>
      <c r="D383" s="81"/>
      <c r="E383" s="81"/>
      <c r="F383" s="81"/>
      <c r="G383" s="80"/>
      <c r="H383" s="80"/>
    </row>
    <row r="384" spans="1:8">
      <c r="A384" s="80">
        <f t="shared" si="6"/>
        <v>359</v>
      </c>
      <c r="B384" s="81"/>
      <c r="C384" s="86"/>
      <c r="D384" s="81"/>
      <c r="E384" s="81"/>
      <c r="F384" s="81"/>
      <c r="G384" s="80"/>
      <c r="H384" s="80"/>
    </row>
    <row r="385" spans="1:8">
      <c r="A385" s="80">
        <f t="shared" si="6"/>
        <v>360</v>
      </c>
      <c r="B385" s="81"/>
      <c r="C385" s="86"/>
      <c r="D385" s="81"/>
      <c r="E385" s="81"/>
      <c r="F385" s="81"/>
      <c r="G385" s="80"/>
      <c r="H385" s="80"/>
    </row>
    <row r="386" spans="1:8">
      <c r="A386" s="80">
        <f t="shared" si="6"/>
        <v>361</v>
      </c>
      <c r="B386" s="81"/>
      <c r="C386" s="86"/>
      <c r="D386" s="81"/>
      <c r="E386" s="81"/>
      <c r="F386" s="81"/>
      <c r="G386" s="80"/>
      <c r="H386" s="80"/>
    </row>
    <row r="387" spans="1:8">
      <c r="A387" s="80">
        <f t="shared" si="6"/>
        <v>362</v>
      </c>
      <c r="B387" s="81"/>
      <c r="C387" s="86"/>
      <c r="D387" s="81"/>
      <c r="E387" s="81"/>
      <c r="F387" s="81"/>
      <c r="G387" s="80"/>
      <c r="H387" s="80"/>
    </row>
    <row r="388" spans="1:8">
      <c r="A388" s="80">
        <f t="shared" si="6"/>
        <v>363</v>
      </c>
      <c r="B388" s="81"/>
      <c r="C388" s="86"/>
      <c r="D388" s="81"/>
      <c r="E388" s="81"/>
      <c r="F388" s="81"/>
      <c r="G388" s="80"/>
      <c r="H388" s="80"/>
    </row>
    <row r="389" spans="1:8">
      <c r="A389" s="80">
        <f t="shared" si="6"/>
        <v>364</v>
      </c>
      <c r="B389" s="81"/>
      <c r="C389" s="86"/>
      <c r="D389" s="81"/>
      <c r="E389" s="81"/>
      <c r="F389" s="81"/>
      <c r="G389" s="80"/>
      <c r="H389" s="80"/>
    </row>
    <row r="390" spans="1:8">
      <c r="A390" s="80">
        <f t="shared" si="6"/>
        <v>365</v>
      </c>
      <c r="B390" s="81"/>
      <c r="C390" s="86"/>
      <c r="D390" s="81"/>
      <c r="E390" s="81"/>
      <c r="F390" s="81"/>
      <c r="G390" s="80"/>
      <c r="H390" s="80"/>
    </row>
    <row r="391" spans="1:8">
      <c r="A391" s="80">
        <f t="shared" si="6"/>
        <v>366</v>
      </c>
      <c r="B391" s="81"/>
      <c r="C391" s="86"/>
      <c r="D391" s="81"/>
      <c r="E391" s="81"/>
      <c r="F391" s="81"/>
      <c r="G391" s="80"/>
      <c r="H391" s="80"/>
    </row>
    <row r="392" spans="1:8">
      <c r="A392" s="80">
        <f t="shared" si="6"/>
        <v>367</v>
      </c>
      <c r="B392" s="81"/>
      <c r="C392" s="86"/>
      <c r="D392" s="81"/>
      <c r="E392" s="81"/>
      <c r="F392" s="81"/>
      <c r="G392" s="80"/>
      <c r="H392" s="80"/>
    </row>
    <row r="393" spans="1:8">
      <c r="A393" s="80">
        <f t="shared" si="6"/>
        <v>368</v>
      </c>
      <c r="B393" s="81"/>
      <c r="C393" s="86"/>
      <c r="D393" s="81"/>
      <c r="E393" s="81"/>
      <c r="F393" s="81"/>
      <c r="G393" s="80"/>
      <c r="H393" s="80"/>
    </row>
    <row r="394" spans="1:8">
      <c r="A394" s="80">
        <f t="shared" si="6"/>
        <v>369</v>
      </c>
      <c r="B394" s="81"/>
      <c r="C394" s="86"/>
      <c r="D394" s="81"/>
      <c r="E394" s="81"/>
      <c r="F394" s="81"/>
      <c r="G394" s="80"/>
      <c r="H394" s="80"/>
    </row>
    <row r="395" spans="1:8">
      <c r="A395" s="80">
        <f t="shared" si="6"/>
        <v>370</v>
      </c>
      <c r="B395" s="81"/>
      <c r="C395" s="86"/>
      <c r="D395" s="81"/>
      <c r="E395" s="81"/>
      <c r="F395" s="81"/>
      <c r="G395" s="80"/>
      <c r="H395" s="80"/>
    </row>
    <row r="396" spans="1:8">
      <c r="A396" s="80">
        <f t="shared" si="6"/>
        <v>371</v>
      </c>
      <c r="B396" s="81"/>
      <c r="C396" s="86"/>
      <c r="D396" s="81"/>
      <c r="E396" s="81"/>
      <c r="F396" s="81"/>
      <c r="G396" s="80"/>
      <c r="H396" s="80"/>
    </row>
    <row r="397" spans="1:8">
      <c r="A397" s="80">
        <f t="shared" si="6"/>
        <v>372</v>
      </c>
      <c r="B397" s="81"/>
      <c r="C397" s="86"/>
      <c r="D397" s="81"/>
      <c r="E397" s="81"/>
      <c r="F397" s="81"/>
      <c r="G397" s="80"/>
      <c r="H397" s="80"/>
    </row>
    <row r="398" spans="1:8">
      <c r="A398" s="80">
        <f t="shared" si="6"/>
        <v>373</v>
      </c>
      <c r="B398" s="81"/>
      <c r="C398" s="86"/>
      <c r="D398" s="81"/>
      <c r="E398" s="81"/>
      <c r="F398" s="81"/>
      <c r="G398" s="80"/>
      <c r="H398" s="80"/>
    </row>
    <row r="399" spans="1:8">
      <c r="A399" s="80">
        <f t="shared" si="6"/>
        <v>374</v>
      </c>
      <c r="B399" s="81"/>
      <c r="C399" s="86"/>
      <c r="D399" s="81"/>
      <c r="E399" s="81"/>
      <c r="F399" s="81"/>
      <c r="G399" s="80"/>
      <c r="H399" s="80"/>
    </row>
    <row r="400" spans="1:8">
      <c r="A400" s="80">
        <f t="shared" si="6"/>
        <v>375</v>
      </c>
      <c r="B400" s="81"/>
      <c r="C400" s="86"/>
      <c r="D400" s="81"/>
      <c r="E400" s="81"/>
      <c r="F400" s="81"/>
      <c r="G400" s="80"/>
      <c r="H400" s="80"/>
    </row>
    <row r="401" spans="1:8">
      <c r="A401" s="80">
        <f t="shared" si="6"/>
        <v>376</v>
      </c>
      <c r="B401" s="81"/>
      <c r="C401" s="86"/>
      <c r="D401" s="81"/>
      <c r="E401" s="81"/>
      <c r="F401" s="81"/>
      <c r="G401" s="80"/>
      <c r="H401" s="80"/>
    </row>
    <row r="402" spans="1:8">
      <c r="A402" s="80">
        <f t="shared" si="6"/>
        <v>377</v>
      </c>
      <c r="B402" s="81"/>
      <c r="C402" s="86"/>
      <c r="D402" s="81"/>
      <c r="E402" s="81"/>
      <c r="F402" s="81"/>
      <c r="G402" s="80"/>
      <c r="H402" s="80"/>
    </row>
    <row r="403" spans="1:8">
      <c r="A403" s="80">
        <f t="shared" si="6"/>
        <v>378</v>
      </c>
      <c r="B403" s="81"/>
      <c r="C403" s="86"/>
      <c r="D403" s="81"/>
      <c r="E403" s="81"/>
      <c r="F403" s="81"/>
      <c r="G403" s="80"/>
      <c r="H403" s="80"/>
    </row>
    <row r="404" spans="1:8">
      <c r="A404" s="80">
        <f t="shared" si="6"/>
        <v>379</v>
      </c>
      <c r="B404" s="81"/>
      <c r="C404" s="86"/>
      <c r="D404" s="81"/>
      <c r="E404" s="81"/>
      <c r="F404" s="81"/>
      <c r="G404" s="80"/>
      <c r="H404" s="80"/>
    </row>
    <row r="405" spans="1:8">
      <c r="A405" s="80">
        <f t="shared" si="6"/>
        <v>380</v>
      </c>
      <c r="B405" s="81"/>
      <c r="C405" s="86"/>
      <c r="D405" s="81"/>
      <c r="E405" s="81"/>
      <c r="F405" s="81"/>
      <c r="G405" s="80"/>
      <c r="H405" s="80"/>
    </row>
    <row r="406" spans="1:8">
      <c r="A406" s="80">
        <f t="shared" si="6"/>
        <v>381</v>
      </c>
      <c r="B406" s="81"/>
      <c r="C406" s="86"/>
      <c r="D406" s="81"/>
      <c r="E406" s="81"/>
      <c r="F406" s="81"/>
      <c r="G406" s="80"/>
      <c r="H406" s="80"/>
    </row>
    <row r="407" spans="1:8">
      <c r="A407" s="80">
        <f t="shared" si="6"/>
        <v>382</v>
      </c>
      <c r="B407" s="81"/>
      <c r="C407" s="86"/>
      <c r="D407" s="81"/>
      <c r="E407" s="81"/>
      <c r="F407" s="81"/>
      <c r="G407" s="80"/>
      <c r="H407" s="80"/>
    </row>
    <row r="408" spans="1:8">
      <c r="A408" s="80">
        <f t="shared" si="6"/>
        <v>383</v>
      </c>
      <c r="B408" s="81"/>
      <c r="C408" s="86"/>
      <c r="D408" s="81"/>
      <c r="E408" s="81"/>
      <c r="F408" s="81"/>
      <c r="G408" s="80"/>
      <c r="H408" s="80"/>
    </row>
    <row r="409" spans="1:8">
      <c r="A409" s="80">
        <f t="shared" si="6"/>
        <v>384</v>
      </c>
      <c r="B409" s="81"/>
      <c r="C409" s="86"/>
      <c r="D409" s="81"/>
      <c r="E409" s="81"/>
      <c r="F409" s="81"/>
      <c r="G409" s="80"/>
      <c r="H409" s="80"/>
    </row>
    <row r="410" spans="1:8">
      <c r="A410" s="80">
        <f t="shared" si="6"/>
        <v>385</v>
      </c>
      <c r="B410" s="81"/>
      <c r="C410" s="86"/>
      <c r="D410" s="81"/>
      <c r="E410" s="81"/>
      <c r="F410" s="81"/>
      <c r="G410" s="80"/>
      <c r="H410" s="80"/>
    </row>
    <row r="411" spans="1:8">
      <c r="A411" s="80">
        <f t="shared" ref="A411:A474" si="7">_stt</f>
        <v>386</v>
      </c>
      <c r="B411" s="81"/>
      <c r="C411" s="86"/>
      <c r="D411" s="81"/>
      <c r="E411" s="81"/>
      <c r="F411" s="81"/>
      <c r="G411" s="80"/>
      <c r="H411" s="80"/>
    </row>
    <row r="412" spans="1:8">
      <c r="A412" s="80">
        <f t="shared" si="7"/>
        <v>387</v>
      </c>
      <c r="B412" s="81"/>
      <c r="C412" s="86"/>
      <c r="D412" s="81"/>
      <c r="E412" s="81"/>
      <c r="F412" s="81"/>
      <c r="G412" s="80"/>
      <c r="H412" s="80"/>
    </row>
    <row r="413" spans="1:8">
      <c r="A413" s="80">
        <f t="shared" si="7"/>
        <v>388</v>
      </c>
      <c r="B413" s="81"/>
      <c r="C413" s="86"/>
      <c r="D413" s="81"/>
      <c r="E413" s="81"/>
      <c r="F413" s="81"/>
      <c r="G413" s="80"/>
      <c r="H413" s="80"/>
    </row>
    <row r="414" spans="1:8">
      <c r="A414" s="80">
        <f t="shared" si="7"/>
        <v>389</v>
      </c>
      <c r="B414" s="81"/>
      <c r="C414" s="86"/>
      <c r="D414" s="81"/>
      <c r="E414" s="81"/>
      <c r="F414" s="81"/>
      <c r="G414" s="80"/>
      <c r="H414" s="80"/>
    </row>
    <row r="415" spans="1:8">
      <c r="A415" s="80">
        <f t="shared" si="7"/>
        <v>390</v>
      </c>
      <c r="B415" s="81"/>
      <c r="C415" s="86"/>
      <c r="D415" s="81"/>
      <c r="E415" s="81"/>
      <c r="F415" s="81"/>
      <c r="G415" s="80"/>
      <c r="H415" s="80"/>
    </row>
    <row r="416" spans="1:8">
      <c r="A416" s="80">
        <f t="shared" si="7"/>
        <v>391</v>
      </c>
      <c r="B416" s="81"/>
      <c r="C416" s="86"/>
      <c r="D416" s="81"/>
      <c r="E416" s="81"/>
      <c r="F416" s="81"/>
      <c r="G416" s="80"/>
      <c r="H416" s="80"/>
    </row>
    <row r="417" spans="1:8">
      <c r="A417" s="80">
        <f t="shared" si="7"/>
        <v>392</v>
      </c>
      <c r="B417" s="81"/>
      <c r="C417" s="86"/>
      <c r="D417" s="81"/>
      <c r="E417" s="81"/>
      <c r="F417" s="81"/>
      <c r="G417" s="80"/>
      <c r="H417" s="80"/>
    </row>
    <row r="418" spans="1:8">
      <c r="A418" s="80">
        <f t="shared" si="7"/>
        <v>393</v>
      </c>
      <c r="B418" s="81"/>
      <c r="C418" s="86"/>
      <c r="D418" s="81"/>
      <c r="E418" s="81"/>
      <c r="F418" s="81"/>
      <c r="G418" s="80"/>
      <c r="H418" s="80"/>
    </row>
    <row r="419" spans="1:8">
      <c r="A419" s="80">
        <f t="shared" si="7"/>
        <v>394</v>
      </c>
      <c r="B419" s="81"/>
      <c r="C419" s="86"/>
      <c r="D419" s="81"/>
      <c r="E419" s="81"/>
      <c r="F419" s="81"/>
      <c r="G419" s="80"/>
      <c r="H419" s="80"/>
    </row>
    <row r="420" spans="1:8">
      <c r="A420" s="80">
        <f t="shared" si="7"/>
        <v>395</v>
      </c>
      <c r="B420" s="81"/>
      <c r="C420" s="86"/>
      <c r="D420" s="81"/>
      <c r="E420" s="81"/>
      <c r="F420" s="81"/>
      <c r="G420" s="80"/>
      <c r="H420" s="80"/>
    </row>
    <row r="421" spans="1:8">
      <c r="A421" s="80">
        <f t="shared" si="7"/>
        <v>396</v>
      </c>
      <c r="B421" s="81"/>
      <c r="C421" s="86"/>
      <c r="D421" s="81"/>
      <c r="E421" s="81"/>
      <c r="F421" s="81"/>
      <c r="G421" s="80"/>
      <c r="H421" s="80"/>
    </row>
    <row r="422" spans="1:8">
      <c r="A422" s="80">
        <f t="shared" si="7"/>
        <v>397</v>
      </c>
      <c r="B422" s="81"/>
      <c r="C422" s="86"/>
      <c r="D422" s="81"/>
      <c r="E422" s="81"/>
      <c r="F422" s="81"/>
      <c r="G422" s="80"/>
      <c r="H422" s="80"/>
    </row>
    <row r="423" spans="1:8">
      <c r="A423" s="80">
        <f t="shared" si="7"/>
        <v>398</v>
      </c>
      <c r="B423" s="81"/>
      <c r="C423" s="86"/>
      <c r="D423" s="81"/>
      <c r="E423" s="81"/>
      <c r="F423" s="81"/>
      <c r="G423" s="80"/>
      <c r="H423" s="80"/>
    </row>
    <row r="424" spans="1:8">
      <c r="A424" s="80">
        <f t="shared" si="7"/>
        <v>399</v>
      </c>
      <c r="B424" s="81"/>
      <c r="C424" s="86"/>
      <c r="D424" s="81"/>
      <c r="E424" s="81"/>
      <c r="F424" s="81"/>
      <c r="G424" s="80"/>
      <c r="H424" s="80"/>
    </row>
    <row r="425" spans="1:8">
      <c r="A425" s="80">
        <f t="shared" si="7"/>
        <v>400</v>
      </c>
      <c r="B425" s="81"/>
      <c r="C425" s="86"/>
      <c r="D425" s="81"/>
      <c r="E425" s="81"/>
      <c r="F425" s="81"/>
      <c r="G425" s="80"/>
      <c r="H425" s="80"/>
    </row>
    <row r="426" spans="1:8">
      <c r="A426" s="80">
        <f t="shared" si="7"/>
        <v>401</v>
      </c>
      <c r="B426" s="81"/>
      <c r="C426" s="86"/>
      <c r="D426" s="81"/>
      <c r="E426" s="81"/>
      <c r="F426" s="81"/>
      <c r="G426" s="80"/>
      <c r="H426" s="80"/>
    </row>
    <row r="427" spans="1:8">
      <c r="A427" s="80">
        <f t="shared" si="7"/>
        <v>402</v>
      </c>
      <c r="B427" s="81"/>
      <c r="C427" s="86"/>
      <c r="D427" s="81"/>
      <c r="E427" s="81"/>
      <c r="F427" s="81"/>
      <c r="G427" s="80"/>
      <c r="H427" s="80"/>
    </row>
    <row r="428" spans="1:8">
      <c r="A428" s="80">
        <f t="shared" si="7"/>
        <v>403</v>
      </c>
      <c r="B428" s="81"/>
      <c r="C428" s="86"/>
      <c r="D428" s="81"/>
      <c r="E428" s="81"/>
      <c r="F428" s="81"/>
      <c r="G428" s="80"/>
      <c r="H428" s="80"/>
    </row>
    <row r="429" spans="1:8">
      <c r="A429" s="80">
        <f t="shared" si="7"/>
        <v>404</v>
      </c>
      <c r="B429" s="81"/>
      <c r="C429" s="86"/>
      <c r="D429" s="81"/>
      <c r="E429" s="81"/>
      <c r="F429" s="81"/>
      <c r="G429" s="80"/>
      <c r="H429" s="80"/>
    </row>
    <row r="430" spans="1:8">
      <c r="A430" s="80">
        <f t="shared" si="7"/>
        <v>405</v>
      </c>
      <c r="B430" s="81"/>
      <c r="C430" s="86"/>
      <c r="D430" s="81"/>
      <c r="E430" s="81"/>
      <c r="F430" s="81"/>
      <c r="G430" s="80"/>
      <c r="H430" s="80"/>
    </row>
    <row r="431" spans="1:8">
      <c r="A431" s="80">
        <f t="shared" si="7"/>
        <v>406</v>
      </c>
      <c r="B431" s="81"/>
      <c r="C431" s="86"/>
      <c r="D431" s="81"/>
      <c r="E431" s="81"/>
      <c r="F431" s="81"/>
      <c r="G431" s="80"/>
      <c r="H431" s="80"/>
    </row>
    <row r="432" spans="1:8">
      <c r="A432" s="80">
        <f t="shared" si="7"/>
        <v>407</v>
      </c>
      <c r="B432" s="81"/>
      <c r="C432" s="86"/>
      <c r="D432" s="81"/>
      <c r="E432" s="81"/>
      <c r="F432" s="81"/>
      <c r="G432" s="80"/>
      <c r="H432" s="80"/>
    </row>
    <row r="433" spans="1:8">
      <c r="A433" s="80">
        <f t="shared" si="7"/>
        <v>408</v>
      </c>
      <c r="B433" s="81"/>
      <c r="C433" s="86"/>
      <c r="D433" s="81"/>
      <c r="E433" s="81"/>
      <c r="F433" s="81"/>
      <c r="G433" s="80"/>
      <c r="H433" s="80"/>
    </row>
    <row r="434" spans="1:8">
      <c r="A434" s="80">
        <f t="shared" si="7"/>
        <v>409</v>
      </c>
      <c r="B434" s="81"/>
      <c r="C434" s="86"/>
      <c r="D434" s="81"/>
      <c r="E434" s="81"/>
      <c r="F434" s="81"/>
      <c r="G434" s="80"/>
      <c r="H434" s="80"/>
    </row>
    <row r="435" spans="1:8">
      <c r="A435" s="80">
        <f t="shared" si="7"/>
        <v>410</v>
      </c>
      <c r="B435" s="81"/>
      <c r="C435" s="86"/>
      <c r="D435" s="81"/>
      <c r="E435" s="81"/>
      <c r="F435" s="81"/>
      <c r="G435" s="80"/>
      <c r="H435" s="80"/>
    </row>
    <row r="436" spans="1:8">
      <c r="A436" s="80">
        <f t="shared" si="7"/>
        <v>411</v>
      </c>
      <c r="B436" s="81"/>
      <c r="C436" s="86"/>
      <c r="D436" s="81"/>
      <c r="E436" s="81"/>
      <c r="F436" s="81"/>
      <c r="G436" s="80"/>
      <c r="H436" s="80"/>
    </row>
    <row r="437" spans="1:8">
      <c r="A437" s="80">
        <f t="shared" si="7"/>
        <v>412</v>
      </c>
      <c r="B437" s="81"/>
      <c r="C437" s="86"/>
      <c r="D437" s="81"/>
      <c r="E437" s="81"/>
      <c r="F437" s="81"/>
      <c r="G437" s="80"/>
      <c r="H437" s="80"/>
    </row>
    <row r="438" spans="1:8">
      <c r="A438" s="80">
        <f t="shared" si="7"/>
        <v>413</v>
      </c>
      <c r="B438" s="81"/>
      <c r="C438" s="86"/>
      <c r="D438" s="81"/>
      <c r="E438" s="81"/>
      <c r="F438" s="81"/>
      <c r="G438" s="80"/>
      <c r="H438" s="80"/>
    </row>
    <row r="439" spans="1:8">
      <c r="A439" s="80">
        <f t="shared" si="7"/>
        <v>414</v>
      </c>
      <c r="B439" s="81"/>
      <c r="C439" s="86"/>
      <c r="D439" s="81"/>
      <c r="E439" s="81"/>
      <c r="F439" s="81"/>
      <c r="G439" s="80"/>
      <c r="H439" s="80"/>
    </row>
    <row r="440" spans="1:8">
      <c r="A440" s="80">
        <f t="shared" si="7"/>
        <v>415</v>
      </c>
      <c r="B440" s="81"/>
      <c r="C440" s="86"/>
      <c r="D440" s="81"/>
      <c r="E440" s="81"/>
      <c r="F440" s="81"/>
      <c r="G440" s="80"/>
      <c r="H440" s="80"/>
    </row>
    <row r="441" spans="1:8">
      <c r="A441" s="80">
        <f t="shared" si="7"/>
        <v>416</v>
      </c>
      <c r="B441" s="81"/>
      <c r="C441" s="86"/>
      <c r="D441" s="81"/>
      <c r="E441" s="81"/>
      <c r="F441" s="81"/>
      <c r="G441" s="80"/>
      <c r="H441" s="80"/>
    </row>
    <row r="442" spans="1:8">
      <c r="A442" s="80">
        <f t="shared" si="7"/>
        <v>417</v>
      </c>
      <c r="B442" s="81"/>
      <c r="C442" s="86"/>
      <c r="D442" s="81"/>
      <c r="E442" s="81"/>
      <c r="F442" s="81"/>
      <c r="G442" s="80"/>
      <c r="H442" s="80"/>
    </row>
    <row r="443" spans="1:8">
      <c r="A443" s="80">
        <f t="shared" si="7"/>
        <v>418</v>
      </c>
      <c r="B443" s="81"/>
      <c r="C443" s="86"/>
      <c r="D443" s="81"/>
      <c r="E443" s="81"/>
      <c r="F443" s="81"/>
      <c r="G443" s="80"/>
      <c r="H443" s="80"/>
    </row>
    <row r="444" spans="1:8">
      <c r="A444" s="80">
        <f t="shared" si="7"/>
        <v>419</v>
      </c>
      <c r="B444" s="81"/>
      <c r="C444" s="86"/>
      <c r="D444" s="81"/>
      <c r="E444" s="81"/>
      <c r="F444" s="81"/>
      <c r="G444" s="80"/>
      <c r="H444" s="80"/>
    </row>
    <row r="445" spans="1:8">
      <c r="A445" s="80">
        <f t="shared" si="7"/>
        <v>420</v>
      </c>
      <c r="B445" s="81"/>
      <c r="C445" s="86"/>
      <c r="D445" s="81"/>
      <c r="E445" s="81"/>
      <c r="F445" s="81"/>
      <c r="G445" s="80"/>
      <c r="H445" s="80"/>
    </row>
    <row r="446" spans="1:8">
      <c r="A446" s="80">
        <f t="shared" si="7"/>
        <v>421</v>
      </c>
      <c r="B446" s="81"/>
      <c r="C446" s="86"/>
      <c r="D446" s="81"/>
      <c r="E446" s="81"/>
      <c r="F446" s="81"/>
      <c r="G446" s="80"/>
      <c r="H446" s="80"/>
    </row>
    <row r="447" spans="1:8">
      <c r="A447" s="80">
        <f t="shared" si="7"/>
        <v>422</v>
      </c>
      <c r="B447" s="81"/>
      <c r="C447" s="86"/>
      <c r="D447" s="81"/>
      <c r="E447" s="81"/>
      <c r="F447" s="81"/>
      <c r="G447" s="80"/>
      <c r="H447" s="80"/>
    </row>
    <row r="448" spans="1:8">
      <c r="A448" s="80">
        <f t="shared" si="7"/>
        <v>423</v>
      </c>
      <c r="B448" s="81"/>
      <c r="C448" s="86"/>
      <c r="D448" s="81"/>
      <c r="E448" s="81"/>
      <c r="F448" s="81"/>
      <c r="G448" s="80"/>
      <c r="H448" s="80"/>
    </row>
    <row r="449" spans="1:8">
      <c r="A449" s="80">
        <f t="shared" si="7"/>
        <v>424</v>
      </c>
      <c r="B449" s="81"/>
      <c r="C449" s="86"/>
      <c r="D449" s="81"/>
      <c r="E449" s="81"/>
      <c r="F449" s="81"/>
      <c r="G449" s="80"/>
      <c r="H449" s="80"/>
    </row>
    <row r="450" spans="1:8">
      <c r="A450" s="80">
        <f t="shared" si="7"/>
        <v>425</v>
      </c>
      <c r="B450" s="81"/>
      <c r="C450" s="86"/>
      <c r="D450" s="81"/>
      <c r="E450" s="81"/>
      <c r="F450" s="81"/>
      <c r="G450" s="80"/>
      <c r="H450" s="80"/>
    </row>
    <row r="451" spans="1:8">
      <c r="A451" s="80">
        <f t="shared" si="7"/>
        <v>426</v>
      </c>
      <c r="B451" s="81"/>
      <c r="C451" s="86"/>
      <c r="D451" s="81"/>
      <c r="E451" s="81"/>
      <c r="F451" s="81"/>
      <c r="G451" s="80"/>
      <c r="H451" s="80"/>
    </row>
    <row r="452" spans="1:8">
      <c r="A452" s="80">
        <f t="shared" si="7"/>
        <v>427</v>
      </c>
      <c r="B452" s="81"/>
      <c r="C452" s="86"/>
      <c r="D452" s="81"/>
      <c r="E452" s="81"/>
      <c r="F452" s="81"/>
      <c r="G452" s="80"/>
      <c r="H452" s="80"/>
    </row>
    <row r="453" spans="1:8">
      <c r="A453" s="80">
        <f t="shared" si="7"/>
        <v>428</v>
      </c>
      <c r="B453" s="81"/>
      <c r="C453" s="86"/>
      <c r="D453" s="81"/>
      <c r="E453" s="81"/>
      <c r="F453" s="81"/>
      <c r="G453" s="80"/>
      <c r="H453" s="80"/>
    </row>
    <row r="454" spans="1:8">
      <c r="A454" s="80">
        <f t="shared" si="7"/>
        <v>429</v>
      </c>
      <c r="B454" s="81"/>
      <c r="C454" s="86"/>
      <c r="D454" s="81"/>
      <c r="E454" s="81"/>
      <c r="F454" s="81"/>
      <c r="G454" s="80"/>
      <c r="H454" s="80"/>
    </row>
    <row r="455" spans="1:8">
      <c r="A455" s="80">
        <f t="shared" si="7"/>
        <v>430</v>
      </c>
      <c r="B455" s="81"/>
      <c r="C455" s="86"/>
      <c r="D455" s="81"/>
      <c r="E455" s="81"/>
      <c r="F455" s="81"/>
      <c r="G455" s="80"/>
      <c r="H455" s="80"/>
    </row>
    <row r="456" spans="1:8">
      <c r="A456" s="80">
        <f t="shared" si="7"/>
        <v>431</v>
      </c>
      <c r="B456" s="81"/>
      <c r="C456" s="86"/>
      <c r="D456" s="81"/>
      <c r="E456" s="81"/>
      <c r="F456" s="81"/>
      <c r="G456" s="80"/>
      <c r="H456" s="80"/>
    </row>
    <row r="457" spans="1:8">
      <c r="A457" s="80">
        <f t="shared" si="7"/>
        <v>432</v>
      </c>
      <c r="B457" s="81"/>
      <c r="C457" s="86"/>
      <c r="D457" s="81"/>
      <c r="E457" s="81"/>
      <c r="F457" s="81"/>
      <c r="G457" s="80"/>
      <c r="H457" s="80"/>
    </row>
    <row r="458" spans="1:8">
      <c r="A458" s="80">
        <f t="shared" si="7"/>
        <v>433</v>
      </c>
      <c r="B458" s="81"/>
      <c r="C458" s="86"/>
      <c r="D458" s="81"/>
      <c r="E458" s="81"/>
      <c r="F458" s="81"/>
      <c r="G458" s="80"/>
      <c r="H458" s="80"/>
    </row>
    <row r="459" spans="1:8">
      <c r="A459" s="80">
        <f t="shared" si="7"/>
        <v>434</v>
      </c>
      <c r="B459" s="81"/>
      <c r="C459" s="86"/>
      <c r="D459" s="81"/>
      <c r="E459" s="81"/>
      <c r="F459" s="81"/>
      <c r="G459" s="80"/>
      <c r="H459" s="80"/>
    </row>
    <row r="460" spans="1:8">
      <c r="A460" s="80">
        <f t="shared" si="7"/>
        <v>435</v>
      </c>
      <c r="B460" s="81"/>
      <c r="C460" s="86"/>
      <c r="D460" s="81"/>
      <c r="E460" s="81"/>
      <c r="F460" s="81"/>
      <c r="G460" s="80"/>
      <c r="H460" s="80"/>
    </row>
    <row r="461" spans="1:8">
      <c r="A461" s="80">
        <f t="shared" si="7"/>
        <v>436</v>
      </c>
      <c r="B461" s="81"/>
      <c r="C461" s="86"/>
      <c r="D461" s="81"/>
      <c r="E461" s="81"/>
      <c r="F461" s="81"/>
      <c r="G461" s="80"/>
      <c r="H461" s="80"/>
    </row>
    <row r="462" spans="1:8">
      <c r="A462" s="80">
        <f t="shared" si="7"/>
        <v>437</v>
      </c>
      <c r="B462" s="81"/>
      <c r="C462" s="86"/>
      <c r="D462" s="81"/>
      <c r="E462" s="81"/>
      <c r="F462" s="81"/>
      <c r="G462" s="80"/>
      <c r="H462" s="80"/>
    </row>
    <row r="463" spans="1:8">
      <c r="A463" s="80">
        <f t="shared" si="7"/>
        <v>438</v>
      </c>
      <c r="B463" s="81"/>
      <c r="C463" s="86"/>
      <c r="D463" s="81"/>
      <c r="E463" s="81"/>
      <c r="F463" s="81"/>
      <c r="G463" s="80"/>
      <c r="H463" s="80"/>
    </row>
    <row r="464" spans="1:8">
      <c r="A464" s="80">
        <f t="shared" si="7"/>
        <v>439</v>
      </c>
      <c r="B464" s="81"/>
      <c r="C464" s="86"/>
      <c r="D464" s="81"/>
      <c r="E464" s="81"/>
      <c r="F464" s="81"/>
      <c r="G464" s="80"/>
      <c r="H464" s="80"/>
    </row>
    <row r="465" spans="1:8">
      <c r="A465" s="80">
        <f t="shared" si="7"/>
        <v>440</v>
      </c>
      <c r="B465" s="81"/>
      <c r="C465" s="86"/>
      <c r="D465" s="81"/>
      <c r="E465" s="81"/>
      <c r="F465" s="81"/>
      <c r="G465" s="80"/>
      <c r="H465" s="80"/>
    </row>
    <row r="466" spans="1:8">
      <c r="A466" s="80">
        <f t="shared" si="7"/>
        <v>441</v>
      </c>
      <c r="B466" s="81"/>
      <c r="C466" s="86"/>
      <c r="D466" s="81"/>
      <c r="E466" s="81"/>
      <c r="F466" s="81"/>
      <c r="G466" s="80"/>
      <c r="H466" s="80"/>
    </row>
    <row r="467" spans="1:8">
      <c r="A467" s="80">
        <f t="shared" si="7"/>
        <v>442</v>
      </c>
      <c r="B467" s="81"/>
      <c r="C467" s="86"/>
      <c r="D467" s="81"/>
      <c r="E467" s="81"/>
      <c r="F467" s="81"/>
      <c r="G467" s="80"/>
      <c r="H467" s="80"/>
    </row>
    <row r="468" spans="1:8">
      <c r="A468" s="80">
        <f t="shared" si="7"/>
        <v>443</v>
      </c>
      <c r="B468" s="81"/>
      <c r="C468" s="86"/>
      <c r="D468" s="81"/>
      <c r="E468" s="81"/>
      <c r="F468" s="81"/>
      <c r="G468" s="80"/>
      <c r="H468" s="80"/>
    </row>
    <row r="469" spans="1:8">
      <c r="A469" s="80">
        <f t="shared" si="7"/>
        <v>444</v>
      </c>
      <c r="B469" s="81"/>
      <c r="C469" s="86"/>
      <c r="D469" s="81"/>
      <c r="E469" s="81"/>
      <c r="F469" s="81"/>
      <c r="G469" s="80"/>
      <c r="H469" s="80"/>
    </row>
    <row r="470" spans="1:8">
      <c r="A470" s="80">
        <f t="shared" si="7"/>
        <v>445</v>
      </c>
      <c r="B470" s="81"/>
      <c r="C470" s="86"/>
      <c r="D470" s="81"/>
      <c r="E470" s="81"/>
      <c r="F470" s="81"/>
      <c r="G470" s="80"/>
      <c r="H470" s="80"/>
    </row>
    <row r="471" spans="1:8">
      <c r="A471" s="80">
        <f t="shared" si="7"/>
        <v>446</v>
      </c>
      <c r="B471" s="81"/>
      <c r="C471" s="86"/>
      <c r="D471" s="81"/>
      <c r="E471" s="81"/>
      <c r="F471" s="81"/>
      <c r="G471" s="80"/>
      <c r="H471" s="80"/>
    </row>
    <row r="472" spans="1:8">
      <c r="A472" s="80">
        <f t="shared" si="7"/>
        <v>447</v>
      </c>
      <c r="B472" s="81"/>
      <c r="C472" s="86"/>
      <c r="D472" s="81"/>
      <c r="E472" s="81"/>
      <c r="F472" s="81"/>
      <c r="G472" s="80"/>
      <c r="H472" s="80"/>
    </row>
    <row r="473" spans="1:8">
      <c r="A473" s="80">
        <f t="shared" si="7"/>
        <v>448</v>
      </c>
      <c r="B473" s="81"/>
      <c r="C473" s="86"/>
      <c r="D473" s="81"/>
      <c r="E473" s="81"/>
      <c r="F473" s="81"/>
      <c r="G473" s="80"/>
      <c r="H473" s="80"/>
    </row>
    <row r="474" spans="1:8">
      <c r="A474" s="80">
        <f t="shared" si="7"/>
        <v>449</v>
      </c>
      <c r="B474" s="81"/>
      <c r="C474" s="86"/>
      <c r="D474" s="81"/>
      <c r="E474" s="81"/>
      <c r="F474" s="81"/>
      <c r="G474" s="80"/>
      <c r="H474" s="80"/>
    </row>
    <row r="475" spans="1:8">
      <c r="A475" s="80">
        <f t="shared" ref="A475:A538" si="8">_stt</f>
        <v>450</v>
      </c>
      <c r="B475" s="81"/>
      <c r="C475" s="86"/>
      <c r="D475" s="81"/>
      <c r="E475" s="81"/>
      <c r="F475" s="81"/>
      <c r="G475" s="80"/>
      <c r="H475" s="80"/>
    </row>
    <row r="476" spans="1:8">
      <c r="A476" s="80">
        <f t="shared" si="8"/>
        <v>451</v>
      </c>
      <c r="B476" s="81"/>
      <c r="C476" s="86"/>
      <c r="D476" s="81"/>
      <c r="E476" s="81"/>
      <c r="F476" s="81"/>
      <c r="G476" s="80"/>
      <c r="H476" s="80"/>
    </row>
    <row r="477" spans="1:8">
      <c r="A477" s="80">
        <f t="shared" si="8"/>
        <v>452</v>
      </c>
      <c r="B477" s="81"/>
      <c r="C477" s="86"/>
      <c r="D477" s="81"/>
      <c r="E477" s="81"/>
      <c r="F477" s="81"/>
      <c r="G477" s="80"/>
      <c r="H477" s="80"/>
    </row>
    <row r="478" spans="1:8">
      <c r="A478" s="80">
        <f t="shared" si="8"/>
        <v>453</v>
      </c>
      <c r="B478" s="81"/>
      <c r="C478" s="86"/>
      <c r="D478" s="81"/>
      <c r="E478" s="81"/>
      <c r="F478" s="81"/>
      <c r="G478" s="80"/>
      <c r="H478" s="80"/>
    </row>
    <row r="479" spans="1:8">
      <c r="A479" s="80">
        <f t="shared" si="8"/>
        <v>454</v>
      </c>
      <c r="B479" s="81"/>
      <c r="C479" s="86"/>
      <c r="D479" s="81"/>
      <c r="E479" s="81"/>
      <c r="F479" s="81"/>
      <c r="G479" s="80"/>
      <c r="H479" s="80"/>
    </row>
    <row r="480" spans="1:8">
      <c r="A480" s="80">
        <f t="shared" si="8"/>
        <v>455</v>
      </c>
      <c r="B480" s="81"/>
      <c r="C480" s="86"/>
      <c r="D480" s="81"/>
      <c r="E480" s="81"/>
      <c r="F480" s="81"/>
      <c r="G480" s="80"/>
      <c r="H480" s="80"/>
    </row>
    <row r="481" spans="1:8">
      <c r="A481" s="80">
        <f t="shared" si="8"/>
        <v>456</v>
      </c>
      <c r="B481" s="81"/>
      <c r="C481" s="86"/>
      <c r="D481" s="81"/>
      <c r="E481" s="81"/>
      <c r="F481" s="81"/>
      <c r="G481" s="80"/>
      <c r="H481" s="80"/>
    </row>
    <row r="482" spans="1:8">
      <c r="A482" s="80">
        <f t="shared" si="8"/>
        <v>457</v>
      </c>
      <c r="B482" s="81"/>
      <c r="C482" s="86"/>
      <c r="D482" s="81"/>
      <c r="E482" s="81"/>
      <c r="F482" s="81"/>
      <c r="G482" s="80"/>
      <c r="H482" s="80"/>
    </row>
    <row r="483" spans="1:8">
      <c r="A483" s="80">
        <f t="shared" si="8"/>
        <v>458</v>
      </c>
      <c r="B483" s="81"/>
      <c r="C483" s="86"/>
      <c r="D483" s="81"/>
      <c r="E483" s="81"/>
      <c r="F483" s="81"/>
      <c r="G483" s="80"/>
      <c r="H483" s="80"/>
    </row>
    <row r="484" spans="1:8">
      <c r="A484" s="80">
        <f t="shared" si="8"/>
        <v>459</v>
      </c>
      <c r="B484" s="81"/>
      <c r="C484" s="86"/>
      <c r="D484" s="81"/>
      <c r="E484" s="81"/>
      <c r="F484" s="81"/>
      <c r="G484" s="80"/>
      <c r="H484" s="80"/>
    </row>
    <row r="485" spans="1:8">
      <c r="A485" s="80">
        <f t="shared" si="8"/>
        <v>460</v>
      </c>
      <c r="B485" s="81"/>
      <c r="C485" s="86"/>
      <c r="D485" s="81"/>
      <c r="E485" s="81"/>
      <c r="F485" s="81"/>
      <c r="G485" s="80"/>
      <c r="H485" s="80"/>
    </row>
    <row r="486" spans="1:8">
      <c r="A486" s="80">
        <f t="shared" si="8"/>
        <v>461</v>
      </c>
      <c r="B486" s="81"/>
      <c r="C486" s="86"/>
      <c r="D486" s="81"/>
      <c r="E486" s="81"/>
      <c r="F486" s="81"/>
      <c r="G486" s="80"/>
      <c r="H486" s="80"/>
    </row>
    <row r="487" spans="1:8">
      <c r="A487" s="80">
        <f t="shared" si="8"/>
        <v>462</v>
      </c>
      <c r="B487" s="81"/>
      <c r="C487" s="86"/>
      <c r="D487" s="81"/>
      <c r="E487" s="81"/>
      <c r="F487" s="81"/>
      <c r="G487" s="80"/>
      <c r="H487" s="80"/>
    </row>
    <row r="488" spans="1:8">
      <c r="A488" s="80">
        <f t="shared" si="8"/>
        <v>463</v>
      </c>
      <c r="B488" s="81"/>
      <c r="C488" s="86"/>
      <c r="D488" s="81"/>
      <c r="E488" s="81"/>
      <c r="F488" s="81"/>
      <c r="G488" s="80"/>
      <c r="H488" s="80"/>
    </row>
    <row r="489" spans="1:8">
      <c r="A489" s="80">
        <f t="shared" si="8"/>
        <v>464</v>
      </c>
      <c r="B489" s="81"/>
      <c r="C489" s="86"/>
      <c r="D489" s="81"/>
      <c r="E489" s="81"/>
      <c r="F489" s="81"/>
      <c r="G489" s="80"/>
      <c r="H489" s="80"/>
    </row>
    <row r="490" spans="1:8">
      <c r="A490" s="80">
        <f t="shared" si="8"/>
        <v>465</v>
      </c>
      <c r="B490" s="81"/>
      <c r="C490" s="86"/>
      <c r="D490" s="81"/>
      <c r="E490" s="81"/>
      <c r="F490" s="81"/>
      <c r="G490" s="80"/>
      <c r="H490" s="80"/>
    </row>
    <row r="491" spans="1:8">
      <c r="A491" s="80">
        <f t="shared" si="8"/>
        <v>466</v>
      </c>
      <c r="B491" s="81"/>
      <c r="C491" s="86"/>
      <c r="D491" s="81"/>
      <c r="E491" s="81"/>
      <c r="F491" s="81"/>
      <c r="G491" s="80"/>
      <c r="H491" s="80"/>
    </row>
    <row r="492" spans="1:8">
      <c r="A492" s="80">
        <f t="shared" si="8"/>
        <v>467</v>
      </c>
      <c r="B492" s="81"/>
      <c r="C492" s="86"/>
      <c r="D492" s="81"/>
      <c r="E492" s="81"/>
      <c r="F492" s="81"/>
      <c r="G492" s="80"/>
      <c r="H492" s="80"/>
    </row>
    <row r="493" spans="1:8">
      <c r="A493" s="80">
        <f t="shared" si="8"/>
        <v>468</v>
      </c>
      <c r="B493" s="81"/>
      <c r="C493" s="86"/>
      <c r="D493" s="81"/>
      <c r="E493" s="81"/>
      <c r="F493" s="81"/>
      <c r="G493" s="80"/>
      <c r="H493" s="80"/>
    </row>
    <row r="494" spans="1:8">
      <c r="A494" s="80">
        <f t="shared" si="8"/>
        <v>469</v>
      </c>
      <c r="B494" s="81"/>
      <c r="C494" s="86"/>
      <c r="D494" s="81"/>
      <c r="E494" s="81"/>
      <c r="F494" s="81"/>
      <c r="G494" s="80"/>
      <c r="H494" s="80"/>
    </row>
    <row r="495" spans="1:8">
      <c r="A495" s="80">
        <f t="shared" si="8"/>
        <v>470</v>
      </c>
      <c r="B495" s="81"/>
      <c r="C495" s="86"/>
      <c r="D495" s="81"/>
      <c r="E495" s="81"/>
      <c r="F495" s="81"/>
      <c r="G495" s="80"/>
      <c r="H495" s="80"/>
    </row>
    <row r="496" spans="1:8">
      <c r="A496" s="80">
        <f t="shared" si="8"/>
        <v>471</v>
      </c>
      <c r="B496" s="81"/>
      <c r="C496" s="86"/>
      <c r="D496" s="81"/>
      <c r="E496" s="81"/>
      <c r="F496" s="81"/>
      <c r="G496" s="80"/>
      <c r="H496" s="80"/>
    </row>
    <row r="497" spans="1:8">
      <c r="A497" s="80">
        <f t="shared" si="8"/>
        <v>472</v>
      </c>
      <c r="B497" s="81"/>
      <c r="C497" s="86"/>
      <c r="D497" s="81"/>
      <c r="E497" s="81"/>
      <c r="F497" s="81"/>
      <c r="G497" s="80"/>
      <c r="H497" s="80"/>
    </row>
    <row r="498" spans="1:8">
      <c r="A498" s="80">
        <f t="shared" si="8"/>
        <v>473</v>
      </c>
      <c r="B498" s="81"/>
      <c r="C498" s="86"/>
      <c r="D498" s="81"/>
      <c r="E498" s="81"/>
      <c r="F498" s="81"/>
      <c r="G498" s="80"/>
      <c r="H498" s="80"/>
    </row>
    <row r="499" spans="1:8">
      <c r="A499" s="80">
        <f t="shared" si="8"/>
        <v>474</v>
      </c>
      <c r="B499" s="81"/>
      <c r="C499" s="86"/>
      <c r="D499" s="81"/>
      <c r="E499" s="81"/>
      <c r="F499" s="81"/>
      <c r="G499" s="80"/>
      <c r="H499" s="80"/>
    </row>
    <row r="500" spans="1:8">
      <c r="A500" s="80">
        <f t="shared" si="8"/>
        <v>475</v>
      </c>
      <c r="B500" s="81"/>
      <c r="C500" s="86"/>
      <c r="D500" s="81"/>
      <c r="E500" s="81"/>
      <c r="F500" s="81"/>
      <c r="G500" s="80"/>
      <c r="H500" s="80"/>
    </row>
    <row r="501" spans="1:8">
      <c r="A501" s="80">
        <f t="shared" si="8"/>
        <v>476</v>
      </c>
      <c r="B501" s="81"/>
      <c r="C501" s="86"/>
      <c r="D501" s="81"/>
      <c r="E501" s="81"/>
      <c r="F501" s="81"/>
      <c r="G501" s="80"/>
      <c r="H501" s="80"/>
    </row>
    <row r="502" spans="1:8">
      <c r="A502" s="80">
        <f t="shared" si="8"/>
        <v>477</v>
      </c>
      <c r="B502" s="81"/>
      <c r="C502" s="86"/>
      <c r="D502" s="81"/>
      <c r="E502" s="81"/>
      <c r="F502" s="81"/>
      <c r="G502" s="80"/>
      <c r="H502" s="80"/>
    </row>
    <row r="503" spans="1:8">
      <c r="A503" s="80">
        <f t="shared" si="8"/>
        <v>478</v>
      </c>
      <c r="B503" s="81"/>
      <c r="C503" s="86"/>
      <c r="D503" s="81"/>
      <c r="E503" s="81"/>
      <c r="F503" s="81"/>
      <c r="G503" s="80"/>
      <c r="H503" s="80"/>
    </row>
    <row r="504" spans="1:8">
      <c r="A504" s="80">
        <f t="shared" si="8"/>
        <v>479</v>
      </c>
      <c r="B504" s="81"/>
      <c r="C504" s="86"/>
      <c r="D504" s="81"/>
      <c r="E504" s="81"/>
      <c r="F504" s="81"/>
      <c r="G504" s="80"/>
      <c r="H504" s="80"/>
    </row>
    <row r="505" spans="1:8">
      <c r="A505" s="80">
        <f t="shared" si="8"/>
        <v>480</v>
      </c>
      <c r="B505" s="81"/>
      <c r="C505" s="86"/>
      <c r="D505" s="81"/>
      <c r="E505" s="81"/>
      <c r="F505" s="81"/>
      <c r="G505" s="80"/>
      <c r="H505" s="80"/>
    </row>
    <row r="506" spans="1:8">
      <c r="A506" s="80">
        <f t="shared" si="8"/>
        <v>481</v>
      </c>
      <c r="B506" s="81"/>
      <c r="C506" s="86"/>
      <c r="D506" s="81"/>
      <c r="E506" s="81"/>
      <c r="F506" s="81"/>
      <c r="G506" s="80"/>
      <c r="H506" s="80"/>
    </row>
    <row r="507" spans="1:8">
      <c r="A507" s="80">
        <f t="shared" si="8"/>
        <v>482</v>
      </c>
      <c r="B507" s="81"/>
      <c r="C507" s="86"/>
      <c r="D507" s="81"/>
      <c r="E507" s="81"/>
      <c r="F507" s="81"/>
      <c r="G507" s="80"/>
      <c r="H507" s="80"/>
    </row>
    <row r="508" spans="1:8">
      <c r="A508" s="80">
        <f t="shared" si="8"/>
        <v>483</v>
      </c>
      <c r="B508" s="81"/>
      <c r="C508" s="86"/>
      <c r="D508" s="81"/>
      <c r="E508" s="81"/>
      <c r="F508" s="81"/>
      <c r="G508" s="80"/>
      <c r="H508" s="80"/>
    </row>
    <row r="509" spans="1:8">
      <c r="A509" s="80">
        <f t="shared" si="8"/>
        <v>484</v>
      </c>
      <c r="B509" s="81"/>
      <c r="C509" s="86"/>
      <c r="D509" s="81"/>
      <c r="E509" s="81"/>
      <c r="F509" s="81"/>
      <c r="G509" s="80"/>
      <c r="H509" s="80"/>
    </row>
    <row r="510" spans="1:8">
      <c r="A510" s="80">
        <f t="shared" si="8"/>
        <v>485</v>
      </c>
      <c r="B510" s="81"/>
      <c r="C510" s="86"/>
      <c r="D510" s="81"/>
      <c r="E510" s="81"/>
      <c r="F510" s="81"/>
      <c r="G510" s="80"/>
      <c r="H510" s="80"/>
    </row>
    <row r="511" spans="1:8">
      <c r="A511" s="80">
        <f t="shared" si="8"/>
        <v>486</v>
      </c>
      <c r="B511" s="81"/>
      <c r="C511" s="86"/>
      <c r="D511" s="81"/>
      <c r="E511" s="81"/>
      <c r="F511" s="81"/>
      <c r="G511" s="80"/>
      <c r="H511" s="80"/>
    </row>
    <row r="512" spans="1:8">
      <c r="A512" s="80">
        <f t="shared" si="8"/>
        <v>487</v>
      </c>
      <c r="B512" s="81"/>
      <c r="C512" s="86"/>
      <c r="D512" s="81"/>
      <c r="E512" s="81"/>
      <c r="F512" s="81"/>
      <c r="G512" s="80"/>
      <c r="H512" s="80"/>
    </row>
    <row r="513" spans="1:8">
      <c r="A513" s="80">
        <f t="shared" si="8"/>
        <v>488</v>
      </c>
      <c r="B513" s="81"/>
      <c r="C513" s="86"/>
      <c r="D513" s="81"/>
      <c r="E513" s="81"/>
      <c r="F513" s="81"/>
      <c r="G513" s="80"/>
      <c r="H513" s="80"/>
    </row>
    <row r="514" spans="1:8">
      <c r="A514" s="80">
        <f t="shared" si="8"/>
        <v>489</v>
      </c>
      <c r="B514" s="81"/>
      <c r="C514" s="86"/>
      <c r="D514" s="81"/>
      <c r="E514" s="81"/>
      <c r="F514" s="81"/>
      <c r="G514" s="80"/>
      <c r="H514" s="80"/>
    </row>
    <row r="515" spans="1:8">
      <c r="A515" s="80">
        <f t="shared" si="8"/>
        <v>490</v>
      </c>
      <c r="B515" s="81"/>
      <c r="C515" s="86"/>
      <c r="D515" s="81"/>
      <c r="E515" s="81"/>
      <c r="F515" s="81"/>
      <c r="G515" s="80"/>
      <c r="H515" s="80"/>
    </row>
    <row r="516" spans="1:8">
      <c r="A516" s="80">
        <f t="shared" si="8"/>
        <v>491</v>
      </c>
      <c r="B516" s="81"/>
      <c r="C516" s="86"/>
      <c r="D516" s="81"/>
      <c r="E516" s="81"/>
      <c r="F516" s="81"/>
      <c r="G516" s="80"/>
      <c r="H516" s="80"/>
    </row>
    <row r="517" spans="1:8">
      <c r="A517" s="80">
        <f t="shared" si="8"/>
        <v>492</v>
      </c>
      <c r="B517" s="81"/>
      <c r="C517" s="86"/>
      <c r="D517" s="81"/>
      <c r="E517" s="81"/>
      <c r="F517" s="81"/>
      <c r="G517" s="80"/>
      <c r="H517" s="80"/>
    </row>
    <row r="518" spans="1:8">
      <c r="A518" s="80">
        <f t="shared" si="8"/>
        <v>493</v>
      </c>
      <c r="B518" s="81"/>
      <c r="C518" s="86"/>
      <c r="D518" s="81"/>
      <c r="E518" s="81"/>
      <c r="F518" s="81"/>
      <c r="G518" s="80"/>
      <c r="H518" s="80"/>
    </row>
    <row r="519" spans="1:8">
      <c r="A519" s="80">
        <f t="shared" si="8"/>
        <v>494</v>
      </c>
      <c r="B519" s="81"/>
      <c r="C519" s="86"/>
      <c r="D519" s="81"/>
      <c r="E519" s="81"/>
      <c r="F519" s="81"/>
      <c r="G519" s="80"/>
      <c r="H519" s="80"/>
    </row>
    <row r="520" spans="1:8">
      <c r="A520" s="80">
        <f t="shared" si="8"/>
        <v>495</v>
      </c>
      <c r="B520" s="81"/>
      <c r="C520" s="86"/>
      <c r="D520" s="81"/>
      <c r="E520" s="81"/>
      <c r="F520" s="81"/>
      <c r="G520" s="80"/>
      <c r="H520" s="80"/>
    </row>
    <row r="521" spans="1:8">
      <c r="A521" s="80">
        <f t="shared" si="8"/>
        <v>496</v>
      </c>
      <c r="B521" s="81"/>
      <c r="C521" s="86"/>
      <c r="D521" s="81"/>
      <c r="E521" s="81"/>
      <c r="F521" s="81"/>
      <c r="G521" s="80"/>
      <c r="H521" s="80"/>
    </row>
    <row r="522" spans="1:8">
      <c r="A522" s="80">
        <f t="shared" si="8"/>
        <v>497</v>
      </c>
      <c r="B522" s="81"/>
      <c r="C522" s="86"/>
      <c r="D522" s="81"/>
      <c r="E522" s="81"/>
      <c r="F522" s="81"/>
      <c r="G522" s="80"/>
      <c r="H522" s="80"/>
    </row>
    <row r="523" spans="1:8">
      <c r="A523" s="80">
        <f t="shared" si="8"/>
        <v>498</v>
      </c>
      <c r="B523" s="81"/>
      <c r="C523" s="86"/>
      <c r="D523" s="81"/>
      <c r="E523" s="81"/>
      <c r="F523" s="81"/>
      <c r="G523" s="80"/>
      <c r="H523" s="80"/>
    </row>
    <row r="524" spans="1:8">
      <c r="A524" s="80">
        <f t="shared" si="8"/>
        <v>499</v>
      </c>
      <c r="B524" s="81"/>
      <c r="C524" s="86"/>
      <c r="D524" s="81"/>
      <c r="E524" s="81"/>
      <c r="F524" s="81"/>
      <c r="G524" s="80"/>
      <c r="H524" s="80"/>
    </row>
    <row r="525" spans="1:8">
      <c r="A525" s="80">
        <f t="shared" si="8"/>
        <v>500</v>
      </c>
      <c r="B525" s="81"/>
      <c r="C525" s="86"/>
      <c r="D525" s="81"/>
      <c r="E525" s="81"/>
      <c r="F525" s="81"/>
      <c r="G525" s="80"/>
      <c r="H525" s="80"/>
    </row>
    <row r="526" spans="1:8">
      <c r="A526" s="80">
        <f t="shared" si="8"/>
        <v>501</v>
      </c>
      <c r="B526" s="81"/>
      <c r="C526" s="86"/>
      <c r="D526" s="81"/>
      <c r="E526" s="81"/>
      <c r="F526" s="81"/>
      <c r="G526" s="80"/>
      <c r="H526" s="80"/>
    </row>
    <row r="527" spans="1:8">
      <c r="A527" s="80">
        <f t="shared" si="8"/>
        <v>502</v>
      </c>
      <c r="B527" s="81"/>
      <c r="C527" s="86"/>
      <c r="D527" s="81"/>
      <c r="E527" s="81"/>
      <c r="F527" s="81"/>
      <c r="G527" s="80"/>
      <c r="H527" s="80"/>
    </row>
    <row r="528" spans="1:8">
      <c r="A528" s="80">
        <f t="shared" si="8"/>
        <v>503</v>
      </c>
      <c r="B528" s="81"/>
      <c r="C528" s="86"/>
      <c r="D528" s="81"/>
      <c r="E528" s="81"/>
      <c r="F528" s="81"/>
      <c r="G528" s="80"/>
      <c r="H528" s="80"/>
    </row>
    <row r="529" spans="1:8">
      <c r="A529" s="80">
        <f t="shared" si="8"/>
        <v>504</v>
      </c>
      <c r="B529" s="81"/>
      <c r="C529" s="86"/>
      <c r="D529" s="81"/>
      <c r="E529" s="81"/>
      <c r="F529" s="81"/>
      <c r="G529" s="80"/>
      <c r="H529" s="80"/>
    </row>
    <row r="530" spans="1:8">
      <c r="A530" s="80">
        <f t="shared" si="8"/>
        <v>505</v>
      </c>
      <c r="B530" s="81"/>
      <c r="C530" s="86"/>
      <c r="D530" s="81"/>
      <c r="E530" s="81"/>
      <c r="F530" s="81"/>
      <c r="G530" s="80"/>
      <c r="H530" s="80"/>
    </row>
    <row r="531" spans="1:8">
      <c r="A531" s="80">
        <f t="shared" si="8"/>
        <v>506</v>
      </c>
      <c r="B531" s="81"/>
      <c r="C531" s="86"/>
      <c r="D531" s="81"/>
      <c r="E531" s="81"/>
      <c r="F531" s="81"/>
      <c r="G531" s="80"/>
      <c r="H531" s="80"/>
    </row>
    <row r="532" spans="1:8">
      <c r="A532" s="80">
        <f t="shared" si="8"/>
        <v>507</v>
      </c>
      <c r="B532" s="81"/>
      <c r="C532" s="86"/>
      <c r="D532" s="81"/>
      <c r="E532" s="81"/>
      <c r="F532" s="81"/>
      <c r="G532" s="80"/>
      <c r="H532" s="80"/>
    </row>
    <row r="533" spans="1:8">
      <c r="A533" s="80">
        <f t="shared" si="8"/>
        <v>508</v>
      </c>
      <c r="B533" s="81"/>
      <c r="C533" s="86"/>
      <c r="D533" s="81"/>
      <c r="E533" s="81"/>
      <c r="F533" s="81"/>
      <c r="G533" s="80"/>
      <c r="H533" s="80"/>
    </row>
    <row r="534" spans="1:8">
      <c r="A534" s="80">
        <f t="shared" si="8"/>
        <v>509</v>
      </c>
      <c r="B534" s="81"/>
      <c r="C534" s="86"/>
      <c r="D534" s="81"/>
      <c r="E534" s="81"/>
      <c r="F534" s="81"/>
      <c r="G534" s="80"/>
      <c r="H534" s="80"/>
    </row>
    <row r="535" spans="1:8">
      <c r="A535" s="80">
        <f t="shared" si="8"/>
        <v>510</v>
      </c>
      <c r="B535" s="81"/>
      <c r="C535" s="86"/>
      <c r="D535" s="81"/>
      <c r="E535" s="81"/>
      <c r="F535" s="81"/>
      <c r="G535" s="80"/>
      <c r="H535" s="80"/>
    </row>
    <row r="536" spans="1:8">
      <c r="A536" s="80">
        <f t="shared" si="8"/>
        <v>511</v>
      </c>
      <c r="B536" s="81"/>
      <c r="C536" s="86"/>
      <c r="D536" s="81"/>
      <c r="E536" s="81"/>
      <c r="F536" s="81"/>
      <c r="G536" s="80"/>
      <c r="H536" s="80"/>
    </row>
    <row r="537" spans="1:8">
      <c r="A537" s="80">
        <f t="shared" si="8"/>
        <v>512</v>
      </c>
      <c r="B537" s="81"/>
      <c r="C537" s="86"/>
      <c r="D537" s="81"/>
      <c r="E537" s="81"/>
      <c r="F537" s="81"/>
      <c r="G537" s="80"/>
      <c r="H537" s="80"/>
    </row>
    <row r="538" spans="1:8">
      <c r="A538" s="80">
        <f t="shared" si="8"/>
        <v>513</v>
      </c>
      <c r="B538" s="81"/>
      <c r="C538" s="86"/>
      <c r="D538" s="81"/>
      <c r="E538" s="81"/>
      <c r="F538" s="81"/>
      <c r="G538" s="80"/>
      <c r="H538" s="80"/>
    </row>
    <row r="539" spans="1:8">
      <c r="A539" s="80">
        <f t="shared" ref="A539:A602" si="9">_stt</f>
        <v>514</v>
      </c>
      <c r="B539" s="81"/>
      <c r="C539" s="86"/>
      <c r="D539" s="81"/>
      <c r="E539" s="81"/>
      <c r="F539" s="81"/>
      <c r="G539" s="80"/>
      <c r="H539" s="80"/>
    </row>
    <row r="540" spans="1:8">
      <c r="A540" s="80">
        <f t="shared" si="9"/>
        <v>515</v>
      </c>
      <c r="B540" s="81"/>
      <c r="C540" s="86"/>
      <c r="D540" s="81"/>
      <c r="E540" s="81"/>
      <c r="F540" s="81"/>
      <c r="G540" s="80"/>
      <c r="H540" s="80"/>
    </row>
    <row r="541" spans="1:8">
      <c r="A541" s="80">
        <f t="shared" si="9"/>
        <v>516</v>
      </c>
      <c r="B541" s="81"/>
      <c r="C541" s="86"/>
      <c r="D541" s="81"/>
      <c r="E541" s="81"/>
      <c r="F541" s="81"/>
      <c r="G541" s="80"/>
      <c r="H541" s="80"/>
    </row>
    <row r="542" spans="1:8">
      <c r="A542" s="80">
        <f t="shared" si="9"/>
        <v>517</v>
      </c>
      <c r="B542" s="81"/>
      <c r="C542" s="86"/>
      <c r="D542" s="81"/>
      <c r="E542" s="81"/>
      <c r="F542" s="81"/>
      <c r="G542" s="80"/>
      <c r="H542" s="80"/>
    </row>
    <row r="543" spans="1:8">
      <c r="A543" s="80">
        <f t="shared" si="9"/>
        <v>518</v>
      </c>
      <c r="B543" s="81"/>
      <c r="C543" s="86"/>
      <c r="D543" s="81"/>
      <c r="E543" s="81"/>
      <c r="F543" s="81"/>
      <c r="G543" s="80"/>
      <c r="H543" s="80"/>
    </row>
    <row r="544" spans="1:8">
      <c r="A544" s="80">
        <f t="shared" si="9"/>
        <v>519</v>
      </c>
      <c r="B544" s="81"/>
      <c r="C544" s="86"/>
      <c r="D544" s="81"/>
      <c r="E544" s="81"/>
      <c r="F544" s="81"/>
      <c r="G544" s="80"/>
      <c r="H544" s="80"/>
    </row>
    <row r="545" spans="1:8">
      <c r="A545" s="80">
        <f t="shared" si="9"/>
        <v>520</v>
      </c>
      <c r="B545" s="81"/>
      <c r="C545" s="86"/>
      <c r="D545" s="81"/>
      <c r="E545" s="81"/>
      <c r="F545" s="81"/>
      <c r="G545" s="80"/>
      <c r="H545" s="80"/>
    </row>
    <row r="546" spans="1:8">
      <c r="A546" s="80">
        <f t="shared" si="9"/>
        <v>521</v>
      </c>
      <c r="B546" s="81"/>
      <c r="C546" s="86"/>
      <c r="D546" s="81"/>
      <c r="E546" s="81"/>
      <c r="F546" s="81"/>
      <c r="G546" s="80"/>
      <c r="H546" s="80"/>
    </row>
    <row r="547" spans="1:8">
      <c r="A547" s="80">
        <f t="shared" si="9"/>
        <v>522</v>
      </c>
      <c r="B547" s="81"/>
      <c r="C547" s="86"/>
      <c r="D547" s="81"/>
      <c r="E547" s="81"/>
      <c r="F547" s="81"/>
      <c r="G547" s="80"/>
      <c r="H547" s="80"/>
    </row>
    <row r="548" spans="1:8">
      <c r="A548" s="80">
        <f t="shared" si="9"/>
        <v>523</v>
      </c>
      <c r="B548" s="81"/>
      <c r="C548" s="86"/>
      <c r="D548" s="81"/>
      <c r="E548" s="81"/>
      <c r="F548" s="81"/>
      <c r="G548" s="80"/>
      <c r="H548" s="80"/>
    </row>
    <row r="549" spans="1:8">
      <c r="A549" s="80">
        <f t="shared" si="9"/>
        <v>524</v>
      </c>
      <c r="B549" s="81"/>
      <c r="C549" s="86"/>
      <c r="D549" s="81"/>
      <c r="E549" s="81"/>
      <c r="F549" s="81"/>
      <c r="G549" s="80"/>
      <c r="H549" s="80"/>
    </row>
    <row r="550" spans="1:8">
      <c r="A550" s="80">
        <f t="shared" si="9"/>
        <v>525</v>
      </c>
      <c r="B550" s="81"/>
      <c r="C550" s="86"/>
      <c r="D550" s="81"/>
      <c r="E550" s="81"/>
      <c r="F550" s="81"/>
      <c r="G550" s="80"/>
      <c r="H550" s="80"/>
    </row>
    <row r="551" spans="1:8">
      <c r="A551" s="80">
        <f t="shared" si="9"/>
        <v>526</v>
      </c>
      <c r="B551" s="81"/>
      <c r="C551" s="86"/>
      <c r="D551" s="81"/>
      <c r="E551" s="81"/>
      <c r="F551" s="81"/>
      <c r="G551" s="80"/>
      <c r="H551" s="80"/>
    </row>
    <row r="552" spans="1:8">
      <c r="A552" s="80">
        <f t="shared" si="9"/>
        <v>527</v>
      </c>
      <c r="B552" s="81"/>
      <c r="C552" s="86"/>
      <c r="D552" s="81"/>
      <c r="E552" s="81"/>
      <c r="F552" s="81"/>
      <c r="G552" s="80"/>
      <c r="H552" s="80"/>
    </row>
    <row r="553" spans="1:8">
      <c r="A553" s="80">
        <f t="shared" si="9"/>
        <v>528</v>
      </c>
      <c r="B553" s="81"/>
      <c r="C553" s="86"/>
      <c r="D553" s="81"/>
      <c r="E553" s="81"/>
      <c r="F553" s="81"/>
      <c r="G553" s="80"/>
      <c r="H553" s="80"/>
    </row>
    <row r="554" spans="1:8">
      <c r="A554" s="80">
        <f t="shared" si="9"/>
        <v>529</v>
      </c>
      <c r="B554" s="81"/>
      <c r="C554" s="86"/>
      <c r="D554" s="81"/>
      <c r="E554" s="81"/>
      <c r="F554" s="81"/>
      <c r="G554" s="80"/>
      <c r="H554" s="80"/>
    </row>
    <row r="555" spans="1:8">
      <c r="A555" s="80">
        <f t="shared" si="9"/>
        <v>530</v>
      </c>
      <c r="B555" s="81"/>
      <c r="C555" s="86"/>
      <c r="D555" s="81"/>
      <c r="E555" s="81"/>
      <c r="F555" s="81"/>
      <c r="G555" s="80"/>
      <c r="H555" s="80"/>
    </row>
    <row r="556" spans="1:8">
      <c r="A556" s="80">
        <f t="shared" si="9"/>
        <v>531</v>
      </c>
      <c r="B556" s="81"/>
      <c r="C556" s="86"/>
      <c r="D556" s="81"/>
      <c r="E556" s="81"/>
      <c r="F556" s="81"/>
      <c r="G556" s="80"/>
      <c r="H556" s="80"/>
    </row>
    <row r="557" spans="1:8">
      <c r="A557" s="80">
        <f t="shared" si="9"/>
        <v>532</v>
      </c>
      <c r="B557" s="81"/>
      <c r="C557" s="86"/>
      <c r="D557" s="81"/>
      <c r="E557" s="81"/>
      <c r="F557" s="81"/>
      <c r="G557" s="80"/>
      <c r="H557" s="80"/>
    </row>
    <row r="558" spans="1:8">
      <c r="A558" s="80">
        <f t="shared" si="9"/>
        <v>533</v>
      </c>
      <c r="B558" s="81"/>
      <c r="C558" s="86"/>
      <c r="D558" s="81"/>
      <c r="E558" s="81"/>
      <c r="F558" s="81"/>
      <c r="G558" s="80"/>
      <c r="H558" s="80"/>
    </row>
    <row r="559" spans="1:8">
      <c r="A559" s="80">
        <f t="shared" si="9"/>
        <v>534</v>
      </c>
      <c r="B559" s="81"/>
      <c r="C559" s="86"/>
      <c r="D559" s="81"/>
      <c r="E559" s="81"/>
      <c r="F559" s="81"/>
      <c r="G559" s="80"/>
      <c r="H559" s="80"/>
    </row>
    <row r="560" spans="1:8">
      <c r="A560" s="80">
        <f t="shared" si="9"/>
        <v>535</v>
      </c>
      <c r="B560" s="81"/>
      <c r="C560" s="86"/>
      <c r="D560" s="81"/>
      <c r="E560" s="81"/>
      <c r="F560" s="81"/>
      <c r="G560" s="80"/>
      <c r="H560" s="80"/>
    </row>
    <row r="561" spans="1:8">
      <c r="A561" s="80">
        <f t="shared" si="9"/>
        <v>536</v>
      </c>
      <c r="B561" s="81"/>
      <c r="C561" s="86"/>
      <c r="D561" s="81"/>
      <c r="E561" s="81"/>
      <c r="F561" s="81"/>
      <c r="G561" s="80"/>
      <c r="H561" s="80"/>
    </row>
    <row r="562" spans="1:8">
      <c r="A562" s="80">
        <f t="shared" si="9"/>
        <v>537</v>
      </c>
      <c r="B562" s="81"/>
      <c r="C562" s="86"/>
      <c r="D562" s="81"/>
      <c r="E562" s="81"/>
      <c r="F562" s="81"/>
      <c r="G562" s="80"/>
      <c r="H562" s="80"/>
    </row>
    <row r="563" spans="1:8">
      <c r="A563" s="80">
        <f t="shared" si="9"/>
        <v>538</v>
      </c>
      <c r="B563" s="81"/>
      <c r="C563" s="86"/>
      <c r="D563" s="81"/>
      <c r="E563" s="81"/>
      <c r="F563" s="81"/>
      <c r="G563" s="80"/>
      <c r="H563" s="80"/>
    </row>
    <row r="564" spans="1:8">
      <c r="A564" s="80">
        <f t="shared" si="9"/>
        <v>539</v>
      </c>
      <c r="B564" s="81"/>
      <c r="C564" s="86"/>
      <c r="D564" s="81"/>
      <c r="E564" s="81"/>
      <c r="F564" s="81"/>
      <c r="G564" s="80"/>
      <c r="H564" s="80"/>
    </row>
    <row r="565" spans="1:8">
      <c r="A565" s="80">
        <f t="shared" si="9"/>
        <v>540</v>
      </c>
      <c r="B565" s="81"/>
      <c r="C565" s="86"/>
      <c r="D565" s="81"/>
      <c r="E565" s="81"/>
      <c r="F565" s="81"/>
      <c r="G565" s="80"/>
      <c r="H565" s="80"/>
    </row>
    <row r="566" spans="1:8">
      <c r="A566" s="80">
        <f t="shared" si="9"/>
        <v>541</v>
      </c>
      <c r="B566" s="81"/>
      <c r="C566" s="86"/>
      <c r="D566" s="81"/>
      <c r="E566" s="81"/>
      <c r="F566" s="81"/>
      <c r="G566" s="80"/>
      <c r="H566" s="80"/>
    </row>
    <row r="567" spans="1:8">
      <c r="A567" s="80">
        <f t="shared" si="9"/>
        <v>542</v>
      </c>
      <c r="B567" s="81"/>
      <c r="C567" s="86"/>
      <c r="D567" s="81"/>
      <c r="E567" s="81"/>
      <c r="F567" s="81"/>
      <c r="G567" s="80"/>
      <c r="H567" s="80"/>
    </row>
    <row r="568" spans="1:8">
      <c r="A568" s="80">
        <f t="shared" si="9"/>
        <v>543</v>
      </c>
      <c r="B568" s="81"/>
      <c r="C568" s="86"/>
      <c r="D568" s="81"/>
      <c r="E568" s="81"/>
      <c r="F568" s="81"/>
      <c r="G568" s="80"/>
      <c r="H568" s="80"/>
    </row>
    <row r="569" spans="1:8">
      <c r="A569" s="80">
        <f t="shared" si="9"/>
        <v>544</v>
      </c>
      <c r="B569" s="81"/>
      <c r="C569" s="86"/>
      <c r="D569" s="81"/>
      <c r="E569" s="81"/>
      <c r="F569" s="81"/>
      <c r="G569" s="80"/>
      <c r="H569" s="80"/>
    </row>
    <row r="570" spans="1:8">
      <c r="A570" s="80">
        <f t="shared" si="9"/>
        <v>545</v>
      </c>
      <c r="B570" s="81"/>
      <c r="C570" s="86"/>
      <c r="D570" s="81"/>
      <c r="E570" s="81"/>
      <c r="F570" s="81"/>
      <c r="G570" s="80"/>
      <c r="H570" s="80"/>
    </row>
    <row r="571" spans="1:8">
      <c r="A571" s="80">
        <f t="shared" si="9"/>
        <v>546</v>
      </c>
      <c r="B571" s="81"/>
      <c r="C571" s="86"/>
      <c r="D571" s="81"/>
      <c r="E571" s="81"/>
      <c r="F571" s="81"/>
      <c r="G571" s="80"/>
      <c r="H571" s="80"/>
    </row>
    <row r="572" spans="1:8">
      <c r="A572" s="80">
        <f t="shared" si="9"/>
        <v>547</v>
      </c>
      <c r="B572" s="81"/>
      <c r="C572" s="86"/>
      <c r="D572" s="81"/>
      <c r="E572" s="81"/>
      <c r="F572" s="81"/>
      <c r="G572" s="80"/>
      <c r="H572" s="80"/>
    </row>
    <row r="573" spans="1:8">
      <c r="A573" s="80">
        <f t="shared" si="9"/>
        <v>548</v>
      </c>
      <c r="B573" s="81"/>
      <c r="C573" s="86"/>
      <c r="D573" s="81"/>
      <c r="E573" s="81"/>
      <c r="F573" s="81"/>
      <c r="G573" s="80"/>
      <c r="H573" s="80"/>
    </row>
    <row r="574" spans="1:8">
      <c r="A574" s="80">
        <f t="shared" si="9"/>
        <v>549</v>
      </c>
      <c r="B574" s="81"/>
      <c r="C574" s="86"/>
      <c r="D574" s="81"/>
      <c r="E574" s="81"/>
      <c r="F574" s="81"/>
      <c r="G574" s="80"/>
      <c r="H574" s="80"/>
    </row>
    <row r="575" spans="1:8">
      <c r="A575" s="80">
        <f t="shared" si="9"/>
        <v>550</v>
      </c>
      <c r="B575" s="81"/>
      <c r="C575" s="86"/>
      <c r="D575" s="81"/>
      <c r="E575" s="81"/>
      <c r="F575" s="81"/>
      <c r="G575" s="80"/>
      <c r="H575" s="80"/>
    </row>
    <row r="576" spans="1:8">
      <c r="A576" s="80">
        <f t="shared" si="9"/>
        <v>551</v>
      </c>
      <c r="B576" s="81"/>
      <c r="C576" s="86"/>
      <c r="D576" s="81"/>
      <c r="E576" s="81"/>
      <c r="F576" s="81"/>
      <c r="G576" s="80"/>
      <c r="H576" s="80"/>
    </row>
    <row r="577" spans="1:8">
      <c r="A577" s="80">
        <f t="shared" si="9"/>
        <v>552</v>
      </c>
      <c r="B577" s="81"/>
      <c r="C577" s="86"/>
      <c r="D577" s="81"/>
      <c r="E577" s="81"/>
      <c r="F577" s="81"/>
      <c r="G577" s="80"/>
      <c r="H577" s="80"/>
    </row>
    <row r="578" spans="1:8">
      <c r="A578" s="80">
        <f t="shared" si="9"/>
        <v>553</v>
      </c>
      <c r="B578" s="81"/>
      <c r="C578" s="86"/>
      <c r="D578" s="81"/>
      <c r="E578" s="81"/>
      <c r="F578" s="81"/>
      <c r="G578" s="80"/>
      <c r="H578" s="80"/>
    </row>
    <row r="579" spans="1:8">
      <c r="A579" s="80">
        <f t="shared" si="9"/>
        <v>554</v>
      </c>
      <c r="B579" s="81"/>
      <c r="C579" s="86"/>
      <c r="D579" s="81"/>
      <c r="E579" s="81"/>
      <c r="F579" s="81"/>
      <c r="G579" s="80"/>
      <c r="H579" s="80"/>
    </row>
    <row r="580" spans="1:8">
      <c r="A580" s="80">
        <f t="shared" si="9"/>
        <v>555</v>
      </c>
      <c r="B580" s="81"/>
      <c r="C580" s="86"/>
      <c r="D580" s="81"/>
      <c r="E580" s="81"/>
      <c r="F580" s="81"/>
      <c r="G580" s="80"/>
      <c r="H580" s="80"/>
    </row>
    <row r="581" spans="1:8">
      <c r="A581" s="80">
        <f t="shared" si="9"/>
        <v>556</v>
      </c>
      <c r="B581" s="81"/>
      <c r="C581" s="86"/>
      <c r="D581" s="81"/>
      <c r="E581" s="81"/>
      <c r="F581" s="81"/>
      <c r="G581" s="80"/>
      <c r="H581" s="80"/>
    </row>
    <row r="582" spans="1:8">
      <c r="A582" s="80">
        <f t="shared" si="9"/>
        <v>557</v>
      </c>
      <c r="B582" s="81"/>
      <c r="C582" s="86"/>
      <c r="D582" s="81"/>
      <c r="E582" s="81"/>
      <c r="F582" s="81"/>
      <c r="G582" s="80"/>
      <c r="H582" s="80"/>
    </row>
    <row r="583" spans="1:8">
      <c r="A583" s="80">
        <f t="shared" si="9"/>
        <v>558</v>
      </c>
      <c r="B583" s="81"/>
      <c r="C583" s="86"/>
      <c r="D583" s="81"/>
      <c r="E583" s="81"/>
      <c r="F583" s="81"/>
      <c r="G583" s="80"/>
      <c r="H583" s="80"/>
    </row>
    <row r="584" spans="1:8">
      <c r="A584" s="80">
        <f t="shared" si="9"/>
        <v>559</v>
      </c>
      <c r="B584" s="81"/>
      <c r="C584" s="86"/>
      <c r="D584" s="81"/>
      <c r="E584" s="81"/>
      <c r="F584" s="81"/>
      <c r="G584" s="80"/>
      <c r="H584" s="80"/>
    </row>
    <row r="585" spans="1:8">
      <c r="A585" s="80">
        <f t="shared" si="9"/>
        <v>560</v>
      </c>
      <c r="B585" s="81"/>
      <c r="C585" s="86"/>
      <c r="D585" s="81"/>
      <c r="E585" s="81"/>
      <c r="F585" s="81"/>
      <c r="G585" s="80"/>
      <c r="H585" s="80"/>
    </row>
    <row r="586" spans="1:8">
      <c r="A586" s="80">
        <f t="shared" si="9"/>
        <v>561</v>
      </c>
      <c r="B586" s="81"/>
      <c r="C586" s="86"/>
      <c r="D586" s="81"/>
      <c r="E586" s="81"/>
      <c r="F586" s="81"/>
      <c r="G586" s="80"/>
      <c r="H586" s="80"/>
    </row>
    <row r="587" spans="1:8">
      <c r="A587" s="80">
        <f t="shared" si="9"/>
        <v>562</v>
      </c>
      <c r="B587" s="81"/>
      <c r="C587" s="86"/>
      <c r="D587" s="81"/>
      <c r="E587" s="81"/>
      <c r="F587" s="81"/>
      <c r="G587" s="80"/>
      <c r="H587" s="80"/>
    </row>
    <row r="588" spans="1:8">
      <c r="A588" s="80">
        <f t="shared" si="9"/>
        <v>563</v>
      </c>
      <c r="B588" s="81"/>
      <c r="C588" s="86"/>
      <c r="D588" s="81"/>
      <c r="E588" s="81"/>
      <c r="F588" s="81"/>
      <c r="G588" s="80"/>
      <c r="H588" s="80"/>
    </row>
    <row r="589" spans="1:8">
      <c r="A589" s="80">
        <f t="shared" si="9"/>
        <v>564</v>
      </c>
      <c r="B589" s="81"/>
      <c r="C589" s="86"/>
      <c r="D589" s="81"/>
      <c r="E589" s="81"/>
      <c r="F589" s="81"/>
      <c r="G589" s="80"/>
      <c r="H589" s="80"/>
    </row>
    <row r="590" spans="1:8">
      <c r="A590" s="80">
        <f t="shared" si="9"/>
        <v>565</v>
      </c>
      <c r="B590" s="81"/>
      <c r="C590" s="86"/>
      <c r="D590" s="81"/>
      <c r="E590" s="81"/>
      <c r="F590" s="81"/>
      <c r="G590" s="80"/>
      <c r="H590" s="80"/>
    </row>
    <row r="591" spans="1:8">
      <c r="A591" s="80">
        <f t="shared" si="9"/>
        <v>566</v>
      </c>
      <c r="B591" s="81"/>
      <c r="C591" s="86"/>
      <c r="D591" s="81"/>
      <c r="E591" s="81"/>
      <c r="F591" s="81"/>
      <c r="G591" s="80"/>
      <c r="H591" s="80"/>
    </row>
    <row r="592" spans="1:8">
      <c r="A592" s="80">
        <f t="shared" si="9"/>
        <v>567</v>
      </c>
      <c r="B592" s="81"/>
      <c r="C592" s="86"/>
      <c r="D592" s="81"/>
      <c r="E592" s="81"/>
      <c r="F592" s="81"/>
      <c r="G592" s="80"/>
      <c r="H592" s="80"/>
    </row>
    <row r="593" spans="1:8">
      <c r="A593" s="80">
        <f t="shared" si="9"/>
        <v>568</v>
      </c>
      <c r="B593" s="81"/>
      <c r="C593" s="86"/>
      <c r="D593" s="81"/>
      <c r="E593" s="81"/>
      <c r="F593" s="81"/>
      <c r="G593" s="80"/>
      <c r="H593" s="80"/>
    </row>
    <row r="594" spans="1:8">
      <c r="A594" s="80">
        <f t="shared" si="9"/>
        <v>569</v>
      </c>
      <c r="B594" s="81"/>
      <c r="C594" s="86"/>
      <c r="D594" s="81"/>
      <c r="E594" s="81"/>
      <c r="F594" s="81"/>
      <c r="G594" s="80"/>
      <c r="H594" s="80"/>
    </row>
    <row r="595" spans="1:8">
      <c r="A595" s="80">
        <f t="shared" si="9"/>
        <v>570</v>
      </c>
      <c r="B595" s="81"/>
      <c r="C595" s="86"/>
      <c r="D595" s="81"/>
      <c r="E595" s="81"/>
      <c r="F595" s="81"/>
      <c r="G595" s="80"/>
      <c r="H595" s="80"/>
    </row>
    <row r="596" spans="1:8">
      <c r="A596" s="80">
        <f t="shared" si="9"/>
        <v>571</v>
      </c>
      <c r="B596" s="81"/>
      <c r="C596" s="86"/>
      <c r="D596" s="81"/>
      <c r="E596" s="81"/>
      <c r="F596" s="81"/>
      <c r="G596" s="80"/>
      <c r="H596" s="80"/>
    </row>
    <row r="597" spans="1:8">
      <c r="A597" s="80">
        <f t="shared" si="9"/>
        <v>572</v>
      </c>
      <c r="B597" s="81"/>
      <c r="C597" s="86"/>
      <c r="D597" s="81"/>
      <c r="E597" s="81"/>
      <c r="F597" s="81"/>
      <c r="G597" s="80"/>
      <c r="H597" s="80"/>
    </row>
    <row r="598" spans="1:8">
      <c r="A598" s="80">
        <f t="shared" si="9"/>
        <v>573</v>
      </c>
      <c r="B598" s="81"/>
      <c r="C598" s="86"/>
      <c r="D598" s="81"/>
      <c r="E598" s="81"/>
      <c r="F598" s="81"/>
      <c r="G598" s="80"/>
      <c r="H598" s="80"/>
    </row>
    <row r="599" spans="1:8">
      <c r="A599" s="80">
        <f t="shared" si="9"/>
        <v>574</v>
      </c>
      <c r="B599" s="81"/>
      <c r="C599" s="86"/>
      <c r="D599" s="81"/>
      <c r="E599" s="81"/>
      <c r="F599" s="81"/>
      <c r="G599" s="80"/>
      <c r="H599" s="80"/>
    </row>
    <row r="600" spans="1:8">
      <c r="A600" s="80">
        <f t="shared" si="9"/>
        <v>575</v>
      </c>
      <c r="B600" s="81"/>
      <c r="C600" s="86"/>
      <c r="D600" s="81"/>
      <c r="E600" s="81"/>
      <c r="F600" s="81"/>
      <c r="G600" s="80"/>
      <c r="H600" s="80"/>
    </row>
    <row r="601" spans="1:8">
      <c r="A601" s="80">
        <f t="shared" si="9"/>
        <v>576</v>
      </c>
      <c r="B601" s="81"/>
      <c r="C601" s="86"/>
      <c r="D601" s="81"/>
      <c r="E601" s="81"/>
      <c r="F601" s="81"/>
      <c r="G601" s="80"/>
      <c r="H601" s="80"/>
    </row>
    <row r="602" spans="1:8">
      <c r="A602" s="80">
        <f t="shared" si="9"/>
        <v>577</v>
      </c>
      <c r="B602" s="81"/>
      <c r="C602" s="86"/>
      <c r="D602" s="81"/>
      <c r="E602" s="81"/>
      <c r="F602" s="81"/>
      <c r="G602" s="80"/>
      <c r="H602" s="80"/>
    </row>
    <row r="603" spans="1:8">
      <c r="A603" s="80">
        <f t="shared" ref="A603:A633" si="10">_stt</f>
        <v>578</v>
      </c>
      <c r="B603" s="81"/>
      <c r="C603" s="86"/>
      <c r="D603" s="81"/>
      <c r="E603" s="81"/>
      <c r="F603" s="81"/>
      <c r="G603" s="80"/>
      <c r="H603" s="80"/>
    </row>
    <row r="604" spans="1:8">
      <c r="A604" s="80">
        <f t="shared" si="10"/>
        <v>579</v>
      </c>
      <c r="B604" s="81"/>
      <c r="C604" s="86"/>
      <c r="D604" s="81"/>
      <c r="E604" s="81"/>
      <c r="F604" s="81"/>
      <c r="G604" s="80"/>
      <c r="H604" s="80"/>
    </row>
    <row r="605" spans="1:8">
      <c r="A605" s="80">
        <f t="shared" si="10"/>
        <v>580</v>
      </c>
      <c r="B605" s="81"/>
      <c r="C605" s="86"/>
      <c r="D605" s="81"/>
      <c r="E605" s="81"/>
      <c r="F605" s="81"/>
      <c r="G605" s="80"/>
      <c r="H605" s="80"/>
    </row>
    <row r="606" spans="1:8">
      <c r="A606" s="80">
        <f t="shared" si="10"/>
        <v>581</v>
      </c>
      <c r="B606" s="81"/>
      <c r="C606" s="86"/>
      <c r="D606" s="81"/>
      <c r="E606" s="81"/>
      <c r="F606" s="81"/>
      <c r="G606" s="80"/>
      <c r="H606" s="80"/>
    </row>
    <row r="607" spans="1:8">
      <c r="A607" s="80">
        <f t="shared" si="10"/>
        <v>582</v>
      </c>
      <c r="B607" s="81"/>
      <c r="C607" s="86"/>
      <c r="D607" s="81"/>
      <c r="E607" s="81"/>
      <c r="F607" s="81"/>
      <c r="G607" s="80"/>
      <c r="H607" s="80"/>
    </row>
    <row r="608" spans="1:8">
      <c r="A608" s="80">
        <f t="shared" si="10"/>
        <v>583</v>
      </c>
      <c r="B608" s="81"/>
      <c r="C608" s="86"/>
      <c r="D608" s="81"/>
      <c r="E608" s="81"/>
      <c r="F608" s="81"/>
      <c r="G608" s="80"/>
      <c r="H608" s="80"/>
    </row>
    <row r="609" spans="1:8">
      <c r="A609" s="80">
        <f t="shared" si="10"/>
        <v>584</v>
      </c>
      <c r="B609" s="81"/>
      <c r="C609" s="86"/>
      <c r="D609" s="81"/>
      <c r="E609" s="81"/>
      <c r="F609" s="81"/>
      <c r="G609" s="80"/>
      <c r="H609" s="80"/>
    </row>
    <row r="610" spans="1:8">
      <c r="A610" s="80">
        <f t="shared" si="10"/>
        <v>585</v>
      </c>
      <c r="B610" s="81"/>
      <c r="C610" s="86"/>
      <c r="D610" s="81"/>
      <c r="E610" s="81"/>
      <c r="F610" s="81"/>
      <c r="G610" s="80"/>
      <c r="H610" s="80"/>
    </row>
    <row r="611" spans="1:8">
      <c r="A611" s="80">
        <f t="shared" si="10"/>
        <v>586</v>
      </c>
      <c r="B611" s="81"/>
      <c r="C611" s="86"/>
      <c r="D611" s="81"/>
      <c r="E611" s="81"/>
      <c r="F611" s="81"/>
      <c r="G611" s="80"/>
      <c r="H611" s="80"/>
    </row>
    <row r="612" spans="1:8">
      <c r="A612" s="80">
        <f t="shared" si="10"/>
        <v>587</v>
      </c>
      <c r="B612" s="81"/>
      <c r="C612" s="86"/>
      <c r="D612" s="81"/>
      <c r="E612" s="81"/>
      <c r="F612" s="81"/>
      <c r="G612" s="80"/>
      <c r="H612" s="80"/>
    </row>
    <row r="613" spans="1:8">
      <c r="A613" s="80">
        <f t="shared" si="10"/>
        <v>588</v>
      </c>
      <c r="B613" s="81"/>
      <c r="C613" s="86"/>
      <c r="D613" s="81"/>
      <c r="E613" s="81"/>
      <c r="F613" s="81"/>
      <c r="G613" s="80"/>
      <c r="H613" s="80"/>
    </row>
    <row r="614" spans="1:8">
      <c r="A614" s="80">
        <f t="shared" si="10"/>
        <v>589</v>
      </c>
      <c r="B614" s="81"/>
      <c r="C614" s="86"/>
      <c r="D614" s="81"/>
      <c r="E614" s="81"/>
      <c r="F614" s="81"/>
      <c r="G614" s="80"/>
      <c r="H614" s="80"/>
    </row>
    <row r="615" spans="1:8">
      <c r="A615" s="80">
        <f t="shared" si="10"/>
        <v>590</v>
      </c>
      <c r="B615" s="81"/>
      <c r="C615" s="86"/>
      <c r="D615" s="81"/>
      <c r="E615" s="81"/>
      <c r="F615" s="81"/>
      <c r="G615" s="80"/>
      <c r="H615" s="80"/>
    </row>
    <row r="616" spans="1:8">
      <c r="A616" s="80">
        <f t="shared" si="10"/>
        <v>591</v>
      </c>
      <c r="B616" s="81"/>
      <c r="C616" s="86"/>
      <c r="D616" s="81"/>
      <c r="E616" s="81"/>
      <c r="F616" s="81"/>
      <c r="G616" s="80"/>
      <c r="H616" s="80"/>
    </row>
    <row r="617" spans="1:8">
      <c r="A617" s="80">
        <f t="shared" si="10"/>
        <v>592</v>
      </c>
      <c r="B617" s="81"/>
      <c r="C617" s="86"/>
      <c r="D617" s="81"/>
      <c r="E617" s="81"/>
      <c r="F617" s="81"/>
      <c r="G617" s="80"/>
      <c r="H617" s="80"/>
    </row>
    <row r="618" spans="1:8">
      <c r="A618" s="80">
        <f t="shared" si="10"/>
        <v>593</v>
      </c>
      <c r="B618" s="81"/>
      <c r="C618" s="86"/>
      <c r="D618" s="81"/>
      <c r="E618" s="81"/>
      <c r="F618" s="81"/>
      <c r="G618" s="80"/>
      <c r="H618" s="80"/>
    </row>
    <row r="619" spans="1:8">
      <c r="A619" s="80">
        <f t="shared" si="10"/>
        <v>594</v>
      </c>
      <c r="B619" s="81"/>
      <c r="C619" s="86"/>
      <c r="D619" s="81"/>
      <c r="E619" s="81"/>
      <c r="F619" s="81"/>
      <c r="G619" s="80"/>
      <c r="H619" s="80"/>
    </row>
    <row r="620" spans="1:8">
      <c r="A620" s="80">
        <f t="shared" si="10"/>
        <v>595</v>
      </c>
      <c r="B620" s="81"/>
      <c r="C620" s="86"/>
      <c r="D620" s="81"/>
      <c r="E620" s="81"/>
      <c r="F620" s="81"/>
      <c r="G620" s="80"/>
      <c r="H620" s="80"/>
    </row>
    <row r="621" spans="1:8">
      <c r="A621" s="80">
        <f t="shared" si="10"/>
        <v>596</v>
      </c>
      <c r="B621" s="81"/>
      <c r="C621" s="86"/>
      <c r="D621" s="81"/>
      <c r="E621" s="81"/>
      <c r="F621" s="81"/>
      <c r="G621" s="80"/>
      <c r="H621" s="80"/>
    </row>
    <row r="622" spans="1:8">
      <c r="A622" s="80">
        <f t="shared" si="10"/>
        <v>597</v>
      </c>
      <c r="B622" s="81"/>
      <c r="C622" s="86"/>
      <c r="D622" s="81"/>
      <c r="E622" s="81"/>
      <c r="F622" s="81"/>
      <c r="G622" s="80"/>
      <c r="H622" s="80"/>
    </row>
    <row r="623" spans="1:8">
      <c r="A623" s="80">
        <f t="shared" si="10"/>
        <v>598</v>
      </c>
      <c r="B623" s="81"/>
      <c r="C623" s="86"/>
      <c r="D623" s="81"/>
      <c r="E623" s="81"/>
      <c r="F623" s="81"/>
      <c r="G623" s="80"/>
      <c r="H623" s="80"/>
    </row>
    <row r="624" spans="1:8">
      <c r="A624" s="80">
        <f t="shared" si="10"/>
        <v>599</v>
      </c>
      <c r="B624" s="81"/>
      <c r="C624" s="86"/>
      <c r="D624" s="81"/>
      <c r="E624" s="81"/>
      <c r="F624" s="81"/>
      <c r="G624" s="80"/>
      <c r="H624" s="80"/>
    </row>
    <row r="625" spans="1:8">
      <c r="A625" s="80">
        <f t="shared" si="10"/>
        <v>600</v>
      </c>
      <c r="B625" s="81"/>
      <c r="C625" s="86"/>
      <c r="D625" s="81"/>
      <c r="E625" s="81"/>
      <c r="F625" s="81"/>
      <c r="G625" s="80"/>
      <c r="H625" s="80"/>
    </row>
    <row r="626" spans="1:8">
      <c r="A626" s="80">
        <f t="shared" si="10"/>
        <v>601</v>
      </c>
      <c r="B626" s="81"/>
      <c r="C626" s="86"/>
      <c r="D626" s="81"/>
      <c r="E626" s="81"/>
      <c r="F626" s="81"/>
      <c r="G626" s="80"/>
      <c r="H626" s="80"/>
    </row>
    <row r="627" spans="1:8">
      <c r="A627" s="80">
        <f t="shared" si="10"/>
        <v>602</v>
      </c>
      <c r="B627" s="81"/>
      <c r="C627" s="86"/>
      <c r="D627" s="81"/>
      <c r="E627" s="81"/>
      <c r="F627" s="81"/>
      <c r="G627" s="80"/>
      <c r="H627" s="80"/>
    </row>
    <row r="628" spans="1:8">
      <c r="A628" s="80">
        <f t="shared" si="10"/>
        <v>603</v>
      </c>
      <c r="B628" s="81"/>
      <c r="C628" s="86"/>
      <c r="D628" s="81"/>
      <c r="E628" s="81"/>
      <c r="F628" s="81"/>
      <c r="G628" s="80"/>
      <c r="H628" s="80"/>
    </row>
    <row r="629" spans="1:8">
      <c r="A629" s="80">
        <f t="shared" si="10"/>
        <v>604</v>
      </c>
      <c r="B629" s="81"/>
      <c r="C629" s="86"/>
      <c r="D629" s="81"/>
      <c r="E629" s="81"/>
      <c r="F629" s="81"/>
      <c r="G629" s="80"/>
      <c r="H629" s="80"/>
    </row>
    <row r="630" spans="1:8">
      <c r="A630" s="80">
        <f t="shared" si="10"/>
        <v>605</v>
      </c>
      <c r="B630" s="81"/>
      <c r="C630" s="86"/>
      <c r="D630" s="81"/>
      <c r="E630" s="81"/>
      <c r="F630" s="81"/>
      <c r="G630" s="80"/>
      <c r="H630" s="80"/>
    </row>
    <row r="631" spans="1:8">
      <c r="A631" s="80">
        <f t="shared" si="10"/>
        <v>606</v>
      </c>
      <c r="B631" s="81"/>
      <c r="C631" s="86"/>
      <c r="D631" s="81"/>
      <c r="E631" s="81"/>
      <c r="F631" s="81"/>
      <c r="G631" s="80"/>
      <c r="H631" s="80"/>
    </row>
    <row r="632" spans="1:8">
      <c r="A632" s="80">
        <f t="shared" si="10"/>
        <v>607</v>
      </c>
      <c r="B632" s="81"/>
      <c r="C632" s="86"/>
      <c r="D632" s="81"/>
      <c r="E632" s="81"/>
      <c r="F632" s="81"/>
      <c r="G632" s="80"/>
      <c r="H632" s="80"/>
    </row>
    <row r="633" spans="1:8">
      <c r="A633" s="82">
        <f t="shared" si="10"/>
        <v>608</v>
      </c>
      <c r="B633" s="83"/>
      <c r="C633" s="87"/>
      <c r="D633" s="83"/>
      <c r="E633" s="83"/>
      <c r="F633" s="83"/>
      <c r="G633" s="82"/>
      <c r="H633" s="82"/>
    </row>
  </sheetData>
  <autoFilter ref="A6:H633"/>
  <sortState ref="A6:H633">
    <sortCondition ref="E6:E633"/>
  </sortState>
  <mergeCells count="2">
    <mergeCell ref="A2:H2"/>
    <mergeCell ref="A3:H3"/>
  </mergeCells>
  <printOptions horizontalCentered="1"/>
  <pageMargins left="0.39370078740157483" right="0.19685039370078741" top="0.39370078740157483" bottom="0.3937007874015748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sheetPr codeName="Sheet2">
    <tabColor rgb="FFFF0000"/>
  </sheetPr>
  <dimension ref="A1:BX157"/>
  <sheetViews>
    <sheetView view="pageBreakPreview" topLeftCell="D4" zoomScale="85" zoomScaleSheetLayoutView="85" workbookViewId="0">
      <selection activeCell="M102" sqref="M102"/>
    </sheetView>
  </sheetViews>
  <sheetFormatPr defaultColWidth="9.140625" defaultRowHeight="25.5"/>
  <cols>
    <col min="1" max="1" width="24.7109375" style="342" hidden="1" customWidth="1"/>
    <col min="2" max="2" width="24.7109375" style="343" hidden="1" customWidth="1"/>
    <col min="3" max="3" width="24.7109375" style="337" hidden="1" customWidth="1"/>
    <col min="4" max="4" width="5.85546875" style="2" customWidth="1"/>
    <col min="5" max="5" width="11.5703125" style="3" customWidth="1"/>
    <col min="6" max="6" width="11.7109375" style="4" customWidth="1"/>
    <col min="7" max="7" width="51" style="2" customWidth="1"/>
    <col min="8" max="8" width="25.140625" style="2" customWidth="1"/>
    <col min="9" max="9" width="3.7109375" style="3" customWidth="1"/>
    <col min="10" max="10" width="5.7109375" style="3" customWidth="1"/>
    <col min="11" max="11" width="5.7109375" style="38" customWidth="1"/>
    <col min="12" max="12" width="13.28515625" style="11" bestFit="1" customWidth="1"/>
    <col min="13" max="13" width="11.28515625" style="2" customWidth="1"/>
    <col min="14" max="14" width="4.28515625" style="3" customWidth="1"/>
    <col min="15" max="15" width="4.7109375" style="3" customWidth="1"/>
    <col min="16" max="16" width="5.7109375" style="3" customWidth="1"/>
    <col min="17" max="17" width="3.85546875" style="3" customWidth="1"/>
    <col min="18" max="24" width="3.7109375" style="32" customWidth="1"/>
    <col min="25" max="25" width="3.7109375" style="3" customWidth="1"/>
    <col min="26" max="27" width="9.7109375" style="11" customWidth="1"/>
    <col min="28" max="28" width="10.28515625" style="25" hidden="1" customWidth="1"/>
    <col min="29" max="29" width="8.7109375" style="3" hidden="1" customWidth="1"/>
    <col min="30" max="30" width="4.7109375" style="3" hidden="1" customWidth="1"/>
    <col min="31" max="31" width="5.7109375" style="3" hidden="1" customWidth="1"/>
    <col min="32" max="32" width="6.7109375" style="3" hidden="1" customWidth="1"/>
    <col min="33" max="33" width="10.7109375" style="2" hidden="1" customWidth="1"/>
    <col min="34" max="34" width="9.140625" style="2" hidden="1" customWidth="1"/>
    <col min="35" max="35" width="5.7109375" style="18" hidden="1" customWidth="1"/>
    <col min="36" max="36" width="5.140625" style="18" hidden="1" customWidth="1"/>
    <col min="37" max="37" width="5.140625" style="35" hidden="1" customWidth="1"/>
    <col min="38" max="56" width="3.7109375" style="50" hidden="1" customWidth="1"/>
    <col min="57" max="75" width="3.7109375" style="2" hidden="1" customWidth="1"/>
    <col min="76" max="16384" width="9.140625" style="2"/>
  </cols>
  <sheetData>
    <row r="1" spans="1:75" ht="21.95" hidden="1" customHeight="1">
      <c r="E1" s="368"/>
      <c r="G1" s="2">
        <v>7</v>
      </c>
      <c r="I1" s="368">
        <v>8</v>
      </c>
      <c r="J1" s="368">
        <v>13</v>
      </c>
      <c r="K1" s="368">
        <v>14</v>
      </c>
      <c r="N1" s="368"/>
      <c r="O1" s="368"/>
      <c r="P1" s="368"/>
      <c r="Q1" s="368"/>
      <c r="R1" s="348">
        <f>R3-R2</f>
        <v>52</v>
      </c>
      <c r="S1" s="348">
        <f t="shared" ref="S1:X1" si="0">S3-S2</f>
        <v>38</v>
      </c>
      <c r="T1" s="348">
        <f t="shared" si="0"/>
        <v>8</v>
      </c>
      <c r="U1" s="348">
        <f t="shared" si="0"/>
        <v>142</v>
      </c>
      <c r="V1" s="348">
        <f t="shared" si="0"/>
        <v>48</v>
      </c>
      <c r="W1" s="348">
        <f t="shared" si="0"/>
        <v>74</v>
      </c>
      <c r="X1" s="348">
        <f t="shared" si="0"/>
        <v>14</v>
      </c>
      <c r="Y1" s="368"/>
      <c r="AG1" s="2">
        <v>17</v>
      </c>
      <c r="AH1" s="2">
        <v>18</v>
      </c>
      <c r="AK1" s="1"/>
      <c r="AL1" s="53">
        <v>20</v>
      </c>
      <c r="AM1" s="53">
        <f>+AL1+1</f>
        <v>21</v>
      </c>
      <c r="AN1" s="53">
        <f t="shared" ref="AN1:BD1" si="1">+AM1+1</f>
        <v>22</v>
      </c>
      <c r="AO1" s="53">
        <f t="shared" si="1"/>
        <v>23</v>
      </c>
      <c r="AP1" s="53">
        <f t="shared" si="1"/>
        <v>24</v>
      </c>
      <c r="AQ1" s="53">
        <f t="shared" si="1"/>
        <v>25</v>
      </c>
      <c r="AR1" s="53">
        <f t="shared" si="1"/>
        <v>26</v>
      </c>
      <c r="AS1" s="53">
        <f t="shared" si="1"/>
        <v>27</v>
      </c>
      <c r="AT1" s="53">
        <f t="shared" si="1"/>
        <v>28</v>
      </c>
      <c r="AU1" s="53">
        <f t="shared" si="1"/>
        <v>29</v>
      </c>
      <c r="AV1" s="53">
        <f t="shared" si="1"/>
        <v>30</v>
      </c>
      <c r="AW1" s="53">
        <f t="shared" si="1"/>
        <v>31</v>
      </c>
      <c r="AX1" s="53">
        <f t="shared" si="1"/>
        <v>32</v>
      </c>
      <c r="AY1" s="53">
        <f t="shared" si="1"/>
        <v>33</v>
      </c>
      <c r="AZ1" s="53">
        <f t="shared" si="1"/>
        <v>34</v>
      </c>
      <c r="BA1" s="53">
        <f t="shared" si="1"/>
        <v>35</v>
      </c>
      <c r="BB1" s="53">
        <f t="shared" si="1"/>
        <v>36</v>
      </c>
      <c r="BC1" s="53">
        <f t="shared" si="1"/>
        <v>37</v>
      </c>
      <c r="BD1" s="53">
        <f t="shared" si="1"/>
        <v>38</v>
      </c>
      <c r="BE1" s="53">
        <v>39</v>
      </c>
      <c r="BF1" s="53">
        <f>+BE1+1</f>
        <v>40</v>
      </c>
      <c r="BG1" s="53">
        <f t="shared" ref="BG1:BW1" si="2">+BF1+1</f>
        <v>41</v>
      </c>
      <c r="BH1" s="53">
        <f t="shared" si="2"/>
        <v>42</v>
      </c>
      <c r="BI1" s="53">
        <f t="shared" si="2"/>
        <v>43</v>
      </c>
      <c r="BJ1" s="53">
        <f t="shared" si="2"/>
        <v>44</v>
      </c>
      <c r="BK1" s="53">
        <f t="shared" si="2"/>
        <v>45</v>
      </c>
      <c r="BL1" s="53">
        <f t="shared" si="2"/>
        <v>46</v>
      </c>
      <c r="BM1" s="53">
        <f t="shared" si="2"/>
        <v>47</v>
      </c>
      <c r="BN1" s="53">
        <f t="shared" si="2"/>
        <v>48</v>
      </c>
      <c r="BO1" s="53">
        <f t="shared" si="2"/>
        <v>49</v>
      </c>
      <c r="BP1" s="53">
        <f t="shared" si="2"/>
        <v>50</v>
      </c>
      <c r="BQ1" s="53">
        <f t="shared" si="2"/>
        <v>51</v>
      </c>
      <c r="BR1" s="53">
        <f t="shared" si="2"/>
        <v>52</v>
      </c>
      <c r="BS1" s="53">
        <f t="shared" si="2"/>
        <v>53</v>
      </c>
      <c r="BT1" s="53">
        <f t="shared" si="2"/>
        <v>54</v>
      </c>
      <c r="BU1" s="53">
        <f t="shared" si="2"/>
        <v>55</v>
      </c>
      <c r="BV1" s="53">
        <f t="shared" si="2"/>
        <v>56</v>
      </c>
      <c r="BW1" s="53">
        <f t="shared" si="2"/>
        <v>57</v>
      </c>
    </row>
    <row r="2" spans="1:75" s="18" customFormat="1" ht="21.95" hidden="1" customHeight="1">
      <c r="A2" s="342" t="s">
        <v>1500</v>
      </c>
      <c r="B2" s="343" t="s">
        <v>1501</v>
      </c>
      <c r="C2" s="337"/>
      <c r="D2" s="18" t="s">
        <v>1522</v>
      </c>
      <c r="E2" s="22"/>
      <c r="F2" s="23"/>
      <c r="G2" s="18" t="s">
        <v>1523</v>
      </c>
      <c r="I2" s="19" t="s">
        <v>1523</v>
      </c>
      <c r="J2" s="19"/>
      <c r="K2" s="19"/>
      <c r="L2" s="24"/>
      <c r="M2" s="18" t="s">
        <v>1502</v>
      </c>
      <c r="N2" s="22"/>
      <c r="O2" s="22"/>
      <c r="P2" s="22">
        <v>30</v>
      </c>
      <c r="Q2" s="19" t="s">
        <v>1503</v>
      </c>
      <c r="R2" s="349">
        <f t="shared" ref="R2:X2" si="3">SUM(R9:R145)</f>
        <v>0</v>
      </c>
      <c r="S2" s="349">
        <f t="shared" si="3"/>
        <v>0</v>
      </c>
      <c r="T2" s="349">
        <f t="shared" si="3"/>
        <v>0</v>
      </c>
      <c r="U2" s="349">
        <f t="shared" si="3"/>
        <v>0</v>
      </c>
      <c r="V2" s="349">
        <f t="shared" si="3"/>
        <v>0</v>
      </c>
      <c r="W2" s="349">
        <f t="shared" si="3"/>
        <v>0</v>
      </c>
      <c r="X2" s="349">
        <f t="shared" si="3"/>
        <v>0</v>
      </c>
      <c r="Y2" s="100">
        <f>SUM(R2:X2)</f>
        <v>0</v>
      </c>
      <c r="Z2" s="20" t="s">
        <v>1524</v>
      </c>
      <c r="AA2" s="20" t="s">
        <v>1525</v>
      </c>
      <c r="AB2" s="26"/>
      <c r="AC2" s="18" t="s">
        <v>1502</v>
      </c>
      <c r="AD2" s="19"/>
      <c r="AE2" s="19"/>
      <c r="AF2" s="19"/>
      <c r="AK2" s="1"/>
      <c r="AL2" s="21"/>
      <c r="AM2" s="21"/>
      <c r="AN2" s="21"/>
      <c r="AO2" s="21"/>
      <c r="AP2" s="21"/>
      <c r="AQ2" s="21"/>
      <c r="AR2" s="21"/>
      <c r="AS2" s="21"/>
      <c r="AT2" s="21"/>
      <c r="AU2" s="21"/>
      <c r="AV2" s="21"/>
      <c r="AW2" s="21"/>
      <c r="AX2" s="21"/>
      <c r="AY2" s="21"/>
      <c r="AZ2" s="21"/>
      <c r="BA2" s="21"/>
      <c r="BB2" s="21"/>
      <c r="BC2" s="21"/>
      <c r="BD2" s="21"/>
    </row>
    <row r="3" spans="1:75" s="18" customFormat="1" ht="21.95" hidden="1" customHeight="1">
      <c r="A3" s="342"/>
      <c r="B3" s="343"/>
      <c r="C3" s="337"/>
      <c r="E3" s="19"/>
      <c r="F3" s="30"/>
      <c r="I3" s="19"/>
      <c r="J3" s="19"/>
      <c r="K3" s="19"/>
      <c r="L3" s="20"/>
      <c r="N3" s="19"/>
      <c r="O3" s="19"/>
      <c r="P3" s="19"/>
      <c r="Q3" s="19"/>
      <c r="R3" s="350">
        <f t="shared" ref="R3:X3" si="4">SUMIF($AH$8:$AH$145,R9,$Q$8:$Q$145)*2</f>
        <v>52</v>
      </c>
      <c r="S3" s="350">
        <f t="shared" si="4"/>
        <v>38</v>
      </c>
      <c r="T3" s="350">
        <f t="shared" si="4"/>
        <v>8</v>
      </c>
      <c r="U3" s="350">
        <f t="shared" si="4"/>
        <v>142</v>
      </c>
      <c r="V3" s="350">
        <f t="shared" si="4"/>
        <v>48</v>
      </c>
      <c r="W3" s="350">
        <f t="shared" si="4"/>
        <v>74</v>
      </c>
      <c r="X3" s="350">
        <f t="shared" si="4"/>
        <v>14</v>
      </c>
      <c r="Y3" s="101">
        <f>SUM(R3:X3)</f>
        <v>376</v>
      </c>
      <c r="Z3" s="20"/>
      <c r="AA3" s="20"/>
      <c r="AB3" s="31"/>
      <c r="AD3" s="19"/>
      <c r="AE3" s="19"/>
      <c r="AF3" s="19"/>
      <c r="AK3" s="1"/>
      <c r="AL3" s="21"/>
      <c r="AM3" s="21"/>
      <c r="AN3" s="21"/>
      <c r="AO3" s="21"/>
      <c r="AP3" s="21"/>
      <c r="AQ3" s="21"/>
      <c r="AR3" s="21"/>
      <c r="AS3" s="21"/>
      <c r="AT3" s="21"/>
      <c r="AU3" s="21"/>
      <c r="AV3" s="21"/>
      <c r="AW3" s="21"/>
      <c r="AX3" s="21"/>
      <c r="AY3" s="21"/>
      <c r="AZ3" s="21"/>
      <c r="BA3" s="21"/>
      <c r="BB3" s="21"/>
      <c r="BC3" s="21"/>
      <c r="BD3" s="21"/>
    </row>
    <row r="4" spans="1:75" ht="21.95" customHeight="1">
      <c r="E4" s="703" t="s">
        <v>2762</v>
      </c>
      <c r="F4" s="703"/>
      <c r="G4" s="703"/>
      <c r="H4" s="744" t="s">
        <v>4995</v>
      </c>
      <c r="I4" s="744"/>
      <c r="J4" s="744"/>
      <c r="K4" s="744"/>
      <c r="L4" s="744"/>
      <c r="M4" s="744"/>
      <c r="N4" s="744"/>
      <c r="O4" s="744"/>
      <c r="P4" s="744"/>
      <c r="Q4" s="744"/>
      <c r="R4" s="744"/>
      <c r="S4" s="744"/>
      <c r="T4" s="744"/>
      <c r="U4" s="744"/>
      <c r="V4" s="744"/>
      <c r="W4" s="744"/>
      <c r="X4" s="744"/>
      <c r="Y4" s="744"/>
      <c r="Z4" s="744"/>
      <c r="AA4" s="744"/>
      <c r="AB4" s="436"/>
      <c r="AC4" s="436"/>
      <c r="AD4" s="436"/>
      <c r="AE4" s="436"/>
      <c r="AF4" s="436"/>
      <c r="AK4" s="1"/>
    </row>
    <row r="5" spans="1:75" ht="18.75" customHeight="1">
      <c r="C5" s="338"/>
      <c r="E5" s="704" t="s">
        <v>5417</v>
      </c>
      <c r="F5" s="704"/>
      <c r="G5" s="704"/>
      <c r="H5" s="744"/>
      <c r="I5" s="744"/>
      <c r="J5" s="744"/>
      <c r="K5" s="744"/>
      <c r="L5" s="744"/>
      <c r="M5" s="744"/>
      <c r="N5" s="744"/>
      <c r="O5" s="744"/>
      <c r="P5" s="744"/>
      <c r="Q5" s="744"/>
      <c r="R5" s="744"/>
      <c r="S5" s="744"/>
      <c r="T5" s="744"/>
      <c r="U5" s="744"/>
      <c r="V5" s="744"/>
      <c r="W5" s="744"/>
      <c r="X5" s="744"/>
      <c r="Y5" s="744"/>
      <c r="Z5" s="744"/>
      <c r="AA5" s="744"/>
      <c r="AB5" s="436"/>
      <c r="AC5" s="436"/>
      <c r="AD5" s="436"/>
      <c r="AE5" s="436"/>
      <c r="AF5" s="436"/>
      <c r="AK5" s="1"/>
    </row>
    <row r="6" spans="1:75" ht="19.5" thickBot="1">
      <c r="A6" s="344">
        <v>42156</v>
      </c>
      <c r="H6" s="435"/>
      <c r="I6" s="435"/>
      <c r="J6" s="435"/>
      <c r="K6" s="435"/>
      <c r="L6" s="435"/>
      <c r="M6" s="435"/>
      <c r="N6" s="435"/>
      <c r="O6" s="435"/>
      <c r="P6" s="435"/>
      <c r="Q6" s="435"/>
      <c r="R6" s="435"/>
      <c r="S6" s="435"/>
      <c r="T6" s="435"/>
      <c r="U6" s="435"/>
      <c r="V6" s="435"/>
      <c r="W6" s="435"/>
      <c r="X6" s="435"/>
      <c r="Y6" s="435"/>
      <c r="Z6" s="435"/>
      <c r="AA6" s="435"/>
      <c r="AK6" s="1"/>
    </row>
    <row r="7" spans="1:75" s="5" customFormat="1" ht="18.75" customHeight="1">
      <c r="A7" s="344">
        <v>42174</v>
      </c>
      <c r="B7" s="345"/>
      <c r="C7" s="745" t="s">
        <v>3381</v>
      </c>
      <c r="D7" s="705" t="s">
        <v>1504</v>
      </c>
      <c r="E7" s="708" t="s">
        <v>2265</v>
      </c>
      <c r="F7" s="711" t="s">
        <v>1510</v>
      </c>
      <c r="G7" s="708" t="s">
        <v>1509</v>
      </c>
      <c r="H7" s="365"/>
      <c r="I7" s="714" t="s">
        <v>1479</v>
      </c>
      <c r="J7" s="714" t="s">
        <v>1483</v>
      </c>
      <c r="K7" s="714" t="s">
        <v>1557</v>
      </c>
      <c r="L7" s="718" t="s">
        <v>1512</v>
      </c>
      <c r="M7" s="719"/>
      <c r="N7" s="719"/>
      <c r="O7" s="719"/>
      <c r="P7" s="719"/>
      <c r="Q7" s="724"/>
      <c r="R7" s="724" t="s">
        <v>1516</v>
      </c>
      <c r="S7" s="750"/>
      <c r="T7" s="750"/>
      <c r="U7" s="750"/>
      <c r="V7" s="750"/>
      <c r="W7" s="750"/>
      <c r="X7" s="750"/>
      <c r="Y7" s="750"/>
      <c r="Z7" s="750"/>
      <c r="AA7" s="751"/>
      <c r="AB7" s="753" t="s">
        <v>2266</v>
      </c>
      <c r="AC7" s="754"/>
      <c r="AD7" s="755"/>
      <c r="AE7" s="212"/>
      <c r="AF7" s="213"/>
      <c r="AG7" s="6"/>
      <c r="AH7" s="6"/>
      <c r="AI7" s="59"/>
      <c r="AJ7" s="102"/>
      <c r="AK7" s="37"/>
      <c r="AL7" s="17"/>
      <c r="AM7" s="17"/>
      <c r="AN7" s="17"/>
      <c r="AO7" s="17"/>
      <c r="AP7" s="17"/>
      <c r="AQ7" s="17"/>
      <c r="AR7" s="17"/>
      <c r="AS7" s="17"/>
      <c r="AT7" s="17"/>
      <c r="AU7" s="17"/>
      <c r="AV7" s="17"/>
      <c r="AW7" s="17"/>
      <c r="AX7" s="17"/>
      <c r="AY7" s="17"/>
      <c r="AZ7" s="17"/>
      <c r="BA7" s="17"/>
      <c r="BB7" s="17"/>
      <c r="BC7" s="17"/>
      <c r="BD7" s="17"/>
    </row>
    <row r="8" spans="1:75" s="5" customFormat="1" ht="18.75" customHeight="1">
      <c r="A8" s="344">
        <v>42181</v>
      </c>
      <c r="B8" s="345"/>
      <c r="C8" s="746"/>
      <c r="D8" s="706"/>
      <c r="E8" s="709"/>
      <c r="F8" s="712"/>
      <c r="G8" s="709"/>
      <c r="H8" s="366"/>
      <c r="I8" s="715"/>
      <c r="J8" s="715"/>
      <c r="K8" s="715"/>
      <c r="L8" s="706" t="s">
        <v>1481</v>
      </c>
      <c r="M8" s="709"/>
      <c r="N8" s="715" t="s">
        <v>1480</v>
      </c>
      <c r="O8" s="715" t="s">
        <v>1482</v>
      </c>
      <c r="P8" s="715" t="s">
        <v>2289</v>
      </c>
      <c r="Q8" s="715" t="s">
        <v>2288</v>
      </c>
      <c r="R8" s="725" t="s">
        <v>1515</v>
      </c>
      <c r="S8" s="709"/>
      <c r="T8" s="709"/>
      <c r="U8" s="709"/>
      <c r="V8" s="709"/>
      <c r="W8" s="709"/>
      <c r="X8" s="709"/>
      <c r="Y8" s="709"/>
      <c r="Z8" s="748" t="s">
        <v>1506</v>
      </c>
      <c r="AA8" s="749"/>
      <c r="AB8" s="756"/>
      <c r="AC8" s="757"/>
      <c r="AD8" s="758"/>
      <c r="AE8" s="217"/>
      <c r="AF8" s="211"/>
      <c r="AG8" s="6"/>
      <c r="AH8" s="6"/>
      <c r="AI8" s="59"/>
      <c r="AJ8" s="102"/>
      <c r="AK8" s="37"/>
      <c r="AL8" s="17"/>
      <c r="AM8" s="17"/>
      <c r="AN8" s="17"/>
      <c r="AO8" s="17"/>
      <c r="AP8" s="17"/>
      <c r="AQ8" s="17"/>
      <c r="AR8" s="17"/>
      <c r="AS8" s="17"/>
      <c r="AT8" s="17"/>
      <c r="AU8" s="17"/>
      <c r="AV8" s="17"/>
      <c r="AW8" s="17"/>
      <c r="AX8" s="17"/>
      <c r="AY8" s="17"/>
      <c r="AZ8" s="17"/>
      <c r="BA8" s="17"/>
      <c r="BB8" s="17"/>
      <c r="BC8" s="17"/>
      <c r="BD8" s="17"/>
    </row>
    <row r="9" spans="1:75" s="5" customFormat="1" ht="91.5" customHeight="1" thickBot="1">
      <c r="A9" s="345"/>
      <c r="B9" s="345"/>
      <c r="C9" s="747"/>
      <c r="D9" s="707"/>
      <c r="E9" s="710"/>
      <c r="F9" s="713"/>
      <c r="G9" s="710"/>
      <c r="H9" s="367"/>
      <c r="I9" s="716"/>
      <c r="J9" s="716"/>
      <c r="K9" s="716"/>
      <c r="L9" s="707"/>
      <c r="M9" s="710"/>
      <c r="N9" s="716"/>
      <c r="O9" s="716"/>
      <c r="P9" s="716"/>
      <c r="Q9" s="716"/>
      <c r="R9" s="33" t="s">
        <v>28</v>
      </c>
      <c r="S9" s="34" t="s">
        <v>1487</v>
      </c>
      <c r="T9" s="34" t="s">
        <v>148</v>
      </c>
      <c r="U9" s="34" t="s">
        <v>2268</v>
      </c>
      <c r="V9" s="34" t="s">
        <v>2269</v>
      </c>
      <c r="W9" s="34" t="s">
        <v>1488</v>
      </c>
      <c r="X9" s="34" t="s">
        <v>1489</v>
      </c>
      <c r="Y9" s="7" t="s">
        <v>1490</v>
      </c>
      <c r="Z9" s="12" t="s">
        <v>1508</v>
      </c>
      <c r="AA9" s="44" t="s">
        <v>1507</v>
      </c>
      <c r="AB9" s="752" t="s">
        <v>3382</v>
      </c>
      <c r="AC9" s="725"/>
      <c r="AD9" s="216" t="s">
        <v>1480</v>
      </c>
      <c r="AE9" s="218" t="s">
        <v>1513</v>
      </c>
      <c r="AF9" s="216" t="s">
        <v>1514</v>
      </c>
      <c r="AG9" s="6"/>
      <c r="AH9" s="6"/>
      <c r="AI9" s="59"/>
      <c r="AJ9" s="102"/>
      <c r="AK9" s="37" t="s">
        <v>1537</v>
      </c>
      <c r="AL9" s="47" t="s">
        <v>5</v>
      </c>
      <c r="AM9" s="47" t="s">
        <v>8</v>
      </c>
      <c r="AN9" s="47" t="s">
        <v>4</v>
      </c>
      <c r="AO9" s="47" t="s">
        <v>7</v>
      </c>
      <c r="AP9" s="47" t="s">
        <v>6</v>
      </c>
      <c r="AQ9" s="47" t="s">
        <v>9</v>
      </c>
      <c r="AR9" s="47" t="s">
        <v>1558</v>
      </c>
      <c r="AS9" s="48" t="s">
        <v>10</v>
      </c>
      <c r="AT9" s="48" t="s">
        <v>11</v>
      </c>
      <c r="AU9" s="48" t="s">
        <v>12</v>
      </c>
      <c r="AV9" s="48" t="s">
        <v>13</v>
      </c>
      <c r="AW9" s="49" t="s">
        <v>1559</v>
      </c>
      <c r="AX9" s="49" t="s">
        <v>1560</v>
      </c>
      <c r="AY9" s="48" t="s">
        <v>14</v>
      </c>
      <c r="AZ9" s="48" t="s">
        <v>15</v>
      </c>
      <c r="BA9" s="48" t="s">
        <v>18</v>
      </c>
      <c r="BB9" s="48" t="s">
        <v>17</v>
      </c>
      <c r="BC9" s="48" t="s">
        <v>16</v>
      </c>
      <c r="BD9" s="48" t="s">
        <v>1561</v>
      </c>
      <c r="BE9" s="47" t="s">
        <v>2297</v>
      </c>
      <c r="BF9" s="47" t="s">
        <v>2298</v>
      </c>
      <c r="BG9" s="47" t="s">
        <v>2299</v>
      </c>
      <c r="BH9" s="47" t="s">
        <v>2300</v>
      </c>
      <c r="BI9" s="47" t="s">
        <v>2301</v>
      </c>
      <c r="BJ9" s="47" t="s">
        <v>2302</v>
      </c>
      <c r="BK9" s="47" t="s">
        <v>2303</v>
      </c>
      <c r="BL9" s="48" t="s">
        <v>2304</v>
      </c>
      <c r="BM9" s="48" t="s">
        <v>2305</v>
      </c>
      <c r="BN9" s="48" t="s">
        <v>2306</v>
      </c>
      <c r="BO9" s="48" t="s">
        <v>2307</v>
      </c>
      <c r="BP9" s="49" t="s">
        <v>2308</v>
      </c>
      <c r="BQ9" s="49" t="s">
        <v>2309</v>
      </c>
      <c r="BR9" s="48" t="s">
        <v>2310</v>
      </c>
      <c r="BS9" s="48" t="s">
        <v>2311</v>
      </c>
      <c r="BT9" s="48" t="s">
        <v>2312</v>
      </c>
      <c r="BU9" s="48" t="s">
        <v>2313</v>
      </c>
      <c r="BV9" s="48" t="s">
        <v>2314</v>
      </c>
      <c r="BW9" s="48" t="s">
        <v>2315</v>
      </c>
    </row>
    <row r="10" spans="1:75" s="43" customFormat="1" ht="30" customHeight="1">
      <c r="A10" s="346">
        <f t="shared" ref="A10:A46" si="5">_Ngay_gio</f>
        <v>90.270833333333329</v>
      </c>
      <c r="B10" s="347" t="str">
        <f>_Gio</f>
        <v>6:30</v>
      </c>
      <c r="C10" s="389" t="s">
        <v>4891</v>
      </c>
      <c r="D10" s="355">
        <f t="shared" ref="D10:D73" si="6">_stt</f>
        <v>1</v>
      </c>
      <c r="E10" s="88" t="str">
        <f>_LocHe</f>
        <v>DCK63</v>
      </c>
      <c r="F10" s="390" t="str">
        <f>_LocMaHP</f>
        <v>DC3CA51</v>
      </c>
      <c r="G10" s="391" t="str">
        <f>_Loc</f>
        <v>Kỹ thuật thi công cầu 1</v>
      </c>
      <c r="H10" s="391" t="s">
        <v>5331</v>
      </c>
      <c r="I10" s="392">
        <f>_Loc</f>
        <v>3</v>
      </c>
      <c r="J10" s="88" t="str">
        <f>_Loc</f>
        <v>Viết</v>
      </c>
      <c r="K10" s="393">
        <f>_Loc</f>
        <v>90</v>
      </c>
      <c r="L10" s="394">
        <v>42333</v>
      </c>
      <c r="M10" s="395" t="str">
        <f>_Ngay</f>
        <v>(Thứ 4)</v>
      </c>
      <c r="N10" s="88">
        <v>2</v>
      </c>
      <c r="O10" s="88">
        <v>50</v>
      </c>
      <c r="P10" s="89">
        <f>_SV_P</f>
        <v>30</v>
      </c>
      <c r="Q10" s="88">
        <f>_sophong</f>
        <v>2</v>
      </c>
      <c r="R10" s="351"/>
      <c r="S10" s="88"/>
      <c r="T10" s="88"/>
      <c r="U10" s="88"/>
      <c r="V10" s="88"/>
      <c r="W10" s="88"/>
      <c r="X10" s="88"/>
      <c r="Y10" s="352">
        <f t="shared" ref="Y10:Y15" si="7">SUM(R10:X10)</f>
        <v>0</v>
      </c>
      <c r="Z10" s="353">
        <f>_Ngaycham</f>
        <v>42334</v>
      </c>
      <c r="AA10" s="354">
        <f>_Nopdiem</f>
        <v>42340</v>
      </c>
      <c r="AB10" s="214"/>
      <c r="AC10" s="356" t="str">
        <f>_Ngay</f>
        <v/>
      </c>
      <c r="AD10" s="215"/>
      <c r="AE10" s="40"/>
      <c r="AF10" s="39"/>
      <c r="AG10" s="41" t="str">
        <f>_Loc</f>
        <v>CTCA</v>
      </c>
      <c r="AH10" s="41" t="str">
        <f>_Loc</f>
        <v>KCT</v>
      </c>
      <c r="AI10" s="60">
        <f t="shared" ref="AI10:AI17" si="8">Y10-2*Q10</f>
        <v>-4</v>
      </c>
      <c r="AJ10" s="103">
        <f t="shared" ref="AJ10:AJ17" si="9">+O10/P10</f>
        <v>1.6666666666666667</v>
      </c>
      <c r="AK10" s="42"/>
      <c r="AL10" s="51" t="str">
        <f>_Loc</f>
        <v>x</v>
      </c>
      <c r="AM10" s="51">
        <f>_Loc</f>
        <v>0</v>
      </c>
      <c r="AN10" s="51" t="str">
        <f>_Loc</f>
        <v>x</v>
      </c>
      <c r="AO10" s="51" t="str">
        <f>_Loc</f>
        <v>x</v>
      </c>
      <c r="AP10" s="51">
        <f>_Loc</f>
        <v>0</v>
      </c>
      <c r="AQ10" s="51">
        <f>_Loc</f>
        <v>0</v>
      </c>
      <c r="AR10" s="51" t="str">
        <f>_Loc</f>
        <v>x</v>
      </c>
      <c r="AS10" s="51">
        <f>_Loc</f>
        <v>0</v>
      </c>
      <c r="AT10" s="51">
        <f>_Loc</f>
        <v>0</v>
      </c>
      <c r="AU10" s="51">
        <f>_Loc</f>
        <v>0</v>
      </c>
      <c r="AV10" s="51">
        <f>_Loc</f>
        <v>0</v>
      </c>
      <c r="AW10" s="51">
        <f>_Loc</f>
        <v>0</v>
      </c>
      <c r="AX10" s="51">
        <f>_Loc</f>
        <v>0</v>
      </c>
      <c r="AY10" s="51">
        <f>_Loc</f>
        <v>0</v>
      </c>
      <c r="AZ10" s="51">
        <f>_Loc</f>
        <v>0</v>
      </c>
      <c r="BA10" s="51">
        <f>_Loc</f>
        <v>0</v>
      </c>
      <c r="BB10" s="51">
        <f>_Loc</f>
        <v>0</v>
      </c>
      <c r="BC10" s="51">
        <f>_Loc</f>
        <v>0</v>
      </c>
      <c r="BD10" s="51">
        <f>_Loc</f>
        <v>0</v>
      </c>
    </row>
    <row r="11" spans="1:75" s="43" customFormat="1" ht="30" customHeight="1">
      <c r="A11" s="346">
        <f t="shared" si="5"/>
        <v>90.270833333333329</v>
      </c>
      <c r="B11" s="347" t="str">
        <f>_Gio</f>
        <v>6:30</v>
      </c>
      <c r="C11" s="389" t="s">
        <v>4892</v>
      </c>
      <c r="D11" s="355">
        <f t="shared" si="6"/>
        <v>2</v>
      </c>
      <c r="E11" s="88" t="str">
        <f>_LocHe</f>
        <v>DCK63</v>
      </c>
      <c r="F11" s="390" t="str">
        <f>_LocMaHP</f>
        <v>DC3CA52</v>
      </c>
      <c r="G11" s="391" t="str">
        <f>_Loc</f>
        <v>Kỹ thuật thi công cầu 2</v>
      </c>
      <c r="H11" s="391" t="s">
        <v>5331</v>
      </c>
      <c r="I11" s="392">
        <f>_Loc</f>
        <v>3</v>
      </c>
      <c r="J11" s="88" t="str">
        <f>_Loc</f>
        <v>Viết</v>
      </c>
      <c r="K11" s="393">
        <f>_Loc</f>
        <v>90</v>
      </c>
      <c r="L11" s="394">
        <v>42335</v>
      </c>
      <c r="M11" s="395" t="str">
        <f>_Ngay</f>
        <v>(Thứ 6)</v>
      </c>
      <c r="N11" s="88">
        <v>2</v>
      </c>
      <c r="O11" s="88">
        <v>50</v>
      </c>
      <c r="P11" s="89">
        <f>_SV_P</f>
        <v>30</v>
      </c>
      <c r="Q11" s="88">
        <f>_sophong</f>
        <v>2</v>
      </c>
      <c r="R11" s="351"/>
      <c r="S11" s="88"/>
      <c r="T11" s="88"/>
      <c r="U11" s="88"/>
      <c r="V11" s="88"/>
      <c r="W11" s="88"/>
      <c r="X11" s="88"/>
      <c r="Y11" s="352">
        <f t="shared" si="7"/>
        <v>0</v>
      </c>
      <c r="Z11" s="353">
        <f>_Ngaycham</f>
        <v>42338</v>
      </c>
      <c r="AA11" s="354">
        <f>_Nopdiem</f>
        <v>42342</v>
      </c>
      <c r="AB11" s="214"/>
      <c r="AC11" s="356" t="str">
        <f>_Ngay</f>
        <v/>
      </c>
      <c r="AD11" s="215"/>
      <c r="AE11" s="40"/>
      <c r="AF11" s="39"/>
      <c r="AG11" s="41" t="str">
        <f>_Loc</f>
        <v>CTCA</v>
      </c>
      <c r="AH11" s="41" t="str">
        <f>_Loc</f>
        <v>KCT</v>
      </c>
      <c r="AI11" s="60">
        <f t="shared" si="8"/>
        <v>-4</v>
      </c>
      <c r="AJ11" s="103">
        <f t="shared" si="9"/>
        <v>1.6666666666666667</v>
      </c>
      <c r="AK11" s="42"/>
      <c r="AL11" s="51" t="str">
        <f>_Loc</f>
        <v>x</v>
      </c>
      <c r="AM11" s="51">
        <f>_Loc</f>
        <v>0</v>
      </c>
      <c r="AN11" s="51" t="str">
        <f>_Loc</f>
        <v>x</v>
      </c>
      <c r="AO11" s="51" t="str">
        <f>_Loc</f>
        <v>x</v>
      </c>
      <c r="AP11" s="51">
        <f>_Loc</f>
        <v>0</v>
      </c>
      <c r="AQ11" s="51">
        <f>_Loc</f>
        <v>0</v>
      </c>
      <c r="AR11" s="51" t="str">
        <f>_Loc</f>
        <v>x</v>
      </c>
      <c r="AS11" s="51">
        <f>_Loc</f>
        <v>0</v>
      </c>
      <c r="AT11" s="51">
        <f>_Loc</f>
        <v>0</v>
      </c>
      <c r="AU11" s="51">
        <f>_Loc</f>
        <v>0</v>
      </c>
      <c r="AV11" s="51">
        <f>_Loc</f>
        <v>0</v>
      </c>
      <c r="AW11" s="51">
        <f>_Loc</f>
        <v>0</v>
      </c>
      <c r="AX11" s="51">
        <f>_Loc</f>
        <v>0</v>
      </c>
      <c r="AY11" s="51">
        <f>_Loc</f>
        <v>0</v>
      </c>
      <c r="AZ11" s="51">
        <f>_Loc</f>
        <v>0</v>
      </c>
      <c r="BA11" s="51">
        <f>_Loc</f>
        <v>0</v>
      </c>
      <c r="BB11" s="51">
        <f>_Loc</f>
        <v>0</v>
      </c>
      <c r="BC11" s="51">
        <f>_Loc</f>
        <v>0</v>
      </c>
      <c r="BD11" s="51">
        <f>_Loc</f>
        <v>0</v>
      </c>
    </row>
    <row r="12" spans="1:75" s="43" customFormat="1" ht="30" customHeight="1">
      <c r="A12" s="346">
        <f t="shared" si="5"/>
        <v>0.27083333333333331</v>
      </c>
      <c r="B12" s="347" t="str">
        <f>_Gio</f>
        <v>6:30</v>
      </c>
      <c r="C12" s="389" t="s">
        <v>4963</v>
      </c>
      <c r="D12" s="355">
        <f t="shared" si="6"/>
        <v>3</v>
      </c>
      <c r="E12" s="88" t="str">
        <f>_LocHe</f>
        <v>DCK63</v>
      </c>
      <c r="F12" s="390" t="str">
        <f>_LocMaHP</f>
        <v>DC3CD33A</v>
      </c>
      <c r="G12" s="391" t="str">
        <f>_Loc</f>
        <v>Tiếng Anh 4</v>
      </c>
      <c r="H12" s="391" t="s">
        <v>5331</v>
      </c>
      <c r="I12" s="392">
        <f>_Loc</f>
        <v>0</v>
      </c>
      <c r="J12" s="88" t="str">
        <f>_Loc</f>
        <v>Viết</v>
      </c>
      <c r="K12" s="393">
        <f>_Loc</f>
        <v>0</v>
      </c>
      <c r="L12" s="394">
        <v>42345</v>
      </c>
      <c r="M12" s="395" t="str">
        <f>_Ngay</f>
        <v>(Thứ 2)</v>
      </c>
      <c r="N12" s="88">
        <v>2</v>
      </c>
      <c r="O12" s="88">
        <v>50</v>
      </c>
      <c r="P12" s="89">
        <f>_SV_P</f>
        <v>30</v>
      </c>
      <c r="Q12" s="88">
        <f>_sophong</f>
        <v>2</v>
      </c>
      <c r="R12" s="351"/>
      <c r="S12" s="88"/>
      <c r="T12" s="88"/>
      <c r="U12" s="88"/>
      <c r="V12" s="88"/>
      <c r="W12" s="88"/>
      <c r="X12" s="88"/>
      <c r="Y12" s="352">
        <f t="shared" si="7"/>
        <v>0</v>
      </c>
      <c r="Z12" s="353">
        <f>_Ngaycham</f>
        <v>42346</v>
      </c>
      <c r="AA12" s="354">
        <f>_Nopdiem</f>
        <v>42352</v>
      </c>
      <c r="AB12" s="214"/>
      <c r="AC12" s="356" t="str">
        <f>_Ngay</f>
        <v/>
      </c>
      <c r="AD12" s="215"/>
      <c r="AE12" s="40"/>
      <c r="AF12" s="39"/>
      <c r="AG12" s="41">
        <f>_Loc</f>
        <v>0</v>
      </c>
      <c r="AH12" s="41">
        <f>_Loc</f>
        <v>0</v>
      </c>
      <c r="AI12" s="60">
        <f t="shared" si="8"/>
        <v>-4</v>
      </c>
      <c r="AJ12" s="103">
        <f t="shared" si="9"/>
        <v>1.6666666666666667</v>
      </c>
      <c r="AK12" s="42"/>
      <c r="AL12" s="51">
        <f>_Loc</f>
        <v>0</v>
      </c>
      <c r="AM12" s="51">
        <f>_Loc</f>
        <v>0</v>
      </c>
      <c r="AN12" s="51">
        <f>_Loc</f>
        <v>0</v>
      </c>
      <c r="AO12" s="51">
        <f>_Loc</f>
        <v>0</v>
      </c>
      <c r="AP12" s="51">
        <f>_Loc</f>
        <v>0</v>
      </c>
      <c r="AQ12" s="51">
        <f>_Loc</f>
        <v>0</v>
      </c>
      <c r="AR12" s="51">
        <f>_Loc</f>
        <v>0</v>
      </c>
      <c r="AS12" s="51">
        <f>_Loc</f>
        <v>0</v>
      </c>
      <c r="AT12" s="51">
        <f>_Loc</f>
        <v>0</v>
      </c>
      <c r="AU12" s="51">
        <f>_Loc</f>
        <v>0</v>
      </c>
      <c r="AV12" s="51">
        <f>_Loc</f>
        <v>0</v>
      </c>
      <c r="AW12" s="51">
        <f>_Loc</f>
        <v>0</v>
      </c>
      <c r="AX12" s="51">
        <f>_Loc</f>
        <v>0</v>
      </c>
      <c r="AY12" s="51">
        <f>_Loc</f>
        <v>0</v>
      </c>
      <c r="AZ12" s="51">
        <f>_Loc</f>
        <v>0</v>
      </c>
      <c r="BA12" s="51">
        <f>_Loc</f>
        <v>0</v>
      </c>
      <c r="BB12" s="51">
        <f>_Loc</f>
        <v>0</v>
      </c>
      <c r="BC12" s="51">
        <f>_Loc</f>
        <v>0</v>
      </c>
      <c r="BD12" s="51">
        <f>_Loc</f>
        <v>0</v>
      </c>
      <c r="BE12" s="51">
        <f>_Loc</f>
        <v>0</v>
      </c>
      <c r="BF12" s="51">
        <f>_Loc</f>
        <v>0</v>
      </c>
      <c r="BG12" s="51">
        <f>_Loc</f>
        <v>0</v>
      </c>
      <c r="BH12" s="51">
        <f>_Loc</f>
        <v>0</v>
      </c>
      <c r="BI12" s="51">
        <f>_Loc</f>
        <v>0</v>
      </c>
      <c r="BJ12" s="51">
        <f>_Loc</f>
        <v>0</v>
      </c>
      <c r="BK12" s="51">
        <f>_Loc</f>
        <v>0</v>
      </c>
      <c r="BL12" s="51">
        <f>_Loc</f>
        <v>0</v>
      </c>
      <c r="BM12" s="51">
        <f>_Loc</f>
        <v>0</v>
      </c>
      <c r="BN12" s="51">
        <f>_Loc</f>
        <v>0</v>
      </c>
      <c r="BO12" s="51">
        <f>_Loc</f>
        <v>0</v>
      </c>
      <c r="BP12" s="51">
        <f>_Loc</f>
        <v>0</v>
      </c>
      <c r="BQ12" s="51">
        <f>_Loc</f>
        <v>0</v>
      </c>
      <c r="BR12" s="51">
        <f>_Loc</f>
        <v>0</v>
      </c>
      <c r="BS12" s="51">
        <f>_Loc</f>
        <v>0</v>
      </c>
      <c r="BT12" s="51">
        <f>_Loc</f>
        <v>0</v>
      </c>
      <c r="BU12" s="51">
        <f>_Loc</f>
        <v>0</v>
      </c>
      <c r="BV12" s="51">
        <f>_Loc</f>
        <v>0</v>
      </c>
      <c r="BW12" s="51">
        <f>_Loc</f>
        <v>0</v>
      </c>
    </row>
    <row r="13" spans="1:75" s="43" customFormat="1" ht="30" customHeight="1">
      <c r="A13" s="346">
        <f t="shared" si="5"/>
        <v>90.270833333333329</v>
      </c>
      <c r="B13" s="347" t="str">
        <f>_Gio</f>
        <v>6:30</v>
      </c>
      <c r="C13" s="389" t="s">
        <v>4922</v>
      </c>
      <c r="D13" s="355">
        <f t="shared" si="6"/>
        <v>4</v>
      </c>
      <c r="E13" s="88" t="str">
        <f>_LocHe</f>
        <v>DCK63</v>
      </c>
      <c r="F13" s="390" t="str">
        <f>_LocMaHP</f>
        <v>DC3CT55</v>
      </c>
      <c r="G13" s="391" t="str">
        <f>_Loc</f>
        <v>Quản lý dự án đầu tư xây dựng công trình</v>
      </c>
      <c r="H13" s="391" t="s">
        <v>5331</v>
      </c>
      <c r="I13" s="392">
        <f>_Loc</f>
        <v>3</v>
      </c>
      <c r="J13" s="88" t="str">
        <f>_Loc</f>
        <v>Viết</v>
      </c>
      <c r="K13" s="393">
        <f>_Loc</f>
        <v>90</v>
      </c>
      <c r="L13" s="394">
        <v>42348</v>
      </c>
      <c r="M13" s="395" t="str">
        <f>_Ngay</f>
        <v>(Thứ 5)</v>
      </c>
      <c r="N13" s="88">
        <v>4</v>
      </c>
      <c r="O13" s="88">
        <v>50</v>
      </c>
      <c r="P13" s="89">
        <f>_SV_P</f>
        <v>30</v>
      </c>
      <c r="Q13" s="88">
        <f>_sophong</f>
        <v>2</v>
      </c>
      <c r="R13" s="351"/>
      <c r="S13" s="88"/>
      <c r="T13" s="88"/>
      <c r="U13" s="88"/>
      <c r="V13" s="88"/>
      <c r="W13" s="88"/>
      <c r="X13" s="88"/>
      <c r="Y13" s="352">
        <f t="shared" si="7"/>
        <v>0</v>
      </c>
      <c r="Z13" s="353">
        <f>_Ngaycham</f>
        <v>42349</v>
      </c>
      <c r="AA13" s="354">
        <f>_Nopdiem</f>
        <v>42355</v>
      </c>
      <c r="AB13" s="214"/>
      <c r="AC13" s="356" t="str">
        <f>_Ngay</f>
        <v/>
      </c>
      <c r="AD13" s="215"/>
      <c r="AE13" s="40"/>
      <c r="AF13" s="39"/>
      <c r="AG13" s="41" t="str">
        <f>_Loc</f>
        <v>CTMO</v>
      </c>
      <c r="AH13" s="41" t="str">
        <f>_Loc</f>
        <v>KCT</v>
      </c>
      <c r="AI13" s="60">
        <f t="shared" si="8"/>
        <v>-4</v>
      </c>
      <c r="AJ13" s="103">
        <f t="shared" si="9"/>
        <v>1.6666666666666667</v>
      </c>
      <c r="AK13" s="42"/>
      <c r="AL13" s="51" t="str">
        <f>_Loc</f>
        <v>x</v>
      </c>
      <c r="AM13" s="51" t="str">
        <f>_Loc</f>
        <v>x</v>
      </c>
      <c r="AN13" s="51" t="str">
        <f>_Loc</f>
        <v>x</v>
      </c>
      <c r="AO13" s="51" t="str">
        <f>_Loc</f>
        <v>x</v>
      </c>
      <c r="AP13" s="51" t="str">
        <f>_Loc</f>
        <v>x</v>
      </c>
      <c r="AQ13" s="51" t="str">
        <f>_Loc</f>
        <v>x</v>
      </c>
      <c r="AR13" s="51" t="str">
        <f>_Loc</f>
        <v>x</v>
      </c>
      <c r="AS13" s="51">
        <f>_Loc</f>
        <v>0</v>
      </c>
      <c r="AT13" s="51">
        <f>_Loc</f>
        <v>0</v>
      </c>
      <c r="AU13" s="51">
        <f>_Loc</f>
        <v>0</v>
      </c>
      <c r="AV13" s="51">
        <f>_Loc</f>
        <v>0</v>
      </c>
      <c r="AW13" s="51">
        <f>_Loc</f>
        <v>0</v>
      </c>
      <c r="AX13" s="51">
        <f>_Loc</f>
        <v>0</v>
      </c>
      <c r="AY13" s="51">
        <f>_Loc</f>
        <v>0</v>
      </c>
      <c r="AZ13" s="51">
        <f>_Loc</f>
        <v>0</v>
      </c>
      <c r="BA13" s="51">
        <f>_Loc</f>
        <v>0</v>
      </c>
      <c r="BB13" s="51">
        <f>_Loc</f>
        <v>0</v>
      </c>
      <c r="BC13" s="51">
        <f>_Loc</f>
        <v>0</v>
      </c>
      <c r="BD13" s="51">
        <f>_Loc</f>
        <v>0</v>
      </c>
      <c r="BE13" s="51">
        <f>_Loc</f>
        <v>0</v>
      </c>
      <c r="BF13" s="51">
        <f>_Loc</f>
        <v>0</v>
      </c>
      <c r="BG13" s="51">
        <f>_Loc</f>
        <v>0</v>
      </c>
      <c r="BH13" s="51">
        <f>_Loc</f>
        <v>0</v>
      </c>
      <c r="BI13" s="51">
        <f>_Loc</f>
        <v>0</v>
      </c>
      <c r="BJ13" s="51">
        <f>_Loc</f>
        <v>0</v>
      </c>
      <c r="BK13" s="51">
        <f>_Loc</f>
        <v>0</v>
      </c>
      <c r="BL13" s="51">
        <f>_Loc</f>
        <v>0</v>
      </c>
      <c r="BM13" s="51">
        <f>_Loc</f>
        <v>0</v>
      </c>
      <c r="BN13" s="51">
        <f>_Loc</f>
        <v>0</v>
      </c>
      <c r="BO13" s="51">
        <f>_Loc</f>
        <v>0</v>
      </c>
      <c r="BP13" s="51">
        <f>_Loc</f>
        <v>0</v>
      </c>
      <c r="BQ13" s="51">
        <f>_Loc</f>
        <v>0</v>
      </c>
      <c r="BR13" s="51">
        <f>_Loc</f>
        <v>0</v>
      </c>
      <c r="BS13" s="51">
        <f>_Loc</f>
        <v>0</v>
      </c>
      <c r="BT13" s="51">
        <f>_Loc</f>
        <v>0</v>
      </c>
      <c r="BU13" s="51">
        <f>_Loc</f>
        <v>0</v>
      </c>
      <c r="BV13" s="51">
        <f>_Loc</f>
        <v>0</v>
      </c>
      <c r="BW13" s="51">
        <f>_Loc</f>
        <v>0</v>
      </c>
    </row>
    <row r="14" spans="1:75" s="43" customFormat="1" ht="30" customHeight="1">
      <c r="A14" s="346">
        <f t="shared" si="5"/>
        <v>0.27083333333333331</v>
      </c>
      <c r="B14" s="347" t="str">
        <f>_Gio</f>
        <v>6:30</v>
      </c>
      <c r="C14" s="389" t="s">
        <v>4894</v>
      </c>
      <c r="D14" s="355">
        <f t="shared" si="6"/>
        <v>5</v>
      </c>
      <c r="E14" s="88" t="str">
        <f>_LocHe</f>
        <v>DCK63</v>
      </c>
      <c r="F14" s="390" t="str">
        <f>_LocMaHP</f>
        <v>DC3DB52</v>
      </c>
      <c r="G14" s="391" t="str">
        <f>_Loc</f>
        <v>Kỹ thuật thi công mặt đường</v>
      </c>
      <c r="H14" s="396" t="s">
        <v>5331</v>
      </c>
      <c r="I14" s="392">
        <f>_Loc</f>
        <v>3</v>
      </c>
      <c r="J14" s="88" t="str">
        <f>_Loc</f>
        <v>VĐ</v>
      </c>
      <c r="K14" s="393">
        <f>_Loc</f>
        <v>0</v>
      </c>
      <c r="L14" s="394">
        <v>42352</v>
      </c>
      <c r="M14" s="395" t="str">
        <f>_Ngay</f>
        <v>(Thứ 2)</v>
      </c>
      <c r="N14" s="88" t="s">
        <v>5279</v>
      </c>
      <c r="O14" s="88">
        <v>50</v>
      </c>
      <c r="P14" s="89" t="str">
        <f>_SV_P</f>
        <v/>
      </c>
      <c r="Q14" s="88" t="str">
        <f>_sophong</f>
        <v/>
      </c>
      <c r="R14" s="351"/>
      <c r="S14" s="88"/>
      <c r="T14" s="88"/>
      <c r="U14" s="88"/>
      <c r="V14" s="88"/>
      <c r="W14" s="88"/>
      <c r="X14" s="88"/>
      <c r="Y14" s="352">
        <f t="shared" si="7"/>
        <v>0</v>
      </c>
      <c r="Z14" s="353">
        <f>_Ngaycham</f>
        <v>42352</v>
      </c>
      <c r="AA14" s="354">
        <f>_Nopdiem</f>
        <v>42354</v>
      </c>
      <c r="AB14" s="214"/>
      <c r="AC14" s="356" t="str">
        <f>_Ngay</f>
        <v/>
      </c>
      <c r="AD14" s="215"/>
      <c r="AE14" s="40"/>
      <c r="AF14" s="39"/>
      <c r="AG14" s="41" t="str">
        <f>_Loc</f>
        <v>CTDB</v>
      </c>
      <c r="AH14" s="41" t="str">
        <f>_Loc</f>
        <v>KCT</v>
      </c>
      <c r="AI14" s="60" t="e">
        <f t="shared" si="8"/>
        <v>#VALUE!</v>
      </c>
      <c r="AJ14" s="103" t="e">
        <f t="shared" si="9"/>
        <v>#VALUE!</v>
      </c>
      <c r="AK14" s="42"/>
      <c r="AL14" s="51">
        <f>_Loc</f>
        <v>0</v>
      </c>
      <c r="AM14" s="51">
        <f>_Loc</f>
        <v>0</v>
      </c>
      <c r="AN14" s="51" t="str">
        <f>_Loc</f>
        <v>x</v>
      </c>
      <c r="AO14" s="51">
        <f>_Loc</f>
        <v>0</v>
      </c>
      <c r="AP14" s="51" t="str">
        <f>_Loc</f>
        <v>x</v>
      </c>
      <c r="AQ14" s="51">
        <f>_Loc</f>
        <v>0</v>
      </c>
      <c r="AR14" s="51" t="str">
        <f>_Loc</f>
        <v>x</v>
      </c>
      <c r="AS14" s="51">
        <f>_Loc</f>
        <v>0</v>
      </c>
      <c r="AT14" s="51">
        <f>_Loc</f>
        <v>0</v>
      </c>
      <c r="AU14" s="51">
        <f>_Loc</f>
        <v>0</v>
      </c>
      <c r="AV14" s="51">
        <f>_Loc</f>
        <v>0</v>
      </c>
      <c r="AW14" s="51">
        <f>_Loc</f>
        <v>0</v>
      </c>
      <c r="AX14" s="51">
        <f>_Loc</f>
        <v>0</v>
      </c>
      <c r="AY14" s="51">
        <f>_Loc</f>
        <v>0</v>
      </c>
      <c r="AZ14" s="51">
        <f>_Loc</f>
        <v>0</v>
      </c>
      <c r="BA14" s="51">
        <f>_Loc</f>
        <v>0</v>
      </c>
      <c r="BB14" s="51">
        <f>_Loc</f>
        <v>0</v>
      </c>
      <c r="BC14" s="51">
        <f>_Loc</f>
        <v>0</v>
      </c>
      <c r="BD14" s="51">
        <f>_Loc</f>
        <v>0</v>
      </c>
      <c r="BE14" s="51">
        <f>_Loc</f>
        <v>0</v>
      </c>
      <c r="BF14" s="51">
        <f>_Loc</f>
        <v>0</v>
      </c>
      <c r="BG14" s="51">
        <f>_Loc</f>
        <v>0</v>
      </c>
      <c r="BH14" s="51">
        <f>_Loc</f>
        <v>0</v>
      </c>
      <c r="BI14" s="51">
        <f>_Loc</f>
        <v>0</v>
      </c>
      <c r="BJ14" s="51">
        <f>_Loc</f>
        <v>0</v>
      </c>
      <c r="BK14" s="51">
        <f>_Loc</f>
        <v>0</v>
      </c>
      <c r="BL14" s="51">
        <f>_Loc</f>
        <v>0</v>
      </c>
      <c r="BM14" s="51">
        <f>_Loc</f>
        <v>0</v>
      </c>
      <c r="BN14" s="51">
        <f>_Loc</f>
        <v>0</v>
      </c>
      <c r="BO14" s="51">
        <f>_Loc</f>
        <v>0</v>
      </c>
      <c r="BP14" s="51">
        <f>_Loc</f>
        <v>0</v>
      </c>
      <c r="BQ14" s="51">
        <f>_Loc</f>
        <v>0</v>
      </c>
      <c r="BR14" s="51">
        <f>_Loc</f>
        <v>0</v>
      </c>
      <c r="BS14" s="51">
        <f>_Loc</f>
        <v>0</v>
      </c>
      <c r="BT14" s="51">
        <f>_Loc</f>
        <v>0</v>
      </c>
      <c r="BU14" s="51">
        <f>_Loc</f>
        <v>0</v>
      </c>
      <c r="BV14" s="51">
        <f>_Loc</f>
        <v>0</v>
      </c>
      <c r="BW14" s="51">
        <f>_Loc</f>
        <v>0</v>
      </c>
    </row>
    <row r="15" spans="1:75" s="43" customFormat="1" ht="30" customHeight="1">
      <c r="A15" s="346">
        <f t="shared" si="5"/>
        <v>0.27083333333333331</v>
      </c>
      <c r="B15" s="347" t="str">
        <f>_Gio</f>
        <v>6:30</v>
      </c>
      <c r="C15" s="389" t="s">
        <v>4973</v>
      </c>
      <c r="D15" s="355">
        <f t="shared" si="6"/>
        <v>6</v>
      </c>
      <c r="E15" s="88" t="str">
        <f>_LocHe</f>
        <v>DCK63</v>
      </c>
      <c r="F15" s="390" t="str">
        <f>_LocMaHP</f>
        <v>DC3CD60</v>
      </c>
      <c r="G15" s="391" t="str">
        <f>_Loc</f>
        <v>Tin học ứng dụng</v>
      </c>
      <c r="H15" s="391" t="s">
        <v>5331</v>
      </c>
      <c r="I15" s="392">
        <f>_Loc</f>
        <v>2</v>
      </c>
      <c r="J15" s="88" t="str">
        <f>_Loc</f>
        <v>TH</v>
      </c>
      <c r="K15" s="393">
        <f>_Loc</f>
        <v>0</v>
      </c>
      <c r="L15" s="394">
        <v>42354</v>
      </c>
      <c r="M15" s="395" t="str">
        <f>_Ngay</f>
        <v>(Thứ 4)</v>
      </c>
      <c r="N15" s="88" t="s">
        <v>5279</v>
      </c>
      <c r="O15" s="88">
        <v>50</v>
      </c>
      <c r="P15" s="89" t="str">
        <f>_SV_P</f>
        <v/>
      </c>
      <c r="Q15" s="88" t="str">
        <f>_sophong</f>
        <v/>
      </c>
      <c r="R15" s="351"/>
      <c r="S15" s="88"/>
      <c r="T15" s="88"/>
      <c r="U15" s="88"/>
      <c r="V15" s="88"/>
      <c r="W15" s="88"/>
      <c r="X15" s="88"/>
      <c r="Y15" s="352">
        <f t="shared" si="7"/>
        <v>0</v>
      </c>
      <c r="Z15" s="353">
        <f>_Ngaycham</f>
        <v>42354</v>
      </c>
      <c r="AA15" s="354">
        <f>_Nopdiem</f>
        <v>42356</v>
      </c>
      <c r="AB15" s="214"/>
      <c r="AC15" s="356" t="str">
        <f>_Ngay</f>
        <v/>
      </c>
      <c r="AD15" s="215"/>
      <c r="AE15" s="40"/>
      <c r="AF15" s="39"/>
      <c r="AG15" s="41" t="str">
        <f>_Loc</f>
        <v>CTUD</v>
      </c>
      <c r="AH15" s="41" t="str">
        <f>_Loc</f>
        <v>KCT</v>
      </c>
      <c r="AI15" s="60" t="e">
        <f t="shared" si="8"/>
        <v>#VALUE!</v>
      </c>
      <c r="AJ15" s="103" t="e">
        <f t="shared" si="9"/>
        <v>#VALUE!</v>
      </c>
      <c r="AK15" s="42"/>
      <c r="AL15" s="51">
        <f>_Loc</f>
        <v>0</v>
      </c>
      <c r="AM15" s="51">
        <f>_Loc</f>
        <v>0</v>
      </c>
      <c r="AN15" s="51" t="str">
        <f>_Loc</f>
        <v>o</v>
      </c>
      <c r="AO15" s="51">
        <f>_Loc</f>
        <v>0</v>
      </c>
      <c r="AP15" s="51">
        <f>_Loc</f>
        <v>0</v>
      </c>
      <c r="AQ15" s="51">
        <f>_Loc</f>
        <v>0</v>
      </c>
      <c r="AR15" s="51" t="str">
        <f>_Loc</f>
        <v>x</v>
      </c>
      <c r="AS15" s="51">
        <f>_Loc</f>
        <v>0</v>
      </c>
      <c r="AT15" s="51">
        <f>_Loc</f>
        <v>0</v>
      </c>
      <c r="AU15" s="51">
        <f>_Loc</f>
        <v>0</v>
      </c>
      <c r="AV15" s="51">
        <f>_Loc</f>
        <v>0</v>
      </c>
      <c r="AW15" s="51">
        <f>_Loc</f>
        <v>0</v>
      </c>
      <c r="AX15" s="51">
        <f>_Loc</f>
        <v>0</v>
      </c>
      <c r="AY15" s="51">
        <f>_Loc</f>
        <v>0</v>
      </c>
      <c r="AZ15" s="51">
        <f>_Loc</f>
        <v>0</v>
      </c>
      <c r="BA15" s="51">
        <f>_Loc</f>
        <v>0</v>
      </c>
      <c r="BB15" s="51">
        <f>_Loc</f>
        <v>0</v>
      </c>
      <c r="BC15" s="51">
        <f>_Loc</f>
        <v>0</v>
      </c>
      <c r="BD15" s="51">
        <f>_Loc</f>
        <v>0</v>
      </c>
      <c r="BE15" s="51">
        <f>_Loc</f>
        <v>0</v>
      </c>
      <c r="BF15" s="51">
        <f>_Loc</f>
        <v>0</v>
      </c>
      <c r="BG15" s="51" t="str">
        <f>_Loc</f>
        <v>o</v>
      </c>
      <c r="BH15" s="51">
        <f>_Loc</f>
        <v>0</v>
      </c>
      <c r="BI15" s="51">
        <f>_Loc</f>
        <v>0</v>
      </c>
      <c r="BJ15" s="51">
        <f>_Loc</f>
        <v>0</v>
      </c>
      <c r="BK15" s="51">
        <f>_Loc</f>
        <v>0</v>
      </c>
      <c r="BL15" s="51">
        <f>_Loc</f>
        <v>0</v>
      </c>
      <c r="BM15" s="51">
        <f>_Loc</f>
        <v>0</v>
      </c>
      <c r="BN15" s="51">
        <f>_Loc</f>
        <v>0</v>
      </c>
      <c r="BO15" s="51">
        <f>_Loc</f>
        <v>0</v>
      </c>
      <c r="BP15" s="51">
        <f>_Loc</f>
        <v>0</v>
      </c>
      <c r="BQ15" s="51">
        <f>_Loc</f>
        <v>0</v>
      </c>
      <c r="BR15" s="51">
        <f>_Loc</f>
        <v>0</v>
      </c>
      <c r="BS15" s="51">
        <f>_Loc</f>
        <v>0</v>
      </c>
      <c r="BT15" s="51">
        <f>_Loc</f>
        <v>0</v>
      </c>
      <c r="BU15" s="51">
        <f>_Loc</f>
        <v>0</v>
      </c>
      <c r="BV15" s="51">
        <f>_Loc</f>
        <v>0</v>
      </c>
      <c r="BW15" s="51">
        <f>_Loc</f>
        <v>0</v>
      </c>
    </row>
    <row r="16" spans="1:75" s="43" customFormat="1" ht="30" customHeight="1">
      <c r="A16" s="397">
        <f t="shared" si="5"/>
        <v>0.27083333333333331</v>
      </c>
      <c r="B16" s="398" t="str">
        <f>_Gio</f>
        <v>6:30</v>
      </c>
      <c r="C16" s="399" t="s">
        <v>5351</v>
      </c>
      <c r="D16" s="355">
        <f t="shared" si="6"/>
        <v>7</v>
      </c>
      <c r="E16" s="88" t="str">
        <f>_LocHe</f>
        <v>DCK63</v>
      </c>
      <c r="F16" s="390" t="s">
        <v>904</v>
      </c>
      <c r="G16" s="402" t="str">
        <f>_Loc</f>
        <v>Quản trị doanh nghiệp</v>
      </c>
      <c r="H16" s="402" t="s">
        <v>5333</v>
      </c>
      <c r="I16" s="403">
        <f>_Loc</f>
        <v>3</v>
      </c>
      <c r="J16" s="88">
        <f>_Loc</f>
        <v>0</v>
      </c>
      <c r="K16" s="404">
        <f>_Loc</f>
        <v>0</v>
      </c>
      <c r="L16" s="405">
        <v>42333</v>
      </c>
      <c r="M16" s="406" t="str">
        <f>_Ngay</f>
        <v>(Thứ 4)</v>
      </c>
      <c r="N16" s="88">
        <v>2</v>
      </c>
      <c r="O16" s="88">
        <v>40</v>
      </c>
      <c r="P16" s="407"/>
      <c r="Q16" s="400"/>
      <c r="R16" s="408"/>
      <c r="S16" s="400"/>
      <c r="T16" s="400"/>
      <c r="U16" s="400"/>
      <c r="V16" s="400"/>
      <c r="W16" s="400"/>
      <c r="X16" s="400"/>
      <c r="Y16" s="409"/>
      <c r="Z16" s="353">
        <f>_Ngaycham</f>
        <v>42334</v>
      </c>
      <c r="AA16" s="354">
        <f>_Nopdiem</f>
        <v>42340</v>
      </c>
      <c r="AB16" s="412"/>
      <c r="AC16" s="413"/>
      <c r="AD16" s="414"/>
      <c r="AE16" s="408"/>
      <c r="AF16" s="404"/>
      <c r="AG16" s="415"/>
      <c r="AH16" s="415"/>
      <c r="AI16" s="416"/>
      <c r="AJ16" s="417"/>
      <c r="AK16" s="418"/>
      <c r="AL16" s="419"/>
      <c r="AM16" s="419"/>
      <c r="AN16" s="419"/>
      <c r="AO16" s="419"/>
      <c r="AP16" s="419"/>
      <c r="AQ16" s="419"/>
      <c r="AR16" s="419"/>
      <c r="AS16" s="419"/>
      <c r="AT16" s="419"/>
      <c r="AU16" s="419"/>
      <c r="AV16" s="419"/>
      <c r="AW16" s="419"/>
      <c r="AX16" s="419"/>
      <c r="AY16" s="419"/>
      <c r="AZ16" s="419"/>
      <c r="BA16" s="419"/>
      <c r="BB16" s="419"/>
      <c r="BC16" s="419"/>
      <c r="BD16" s="419"/>
      <c r="BE16" s="420"/>
      <c r="BF16" s="420"/>
      <c r="BG16" s="420"/>
      <c r="BH16" s="420"/>
      <c r="BI16" s="420"/>
      <c r="BJ16" s="420"/>
      <c r="BK16" s="420"/>
      <c r="BL16" s="420"/>
      <c r="BM16" s="420"/>
      <c r="BN16" s="420"/>
      <c r="BO16" s="420"/>
      <c r="BP16" s="420"/>
      <c r="BQ16" s="420"/>
      <c r="BR16" s="420"/>
      <c r="BS16" s="420"/>
      <c r="BT16" s="420"/>
      <c r="BU16" s="420"/>
      <c r="BV16" s="420"/>
      <c r="BW16" s="420"/>
    </row>
    <row r="17" spans="1:75" s="43" customFormat="1" ht="30" customHeight="1">
      <c r="A17" s="346">
        <f t="shared" si="5"/>
        <v>0.27083333333333331</v>
      </c>
      <c r="B17" s="347" t="str">
        <f>_Gio</f>
        <v>6:30</v>
      </c>
      <c r="C17" s="389" t="s">
        <v>4917</v>
      </c>
      <c r="D17" s="355">
        <f t="shared" si="6"/>
        <v>8</v>
      </c>
      <c r="E17" s="88" t="str">
        <f>_LocHe</f>
        <v>DCK63</v>
      </c>
      <c r="F17" s="390" t="str">
        <f>_LocMaHP</f>
        <v>DC3KV32</v>
      </c>
      <c r="G17" s="391" t="str">
        <f>_Loc</f>
        <v>Phân tích hoạt động kinh doanh</v>
      </c>
      <c r="H17" s="391" t="s">
        <v>5333</v>
      </c>
      <c r="I17" s="392">
        <f>_Loc</f>
        <v>3</v>
      </c>
      <c r="J17" s="88">
        <f>_Loc</f>
        <v>0</v>
      </c>
      <c r="K17" s="393">
        <f>_Loc</f>
        <v>0</v>
      </c>
      <c r="L17" s="394">
        <v>42338</v>
      </c>
      <c r="M17" s="395" t="str">
        <f>_Ngay</f>
        <v>(Thứ 2)</v>
      </c>
      <c r="N17" s="88">
        <v>2</v>
      </c>
      <c r="O17" s="88">
        <v>40</v>
      </c>
      <c r="P17" s="89">
        <f>_SV_P</f>
        <v>30</v>
      </c>
      <c r="Q17" s="88">
        <f>_sophong</f>
        <v>2</v>
      </c>
      <c r="R17" s="351"/>
      <c r="S17" s="88"/>
      <c r="T17" s="88"/>
      <c r="U17" s="88"/>
      <c r="V17" s="88"/>
      <c r="W17" s="88"/>
      <c r="X17" s="88"/>
      <c r="Y17" s="352">
        <f>SUM(R17:X17)</f>
        <v>0</v>
      </c>
      <c r="Z17" s="353">
        <f>_Ngaycham</f>
        <v>42339</v>
      </c>
      <c r="AA17" s="354">
        <f>_Nopdiem</f>
        <v>42345</v>
      </c>
      <c r="AB17" s="214"/>
      <c r="AC17" s="356" t="str">
        <f>_Ngay</f>
        <v/>
      </c>
      <c r="AD17" s="215"/>
      <c r="AE17" s="40"/>
      <c r="AF17" s="39"/>
      <c r="AG17" s="41" t="str">
        <f>_Loc</f>
        <v>KVQT</v>
      </c>
      <c r="AH17" s="41" t="str">
        <f>_Loc</f>
        <v>KTVT</v>
      </c>
      <c r="AI17" s="60">
        <f t="shared" si="8"/>
        <v>-4</v>
      </c>
      <c r="AJ17" s="103">
        <f t="shared" si="9"/>
        <v>1.3333333333333333</v>
      </c>
      <c r="AK17" s="42"/>
      <c r="AL17" s="51">
        <f>_Loc</f>
        <v>0</v>
      </c>
      <c r="AM17" s="51">
        <f>_Loc</f>
        <v>0</v>
      </c>
      <c r="AN17" s="51">
        <f>_Loc</f>
        <v>0</v>
      </c>
      <c r="AO17" s="51">
        <f>_Loc</f>
        <v>0</v>
      </c>
      <c r="AP17" s="51">
        <f>_Loc</f>
        <v>0</v>
      </c>
      <c r="AQ17" s="51">
        <f>_Loc</f>
        <v>0</v>
      </c>
      <c r="AR17" s="51">
        <f>_Loc</f>
        <v>0</v>
      </c>
      <c r="AS17" s="51">
        <f>_Loc</f>
        <v>0</v>
      </c>
      <c r="AT17" s="51">
        <f>_Loc</f>
        <v>0</v>
      </c>
      <c r="AU17" s="51">
        <f>_Loc</f>
        <v>0</v>
      </c>
      <c r="AV17" s="51">
        <f>_Loc</f>
        <v>0</v>
      </c>
      <c r="AW17" s="51">
        <f>_Loc</f>
        <v>0</v>
      </c>
      <c r="AX17" s="51">
        <f>_Loc</f>
        <v>0</v>
      </c>
      <c r="AY17" s="51" t="str">
        <f>_Loc</f>
        <v>x</v>
      </c>
      <c r="AZ17" s="51" t="str">
        <f>_Loc</f>
        <v>x</v>
      </c>
      <c r="BA17" s="51">
        <f>_Loc</f>
        <v>0</v>
      </c>
      <c r="BB17" s="51">
        <f>_Loc</f>
        <v>0</v>
      </c>
      <c r="BC17" s="51">
        <f>_Loc</f>
        <v>0</v>
      </c>
      <c r="BD17" s="51">
        <f>_Loc</f>
        <v>0</v>
      </c>
    </row>
    <row r="18" spans="1:75" s="43" customFormat="1" ht="30" customHeight="1">
      <c r="A18" s="346">
        <f t="shared" si="5"/>
        <v>0.27083333333333331</v>
      </c>
      <c r="B18" s="347" t="str">
        <f>_Gio</f>
        <v>6:30</v>
      </c>
      <c r="C18" s="389" t="s">
        <v>4860</v>
      </c>
      <c r="D18" s="355">
        <f t="shared" si="6"/>
        <v>9</v>
      </c>
      <c r="E18" s="88" t="str">
        <f>_LocHe</f>
        <v>DCK63</v>
      </c>
      <c r="F18" s="390" t="str">
        <f>_LocMaHP</f>
        <v>DC3KT25</v>
      </c>
      <c r="G18" s="391" t="str">
        <f>_Loc</f>
        <v>Đồ án Kế toán</v>
      </c>
      <c r="H18" s="391" t="s">
        <v>5333</v>
      </c>
      <c r="I18" s="392">
        <f>_Loc</f>
        <v>2</v>
      </c>
      <c r="J18" s="88" t="str">
        <f>_Loc</f>
        <v>VĐ</v>
      </c>
      <c r="K18" s="393">
        <f>_Loc</f>
        <v>0</v>
      </c>
      <c r="L18" s="394">
        <v>42341</v>
      </c>
      <c r="M18" s="395" t="str">
        <f>_Ngay</f>
        <v>(Thứ 5)</v>
      </c>
      <c r="N18" s="88" t="s">
        <v>5279</v>
      </c>
      <c r="O18" s="88">
        <v>40</v>
      </c>
      <c r="P18" s="89" t="str">
        <f>_SV_P</f>
        <v/>
      </c>
      <c r="Q18" s="88" t="str">
        <f>_sophong</f>
        <v/>
      </c>
      <c r="R18" s="351"/>
      <c r="S18" s="88"/>
      <c r="T18" s="88"/>
      <c r="U18" s="88"/>
      <c r="V18" s="88"/>
      <c r="W18" s="88"/>
      <c r="X18" s="88"/>
      <c r="Y18" s="352">
        <f>SUM(R18:X18)</f>
        <v>0</v>
      </c>
      <c r="Z18" s="353">
        <f>_Ngaycham</f>
        <v>42341</v>
      </c>
      <c r="AA18" s="354">
        <f>_Nopdiem</f>
        <v>42343</v>
      </c>
      <c r="AB18" s="214"/>
      <c r="AC18" s="356" t="str">
        <f>_Ngay</f>
        <v/>
      </c>
      <c r="AD18" s="215"/>
      <c r="AE18" s="40"/>
      <c r="AF18" s="39"/>
      <c r="AG18" s="41" t="str">
        <f>_Loc</f>
        <v>KVKK</v>
      </c>
      <c r="AH18" s="41" t="str">
        <f>_Loc</f>
        <v>KTVT</v>
      </c>
      <c r="AI18" s="60" t="e">
        <f>Y18-2*Q18</f>
        <v>#VALUE!</v>
      </c>
      <c r="AJ18" s="103" t="e">
        <f>+O18/P18</f>
        <v>#VALUE!</v>
      </c>
      <c r="AK18" s="42"/>
      <c r="AL18" s="51">
        <f>_Loc</f>
        <v>0</v>
      </c>
      <c r="AM18" s="51">
        <f>_Loc</f>
        <v>0</v>
      </c>
      <c r="AN18" s="51">
        <f>_Loc</f>
        <v>0</v>
      </c>
      <c r="AO18" s="51">
        <f>_Loc</f>
        <v>0</v>
      </c>
      <c r="AP18" s="51">
        <f>_Loc</f>
        <v>0</v>
      </c>
      <c r="AQ18" s="51">
        <f>_Loc</f>
        <v>0</v>
      </c>
      <c r="AR18" s="51">
        <f>_Loc</f>
        <v>0</v>
      </c>
      <c r="AS18" s="51">
        <f>_Loc</f>
        <v>0</v>
      </c>
      <c r="AT18" s="51">
        <f>_Loc</f>
        <v>0</v>
      </c>
      <c r="AU18" s="51">
        <f>_Loc</f>
        <v>0</v>
      </c>
      <c r="AV18" s="51">
        <f>_Loc</f>
        <v>0</v>
      </c>
      <c r="AW18" s="51">
        <f>_Loc</f>
        <v>0</v>
      </c>
      <c r="AX18" s="51">
        <f>_Loc</f>
        <v>0</v>
      </c>
      <c r="AY18" s="51" t="str">
        <f>_Loc</f>
        <v>x</v>
      </c>
      <c r="AZ18" s="51">
        <f>_Loc</f>
        <v>0</v>
      </c>
      <c r="BA18" s="51">
        <f>_Loc</f>
        <v>0</v>
      </c>
      <c r="BB18" s="51">
        <f>_Loc</f>
        <v>0</v>
      </c>
      <c r="BC18" s="51">
        <f>_Loc</f>
        <v>0</v>
      </c>
      <c r="BD18" s="51">
        <f>_Loc</f>
        <v>0</v>
      </c>
    </row>
    <row r="19" spans="1:75" s="43" customFormat="1" ht="38.25" customHeight="1">
      <c r="A19" s="397">
        <f t="shared" si="5"/>
        <v>90.270833333333329</v>
      </c>
      <c r="B19" s="398" t="str">
        <f>_Gio</f>
        <v>6:30</v>
      </c>
      <c r="C19" s="399" t="s">
        <v>5352</v>
      </c>
      <c r="D19" s="355">
        <f t="shared" si="6"/>
        <v>10</v>
      </c>
      <c r="E19" s="88" t="str">
        <f>_LocHe</f>
        <v>DCK63</v>
      </c>
      <c r="F19" s="390" t="s">
        <v>36</v>
      </c>
      <c r="G19" s="402" t="str">
        <f>_Loc</f>
        <v>Đường lối cách mạng của Đảng cộng sản Việt Nam</v>
      </c>
      <c r="H19" s="402" t="s">
        <v>5333</v>
      </c>
      <c r="I19" s="403">
        <f>_Loc</f>
        <v>3</v>
      </c>
      <c r="J19" s="400" t="str">
        <f>_Loc</f>
        <v>Viết</v>
      </c>
      <c r="K19" s="404">
        <f>_Loc</f>
        <v>90</v>
      </c>
      <c r="L19" s="405">
        <v>42345</v>
      </c>
      <c r="M19" s="406" t="str">
        <f>_Ngay</f>
        <v>(Thứ 2)</v>
      </c>
      <c r="N19" s="88">
        <v>2</v>
      </c>
      <c r="O19" s="88">
        <v>40</v>
      </c>
      <c r="P19" s="407"/>
      <c r="Q19" s="400"/>
      <c r="R19" s="408"/>
      <c r="S19" s="400"/>
      <c r="T19" s="400"/>
      <c r="U19" s="400"/>
      <c r="V19" s="400"/>
      <c r="W19" s="400"/>
      <c r="X19" s="400"/>
      <c r="Y19" s="409"/>
      <c r="Z19" s="353">
        <f>_Ngaycham</f>
        <v>42346</v>
      </c>
      <c r="AA19" s="354">
        <f>_Nopdiem</f>
        <v>42352</v>
      </c>
      <c r="AB19" s="412"/>
      <c r="AC19" s="413"/>
      <c r="AD19" s="414"/>
      <c r="AE19" s="408"/>
      <c r="AF19" s="404"/>
      <c r="AG19" s="415"/>
      <c r="AH19" s="415"/>
      <c r="AI19" s="416"/>
      <c r="AJ19" s="417"/>
      <c r="AK19" s="418"/>
      <c r="AL19" s="419"/>
      <c r="AM19" s="419"/>
      <c r="AN19" s="419"/>
      <c r="AO19" s="419"/>
      <c r="AP19" s="419"/>
      <c r="AQ19" s="419"/>
      <c r="AR19" s="419"/>
      <c r="AS19" s="419"/>
      <c r="AT19" s="419"/>
      <c r="AU19" s="419"/>
      <c r="AV19" s="419"/>
      <c r="AW19" s="419"/>
      <c r="AX19" s="419"/>
      <c r="AY19" s="419"/>
      <c r="AZ19" s="419"/>
      <c r="BA19" s="419"/>
      <c r="BB19" s="419"/>
      <c r="BC19" s="419"/>
      <c r="BD19" s="419"/>
      <c r="BE19" s="420"/>
      <c r="BF19" s="420"/>
      <c r="BG19" s="420"/>
      <c r="BH19" s="420"/>
      <c r="BI19" s="420"/>
      <c r="BJ19" s="420"/>
      <c r="BK19" s="420"/>
      <c r="BL19" s="420"/>
      <c r="BM19" s="420"/>
      <c r="BN19" s="420"/>
      <c r="BO19" s="420"/>
      <c r="BP19" s="420"/>
      <c r="BQ19" s="420"/>
      <c r="BR19" s="420"/>
      <c r="BS19" s="420"/>
      <c r="BT19" s="420"/>
      <c r="BU19" s="420"/>
      <c r="BV19" s="420"/>
      <c r="BW19" s="420"/>
    </row>
    <row r="20" spans="1:75" s="43" customFormat="1" ht="30" customHeight="1">
      <c r="A20" s="346">
        <f t="shared" si="5"/>
        <v>90.270833333333329</v>
      </c>
      <c r="B20" s="347" t="str">
        <f>_Gio</f>
        <v>6:30</v>
      </c>
      <c r="C20" s="389" t="s">
        <v>4884</v>
      </c>
      <c r="D20" s="355">
        <f t="shared" si="6"/>
        <v>11</v>
      </c>
      <c r="E20" s="88" t="str">
        <f>_LocHe</f>
        <v>DCK63</v>
      </c>
      <c r="F20" s="390" t="str">
        <f>_LocMaHP</f>
        <v>DC3KV43</v>
      </c>
      <c r="G20" s="391" t="str">
        <f>_Loc</f>
        <v>Kiểm toán báo cáo tài chính</v>
      </c>
      <c r="H20" s="391" t="s">
        <v>5333</v>
      </c>
      <c r="I20" s="392">
        <f>_Loc</f>
        <v>3</v>
      </c>
      <c r="J20" s="88" t="str">
        <f>_Loc</f>
        <v>Viết</v>
      </c>
      <c r="K20" s="393">
        <f>_Loc</f>
        <v>90</v>
      </c>
      <c r="L20" s="394">
        <v>42348</v>
      </c>
      <c r="M20" s="395" t="str">
        <f>_Ngay</f>
        <v>(Thứ 5)</v>
      </c>
      <c r="N20" s="88" t="s">
        <v>5279</v>
      </c>
      <c r="O20" s="88">
        <v>40</v>
      </c>
      <c r="P20" s="89"/>
      <c r="Q20" s="88"/>
      <c r="R20" s="351"/>
      <c r="S20" s="88"/>
      <c r="T20" s="88"/>
      <c r="U20" s="88"/>
      <c r="V20" s="88"/>
      <c r="W20" s="88"/>
      <c r="X20" s="88"/>
      <c r="Y20" s="352">
        <f>SUM(R20:X20)</f>
        <v>0</v>
      </c>
      <c r="Z20" s="353">
        <f>_Ngaycham</f>
        <v>42349</v>
      </c>
      <c r="AA20" s="354">
        <f>_Nopdiem</f>
        <v>42355</v>
      </c>
      <c r="AB20" s="214"/>
      <c r="AC20" s="356" t="str">
        <f>_Ngay</f>
        <v/>
      </c>
      <c r="AD20" s="215"/>
      <c r="AE20" s="40"/>
      <c r="AF20" s="39"/>
      <c r="AG20" s="41" t="str">
        <f>_Loc</f>
        <v>KVKK</v>
      </c>
      <c r="AH20" s="41" t="str">
        <f>_Loc</f>
        <v>KTVT</v>
      </c>
      <c r="AI20" s="60">
        <f>Y20-2*Q20</f>
        <v>0</v>
      </c>
      <c r="AJ20" s="103" t="e">
        <f>+O20/P20</f>
        <v>#DIV/0!</v>
      </c>
      <c r="AK20" s="42"/>
      <c r="AL20" s="51">
        <f>_Loc</f>
        <v>0</v>
      </c>
      <c r="AM20" s="51">
        <f>_Loc</f>
        <v>0</v>
      </c>
      <c r="AN20" s="51">
        <f>_Loc</f>
        <v>0</v>
      </c>
      <c r="AO20" s="51">
        <f>_Loc</f>
        <v>0</v>
      </c>
      <c r="AP20" s="51">
        <f>_Loc</f>
        <v>0</v>
      </c>
      <c r="AQ20" s="51">
        <f>_Loc</f>
        <v>0</v>
      </c>
      <c r="AR20" s="51">
        <f>_Loc</f>
        <v>0</v>
      </c>
      <c r="AS20" s="51">
        <f>_Loc</f>
        <v>0</v>
      </c>
      <c r="AT20" s="51">
        <f>_Loc</f>
        <v>0</v>
      </c>
      <c r="AU20" s="51">
        <f>_Loc</f>
        <v>0</v>
      </c>
      <c r="AV20" s="51">
        <f>_Loc</f>
        <v>0</v>
      </c>
      <c r="AW20" s="51">
        <f>_Loc</f>
        <v>0</v>
      </c>
      <c r="AX20" s="51">
        <f>_Loc</f>
        <v>0</v>
      </c>
      <c r="AY20" s="51" t="str">
        <f>_Loc</f>
        <v>x</v>
      </c>
      <c r="AZ20" s="51">
        <f>_Loc</f>
        <v>0</v>
      </c>
      <c r="BA20" s="51">
        <f>_Loc</f>
        <v>0</v>
      </c>
      <c r="BB20" s="51">
        <f>_Loc</f>
        <v>0</v>
      </c>
      <c r="BC20" s="51">
        <f>_Loc</f>
        <v>0</v>
      </c>
      <c r="BD20" s="51">
        <f>_Loc</f>
        <v>0</v>
      </c>
    </row>
    <row r="21" spans="1:75" s="43" customFormat="1" ht="30" customHeight="1">
      <c r="A21" s="346">
        <f t="shared" si="5"/>
        <v>0.27083333333333331</v>
      </c>
      <c r="B21" s="347" t="str">
        <f>_Gio</f>
        <v>6:30</v>
      </c>
      <c r="C21" s="389" t="s">
        <v>4972</v>
      </c>
      <c r="D21" s="355">
        <f t="shared" si="6"/>
        <v>12</v>
      </c>
      <c r="E21" s="88" t="str">
        <f>_LocHe</f>
        <v>DCK63</v>
      </c>
      <c r="F21" s="390" t="str">
        <f>_LocMaHP</f>
        <v>DC3KT60</v>
      </c>
      <c r="G21" s="391" t="str">
        <f>_Loc</f>
        <v>Tin học kế toán</v>
      </c>
      <c r="H21" s="391" t="s">
        <v>5333</v>
      </c>
      <c r="I21" s="392">
        <f>_Loc</f>
        <v>2</v>
      </c>
      <c r="J21" s="88" t="str">
        <f>_Loc</f>
        <v>VĐ</v>
      </c>
      <c r="K21" s="393">
        <f>_Loc</f>
        <v>0</v>
      </c>
      <c r="L21" s="394">
        <v>42352</v>
      </c>
      <c r="M21" s="395" t="str">
        <f>_Ngay</f>
        <v>(Thứ 2)</v>
      </c>
      <c r="N21" s="88" t="s">
        <v>5279</v>
      </c>
      <c r="O21" s="88">
        <v>40</v>
      </c>
      <c r="P21" s="89" t="str">
        <f>_SV_P</f>
        <v/>
      </c>
      <c r="Q21" s="88" t="str">
        <f>_sophong</f>
        <v/>
      </c>
      <c r="R21" s="351"/>
      <c r="S21" s="88"/>
      <c r="T21" s="88"/>
      <c r="U21" s="88"/>
      <c r="V21" s="88"/>
      <c r="W21" s="88"/>
      <c r="X21" s="88"/>
      <c r="Y21" s="352">
        <f>SUM(R21:X21)</f>
        <v>0</v>
      </c>
      <c r="Z21" s="353">
        <f>_Ngaycham</f>
        <v>42352</v>
      </c>
      <c r="AA21" s="354">
        <f>_Nopdiem</f>
        <v>42354</v>
      </c>
      <c r="AB21" s="214"/>
      <c r="AC21" s="356" t="str">
        <f>_Ngay</f>
        <v/>
      </c>
      <c r="AD21" s="215"/>
      <c r="AE21" s="40"/>
      <c r="AF21" s="39"/>
      <c r="AG21" s="41" t="str">
        <f>_Loc</f>
        <v>KVKK</v>
      </c>
      <c r="AH21" s="41" t="str">
        <f>_Loc</f>
        <v>KTVT</v>
      </c>
      <c r="AI21" s="60" t="e">
        <f>Y21-2*Q21</f>
        <v>#VALUE!</v>
      </c>
      <c r="AJ21" s="103" t="e">
        <f>+O21/P21</f>
        <v>#VALUE!</v>
      </c>
      <c r="AK21" s="42"/>
      <c r="AL21" s="51">
        <f>_Loc</f>
        <v>0</v>
      </c>
      <c r="AM21" s="51">
        <f>_Loc</f>
        <v>0</v>
      </c>
      <c r="AN21" s="51">
        <f>_Loc</f>
        <v>0</v>
      </c>
      <c r="AO21" s="51">
        <f>_Loc</f>
        <v>0</v>
      </c>
      <c r="AP21" s="51">
        <f>_Loc</f>
        <v>0</v>
      </c>
      <c r="AQ21" s="51">
        <f>_Loc</f>
        <v>0</v>
      </c>
      <c r="AR21" s="51">
        <f>_Loc</f>
        <v>0</v>
      </c>
      <c r="AS21" s="51">
        <f>_Loc</f>
        <v>0</v>
      </c>
      <c r="AT21" s="51">
        <f>_Loc</f>
        <v>0</v>
      </c>
      <c r="AU21" s="51">
        <f>_Loc</f>
        <v>0</v>
      </c>
      <c r="AV21" s="51">
        <f>_Loc</f>
        <v>0</v>
      </c>
      <c r="AW21" s="51">
        <f>_Loc</f>
        <v>0</v>
      </c>
      <c r="AX21" s="51">
        <f>_Loc</f>
        <v>0</v>
      </c>
      <c r="AY21" s="51" t="str">
        <f>_Loc</f>
        <v>o</v>
      </c>
      <c r="AZ21" s="51">
        <f>_Loc</f>
        <v>0</v>
      </c>
      <c r="BA21" s="51">
        <f>_Loc</f>
        <v>0</v>
      </c>
      <c r="BB21" s="51">
        <f>_Loc</f>
        <v>0</v>
      </c>
      <c r="BC21" s="51">
        <f>_Loc</f>
        <v>0</v>
      </c>
      <c r="BD21" s="51">
        <f>_Loc</f>
        <v>0</v>
      </c>
      <c r="BE21" s="51">
        <f>_Loc</f>
        <v>0</v>
      </c>
      <c r="BF21" s="51">
        <f>_Loc</f>
        <v>0</v>
      </c>
      <c r="BG21" s="51">
        <f>_Loc</f>
        <v>0</v>
      </c>
      <c r="BH21" s="51">
        <f>_Loc</f>
        <v>0</v>
      </c>
      <c r="BI21" s="51">
        <f>_Loc</f>
        <v>0</v>
      </c>
      <c r="BJ21" s="51">
        <f>_Loc</f>
        <v>0</v>
      </c>
      <c r="BK21" s="51">
        <f>_Loc</f>
        <v>0</v>
      </c>
      <c r="BL21" s="51">
        <f>_Loc</f>
        <v>0</v>
      </c>
      <c r="BM21" s="51">
        <f>_Loc</f>
        <v>0</v>
      </c>
      <c r="BN21" s="51">
        <f>_Loc</f>
        <v>0</v>
      </c>
      <c r="BO21" s="51">
        <f>_Loc</f>
        <v>0</v>
      </c>
      <c r="BP21" s="51">
        <f>_Loc</f>
        <v>0</v>
      </c>
      <c r="BQ21" s="51">
        <f>_Loc</f>
        <v>0</v>
      </c>
      <c r="BR21" s="51" t="str">
        <f>_Loc</f>
        <v>o</v>
      </c>
      <c r="BS21" s="51">
        <f>_Loc</f>
        <v>0</v>
      </c>
      <c r="BT21" s="51">
        <f>_Loc</f>
        <v>0</v>
      </c>
      <c r="BU21" s="51">
        <f>_Loc</f>
        <v>0</v>
      </c>
      <c r="BV21" s="51">
        <f>_Loc</f>
        <v>0</v>
      </c>
      <c r="BW21" s="51">
        <f>_Loc</f>
        <v>0</v>
      </c>
    </row>
    <row r="22" spans="1:75" s="43" customFormat="1" ht="30" customHeight="1">
      <c r="A22" s="397"/>
      <c r="B22" s="398"/>
      <c r="C22" s="399"/>
      <c r="D22" s="355">
        <f t="shared" si="6"/>
        <v>13</v>
      </c>
      <c r="E22" s="88" t="s">
        <v>5369</v>
      </c>
      <c r="F22" s="401" t="s">
        <v>1369</v>
      </c>
      <c r="G22" s="402" t="str">
        <f>_Loc</f>
        <v>Thực tập nghiệp vụ quản trị 2</v>
      </c>
      <c r="H22" s="402" t="s">
        <v>5333</v>
      </c>
      <c r="I22" s="403">
        <f>_Loc</f>
        <v>4</v>
      </c>
      <c r="J22" s="400" t="str">
        <f>_Loc</f>
        <v>TH</v>
      </c>
      <c r="K22" s="404">
        <f>_Loc</f>
        <v>0</v>
      </c>
      <c r="L22" s="394">
        <v>42356</v>
      </c>
      <c r="M22" s="395" t="str">
        <f>_Ngay</f>
        <v>(Thứ 6)</v>
      </c>
      <c r="N22" s="88" t="s">
        <v>5279</v>
      </c>
      <c r="O22" s="88">
        <v>40</v>
      </c>
      <c r="P22" s="407"/>
      <c r="Q22" s="400"/>
      <c r="R22" s="408"/>
      <c r="S22" s="400"/>
      <c r="T22" s="400"/>
      <c r="U22" s="400"/>
      <c r="V22" s="400"/>
      <c r="W22" s="400"/>
      <c r="X22" s="400"/>
      <c r="Y22" s="409"/>
      <c r="Z22" s="353">
        <f>_Ngaycham</f>
        <v>42356</v>
      </c>
      <c r="AA22" s="354">
        <f>_Nopdiem</f>
        <v>42358</v>
      </c>
      <c r="AB22" s="412"/>
      <c r="AC22" s="413"/>
      <c r="AD22" s="414"/>
      <c r="AE22" s="408"/>
      <c r="AF22" s="404"/>
      <c r="AG22" s="415"/>
      <c r="AH22" s="415"/>
      <c r="AI22" s="416"/>
      <c r="AJ22" s="417"/>
      <c r="AK22" s="418"/>
      <c r="AL22" s="419"/>
      <c r="AM22" s="419"/>
      <c r="AN22" s="419"/>
      <c r="AO22" s="419"/>
      <c r="AP22" s="419"/>
      <c r="AQ22" s="419"/>
      <c r="AR22" s="419"/>
      <c r="AS22" s="419"/>
      <c r="AT22" s="419"/>
      <c r="AU22" s="419"/>
      <c r="AV22" s="419"/>
      <c r="AW22" s="419"/>
      <c r="AX22" s="419"/>
      <c r="AY22" s="419"/>
      <c r="AZ22" s="419"/>
      <c r="BA22" s="419"/>
      <c r="BB22" s="419"/>
      <c r="BC22" s="419"/>
      <c r="BD22" s="419"/>
      <c r="BE22" s="420"/>
      <c r="BF22" s="420"/>
      <c r="BG22" s="420"/>
      <c r="BH22" s="420"/>
      <c r="BI22" s="420"/>
      <c r="BJ22" s="420"/>
      <c r="BK22" s="420"/>
      <c r="BL22" s="420"/>
      <c r="BM22" s="420"/>
      <c r="BN22" s="420"/>
      <c r="BO22" s="420"/>
      <c r="BP22" s="420"/>
      <c r="BQ22" s="420"/>
      <c r="BR22" s="420"/>
      <c r="BS22" s="420"/>
      <c r="BT22" s="420"/>
      <c r="BU22" s="420"/>
      <c r="BV22" s="420"/>
      <c r="BW22" s="420"/>
    </row>
    <row r="23" spans="1:75" s="43" customFormat="1" ht="30" customHeight="1">
      <c r="A23" s="346">
        <f t="shared" si="5"/>
        <v>90.270833333333329</v>
      </c>
      <c r="B23" s="347" t="str">
        <f>_Gio</f>
        <v>6:30</v>
      </c>
      <c r="C23" s="389" t="s">
        <v>4984</v>
      </c>
      <c r="D23" s="355">
        <f t="shared" si="6"/>
        <v>14</v>
      </c>
      <c r="E23" s="88" t="str">
        <f>_LocHe</f>
        <v>DCK63</v>
      </c>
      <c r="F23" s="390" t="str">
        <f>_LocMaHP</f>
        <v>DC3OT31</v>
      </c>
      <c r="G23" s="391" t="str">
        <f>_Loc</f>
        <v xml:space="preserve">Trang bị điện và các thiết bị điều khiển tự động trên ô tô </v>
      </c>
      <c r="H23" s="391" t="s">
        <v>5332</v>
      </c>
      <c r="I23" s="392">
        <f>_Loc</f>
        <v>4</v>
      </c>
      <c r="J23" s="88" t="str">
        <f>_Loc</f>
        <v>Viết</v>
      </c>
      <c r="K23" s="393">
        <f>_Loc</f>
        <v>90</v>
      </c>
      <c r="L23" s="394">
        <v>42334</v>
      </c>
      <c r="M23" s="395" t="str">
        <f>_Ngay</f>
        <v>(Thứ 5)</v>
      </c>
      <c r="N23" s="88">
        <v>1</v>
      </c>
      <c r="O23" s="88">
        <v>17</v>
      </c>
      <c r="P23" s="89">
        <f>_SV_P</f>
        <v>30</v>
      </c>
      <c r="Q23" s="88">
        <f>_sophong</f>
        <v>1</v>
      </c>
      <c r="R23" s="351"/>
      <c r="S23" s="88"/>
      <c r="T23" s="88"/>
      <c r="U23" s="88"/>
      <c r="V23" s="88"/>
      <c r="W23" s="88"/>
      <c r="X23" s="88"/>
      <c r="Y23" s="352">
        <f>SUM(R23:X23)</f>
        <v>0</v>
      </c>
      <c r="Z23" s="353">
        <f>_Ngaycham</f>
        <v>42335</v>
      </c>
      <c r="AA23" s="354">
        <f>_Nopdiem</f>
        <v>42341</v>
      </c>
      <c r="AB23" s="214"/>
      <c r="AC23" s="356" t="str">
        <f>_Ngay</f>
        <v/>
      </c>
      <c r="AD23" s="215"/>
      <c r="AE23" s="40"/>
      <c r="AF23" s="39"/>
      <c r="AG23" s="41" t="str">
        <f>_Loc</f>
        <v>CKOT</v>
      </c>
      <c r="AH23" s="41" t="str">
        <f>_Loc</f>
        <v>KCK</v>
      </c>
      <c r="AI23" s="60">
        <f>Y23-2*Q23</f>
        <v>-2</v>
      </c>
      <c r="AJ23" s="103">
        <f>+O23/P23</f>
        <v>0.56666666666666665</v>
      </c>
      <c r="AK23" s="42"/>
      <c r="AL23" s="51">
        <f>_Loc</f>
        <v>0</v>
      </c>
      <c r="AM23" s="51">
        <f>_Loc</f>
        <v>0</v>
      </c>
      <c r="AN23" s="51">
        <f>_Loc</f>
        <v>0</v>
      </c>
      <c r="AO23" s="51">
        <f>_Loc</f>
        <v>0</v>
      </c>
      <c r="AP23" s="51">
        <f>_Loc</f>
        <v>0</v>
      </c>
      <c r="AQ23" s="51">
        <f>_Loc</f>
        <v>0</v>
      </c>
      <c r="AR23" s="51">
        <f>_Loc</f>
        <v>0</v>
      </c>
      <c r="AS23" s="51" t="str">
        <f>_Loc</f>
        <v>x</v>
      </c>
      <c r="AT23" s="51">
        <f>_Loc</f>
        <v>0</v>
      </c>
      <c r="AU23" s="51">
        <f>_Loc</f>
        <v>0</v>
      </c>
      <c r="AV23" s="51">
        <f>_Loc</f>
        <v>0</v>
      </c>
      <c r="AW23" s="51">
        <f>_Loc</f>
        <v>0</v>
      </c>
      <c r="AX23" s="51">
        <f>_Loc</f>
        <v>0</v>
      </c>
      <c r="AY23" s="51">
        <f>_Loc</f>
        <v>0</v>
      </c>
      <c r="AZ23" s="51">
        <f>_Loc</f>
        <v>0</v>
      </c>
      <c r="BA23" s="51">
        <f>_Loc</f>
        <v>0</v>
      </c>
      <c r="BB23" s="51">
        <f>_Loc</f>
        <v>0</v>
      </c>
      <c r="BC23" s="51">
        <f>_Loc</f>
        <v>0</v>
      </c>
      <c r="BD23" s="51">
        <f>_Loc</f>
        <v>0</v>
      </c>
      <c r="BE23" s="51">
        <f>_Loc</f>
        <v>0</v>
      </c>
      <c r="BF23" s="51">
        <f>_Loc</f>
        <v>0</v>
      </c>
      <c r="BG23" s="51">
        <f>_Loc</f>
        <v>0</v>
      </c>
      <c r="BH23" s="51">
        <f>_Loc</f>
        <v>0</v>
      </c>
      <c r="BI23" s="51">
        <f>_Loc</f>
        <v>0</v>
      </c>
      <c r="BJ23" s="51">
        <f>_Loc</f>
        <v>0</v>
      </c>
      <c r="BK23" s="51">
        <f>_Loc</f>
        <v>0</v>
      </c>
      <c r="BL23" s="51">
        <f>_Loc</f>
        <v>0</v>
      </c>
      <c r="BM23" s="51">
        <f>_Loc</f>
        <v>0</v>
      </c>
      <c r="BN23" s="51">
        <f>_Loc</f>
        <v>0</v>
      </c>
      <c r="BO23" s="51">
        <f>_Loc</f>
        <v>0</v>
      </c>
      <c r="BP23" s="51">
        <f>_Loc</f>
        <v>0</v>
      </c>
      <c r="BQ23" s="51">
        <f>_Loc</f>
        <v>0</v>
      </c>
      <c r="BR23" s="51">
        <f>_Loc</f>
        <v>0</v>
      </c>
      <c r="BS23" s="51">
        <f>_Loc</f>
        <v>0</v>
      </c>
      <c r="BT23" s="51">
        <f>_Loc</f>
        <v>0</v>
      </c>
      <c r="BU23" s="51">
        <f>_Loc</f>
        <v>0</v>
      </c>
      <c r="BV23" s="51">
        <f>_Loc</f>
        <v>0</v>
      </c>
      <c r="BW23" s="51">
        <f>_Loc</f>
        <v>0</v>
      </c>
    </row>
    <row r="24" spans="1:75" s="420" customFormat="1" ht="30" customHeight="1">
      <c r="A24" s="397">
        <f t="shared" si="5"/>
        <v>60.270833333333336</v>
      </c>
      <c r="B24" s="398" t="str">
        <f>_Gio</f>
        <v>6:30</v>
      </c>
      <c r="C24" s="399" t="s">
        <v>4934</v>
      </c>
      <c r="D24" s="439">
        <f t="shared" si="6"/>
        <v>15</v>
      </c>
      <c r="E24" s="400" t="str">
        <f>_LocHe</f>
        <v>DCK63</v>
      </c>
      <c r="F24" s="401" t="str">
        <f>_LocMaHP</f>
        <v>DC3OT54</v>
      </c>
      <c r="G24" s="402" t="str">
        <f>_Loc</f>
        <v>Thí nghiệm ôtô</v>
      </c>
      <c r="H24" s="402" t="s">
        <v>5332</v>
      </c>
      <c r="I24" s="403">
        <f>_Loc</f>
        <v>2</v>
      </c>
      <c r="J24" s="400" t="str">
        <f>_Loc</f>
        <v>Viết</v>
      </c>
      <c r="K24" s="404">
        <f>_Loc</f>
        <v>60</v>
      </c>
      <c r="L24" s="405">
        <v>42338</v>
      </c>
      <c r="M24" s="406" t="str">
        <f>_Ngay</f>
        <v>(Thứ 2)</v>
      </c>
      <c r="N24" s="400">
        <v>2</v>
      </c>
      <c r="O24" s="400">
        <v>17</v>
      </c>
      <c r="P24" s="407">
        <f>_SV_P</f>
        <v>30</v>
      </c>
      <c r="Q24" s="400">
        <f>_sophong</f>
        <v>1</v>
      </c>
      <c r="R24" s="408"/>
      <c r="S24" s="400"/>
      <c r="T24" s="400"/>
      <c r="U24" s="400"/>
      <c r="V24" s="400"/>
      <c r="W24" s="400"/>
      <c r="X24" s="400"/>
      <c r="Y24" s="409">
        <f>SUM(R24:X24)</f>
        <v>0</v>
      </c>
      <c r="Z24" s="410">
        <f>_Ngaycham</f>
        <v>42339</v>
      </c>
      <c r="AA24" s="411">
        <f>_Nopdiem</f>
        <v>42345</v>
      </c>
      <c r="AB24" s="412"/>
      <c r="AC24" s="413" t="str">
        <f>_Ngay</f>
        <v/>
      </c>
      <c r="AD24" s="414"/>
      <c r="AE24" s="408"/>
      <c r="AF24" s="404"/>
      <c r="AG24" s="415" t="str">
        <f>_Loc</f>
        <v>CKOT</v>
      </c>
      <c r="AH24" s="415" t="str">
        <f>_Loc</f>
        <v>KCK</v>
      </c>
      <c r="AI24" s="416">
        <f>Y24-2*Q24</f>
        <v>-2</v>
      </c>
      <c r="AJ24" s="417">
        <f>+O24/P24</f>
        <v>0.56666666666666665</v>
      </c>
      <c r="AK24" s="418"/>
      <c r="AL24" s="419">
        <f>_Loc</f>
        <v>0</v>
      </c>
      <c r="AM24" s="419">
        <f>_Loc</f>
        <v>0</v>
      </c>
      <c r="AN24" s="419">
        <f>_Loc</f>
        <v>0</v>
      </c>
      <c r="AO24" s="419">
        <f>_Loc</f>
        <v>0</v>
      </c>
      <c r="AP24" s="419">
        <f>_Loc</f>
        <v>0</v>
      </c>
      <c r="AQ24" s="419">
        <f>_Loc</f>
        <v>0</v>
      </c>
      <c r="AR24" s="419">
        <f>_Loc</f>
        <v>0</v>
      </c>
      <c r="AS24" s="419" t="str">
        <f>_Loc</f>
        <v>x</v>
      </c>
      <c r="AT24" s="419">
        <f>_Loc</f>
        <v>0</v>
      </c>
      <c r="AU24" s="419">
        <f>_Loc</f>
        <v>0</v>
      </c>
      <c r="AV24" s="419">
        <f>_Loc</f>
        <v>0</v>
      </c>
      <c r="AW24" s="419">
        <f>_Loc</f>
        <v>0</v>
      </c>
      <c r="AX24" s="419">
        <f>_Loc</f>
        <v>0</v>
      </c>
      <c r="AY24" s="419">
        <f>_Loc</f>
        <v>0</v>
      </c>
      <c r="AZ24" s="419">
        <f>_Loc</f>
        <v>0</v>
      </c>
      <c r="BA24" s="419">
        <f>_Loc</f>
        <v>0</v>
      </c>
      <c r="BB24" s="419">
        <f>_Loc</f>
        <v>0</v>
      </c>
      <c r="BC24" s="419">
        <f>_Loc</f>
        <v>0</v>
      </c>
      <c r="BD24" s="419">
        <f>_Loc</f>
        <v>0</v>
      </c>
      <c r="BE24" s="419">
        <f>_Loc</f>
        <v>0</v>
      </c>
      <c r="BF24" s="419">
        <f>_Loc</f>
        <v>0</v>
      </c>
      <c r="BG24" s="419">
        <f>_Loc</f>
        <v>0</v>
      </c>
      <c r="BH24" s="419">
        <f>_Loc</f>
        <v>0</v>
      </c>
      <c r="BI24" s="419">
        <f>_Loc</f>
        <v>0</v>
      </c>
      <c r="BJ24" s="419">
        <f>_Loc</f>
        <v>0</v>
      </c>
      <c r="BK24" s="419">
        <f>_Loc</f>
        <v>0</v>
      </c>
      <c r="BL24" s="419">
        <f>_Loc</f>
        <v>0</v>
      </c>
      <c r="BM24" s="419">
        <f>_Loc</f>
        <v>0</v>
      </c>
      <c r="BN24" s="419">
        <f>_Loc</f>
        <v>0</v>
      </c>
      <c r="BO24" s="419">
        <f>_Loc</f>
        <v>0</v>
      </c>
      <c r="BP24" s="419">
        <f>_Loc</f>
        <v>0</v>
      </c>
      <c r="BQ24" s="419">
        <f>_Loc</f>
        <v>0</v>
      </c>
      <c r="BR24" s="419">
        <f>_Loc</f>
        <v>0</v>
      </c>
      <c r="BS24" s="419">
        <f>_Loc</f>
        <v>0</v>
      </c>
      <c r="BT24" s="419">
        <f>_Loc</f>
        <v>0</v>
      </c>
      <c r="BU24" s="419">
        <f>_Loc</f>
        <v>0</v>
      </c>
      <c r="BV24" s="419">
        <f>_Loc</f>
        <v>0</v>
      </c>
      <c r="BW24" s="419">
        <f>_Loc</f>
        <v>0</v>
      </c>
    </row>
    <row r="25" spans="1:75" s="43" customFormat="1" ht="30" customHeight="1">
      <c r="A25" s="346"/>
      <c r="B25" s="347"/>
      <c r="C25" s="389"/>
      <c r="D25" s="355">
        <f t="shared" si="6"/>
        <v>16</v>
      </c>
      <c r="E25" s="88" t="s">
        <v>5369</v>
      </c>
      <c r="F25" s="390" t="s">
        <v>1307</v>
      </c>
      <c r="G25" s="391" t="str">
        <f>_Loc</f>
        <v>Thực tập Cấu tạo ô tô 1</v>
      </c>
      <c r="H25" s="391" t="s">
        <v>5332</v>
      </c>
      <c r="I25" s="392">
        <f>_Loc</f>
        <v>3</v>
      </c>
      <c r="J25" s="88" t="str">
        <f>_Loc</f>
        <v>TH</v>
      </c>
      <c r="K25" s="393">
        <f>_Loc</f>
        <v>0</v>
      </c>
      <c r="L25" s="394">
        <v>42348</v>
      </c>
      <c r="M25" s="395" t="str">
        <f>_Ngay</f>
        <v>(Thứ 5)</v>
      </c>
      <c r="N25" s="88" t="s">
        <v>5279</v>
      </c>
      <c r="O25" s="88">
        <v>17</v>
      </c>
      <c r="P25" s="89"/>
      <c r="Q25" s="88"/>
      <c r="R25" s="351"/>
      <c r="S25" s="88"/>
      <c r="T25" s="88"/>
      <c r="U25" s="88"/>
      <c r="V25" s="88"/>
      <c r="W25" s="88"/>
      <c r="X25" s="88"/>
      <c r="Y25" s="352"/>
      <c r="Z25" s="410">
        <f>_Ngaycham</f>
        <v>42348</v>
      </c>
      <c r="AA25" s="411">
        <f>_Nopdiem</f>
        <v>42350</v>
      </c>
      <c r="AB25" s="214"/>
      <c r="AC25" s="356"/>
      <c r="AD25" s="215"/>
      <c r="AE25" s="40"/>
      <c r="AF25" s="39"/>
      <c r="AG25" s="41"/>
      <c r="AH25" s="41"/>
      <c r="AI25" s="60"/>
      <c r="AJ25" s="103"/>
      <c r="AK25" s="42"/>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row>
    <row r="26" spans="1:75" s="43" customFormat="1" ht="30" customHeight="1">
      <c r="A26" s="346">
        <f t="shared" si="5"/>
        <v>0.27083333333333331</v>
      </c>
      <c r="B26" s="347" t="str">
        <f>_Gio</f>
        <v>6:30</v>
      </c>
      <c r="C26" s="389" t="s">
        <v>4977</v>
      </c>
      <c r="D26" s="355">
        <f t="shared" si="6"/>
        <v>17</v>
      </c>
      <c r="E26" s="88" t="str">
        <f>_LocHe</f>
        <v>DCK63</v>
      </c>
      <c r="F26" s="390" t="str">
        <f>_LocMaHP</f>
        <v>DC2CK60</v>
      </c>
      <c r="G26" s="391" t="str">
        <f>_Loc</f>
        <v>Tin học ứng dụng</v>
      </c>
      <c r="H26" s="391" t="s">
        <v>5332</v>
      </c>
      <c r="I26" s="392">
        <f>_Loc</f>
        <v>2</v>
      </c>
      <c r="J26" s="88" t="str">
        <f>_Loc</f>
        <v>VĐ</v>
      </c>
      <c r="K26" s="393">
        <f>_Loc</f>
        <v>0</v>
      </c>
      <c r="L26" s="394">
        <v>42354</v>
      </c>
      <c r="M26" s="395" t="str">
        <f>_Ngay</f>
        <v>(Thứ 4)</v>
      </c>
      <c r="N26" s="88" t="s">
        <v>5279</v>
      </c>
      <c r="O26" s="88">
        <v>17</v>
      </c>
      <c r="P26" s="89" t="str">
        <f>_SV_P</f>
        <v/>
      </c>
      <c r="Q26" s="88" t="str">
        <f>_sophong</f>
        <v/>
      </c>
      <c r="R26" s="351"/>
      <c r="S26" s="88"/>
      <c r="T26" s="88"/>
      <c r="U26" s="88"/>
      <c r="V26" s="88"/>
      <c r="W26" s="88"/>
      <c r="X26" s="88"/>
      <c r="Y26" s="352">
        <f>SUM(R26:X26)</f>
        <v>0</v>
      </c>
      <c r="Z26" s="353">
        <f>_Ngaycham</f>
        <v>42354</v>
      </c>
      <c r="AA26" s="354">
        <f>_Nopdiem</f>
        <v>42356</v>
      </c>
      <c r="AB26" s="214"/>
      <c r="AC26" s="356" t="str">
        <f>_Ngay</f>
        <v/>
      </c>
      <c r="AD26" s="215"/>
      <c r="AE26" s="40"/>
      <c r="AF26" s="39"/>
      <c r="AG26" s="41" t="str">
        <f>_Loc</f>
        <v>KCK</v>
      </c>
      <c r="AH26" s="41" t="str">
        <f>_Loc</f>
        <v>KCK</v>
      </c>
      <c r="AI26" s="60" t="e">
        <f>Y26-2*Q26</f>
        <v>#VALUE!</v>
      </c>
      <c r="AJ26" s="103" t="e">
        <f>+O26/P26</f>
        <v>#VALUE!</v>
      </c>
      <c r="AK26" s="42"/>
      <c r="AL26" s="51">
        <f>_Loc</f>
        <v>0</v>
      </c>
      <c r="AM26" s="51">
        <f>_Loc</f>
        <v>0</v>
      </c>
      <c r="AN26" s="51">
        <f>_Loc</f>
        <v>0</v>
      </c>
      <c r="AO26" s="51">
        <f>_Loc</f>
        <v>0</v>
      </c>
      <c r="AP26" s="51">
        <f>_Loc</f>
        <v>0</v>
      </c>
      <c r="AQ26" s="51">
        <f>_Loc</f>
        <v>0</v>
      </c>
      <c r="AR26" s="51">
        <f>_Loc</f>
        <v>0</v>
      </c>
      <c r="AS26" s="51" t="str">
        <f>_Loc</f>
        <v>o</v>
      </c>
      <c r="AT26" s="51" t="str">
        <f>_Loc</f>
        <v>o</v>
      </c>
      <c r="AU26" s="51" t="str">
        <f>_Loc</f>
        <v>o</v>
      </c>
      <c r="AV26" s="51" t="str">
        <f>_Loc</f>
        <v>o</v>
      </c>
      <c r="AW26" s="51">
        <f>_Loc</f>
        <v>0</v>
      </c>
      <c r="AX26" s="51">
        <f>_Loc</f>
        <v>0</v>
      </c>
      <c r="AY26" s="51">
        <f>_Loc</f>
        <v>0</v>
      </c>
      <c r="AZ26" s="51">
        <f>_Loc</f>
        <v>0</v>
      </c>
      <c r="BA26" s="51">
        <f>_Loc</f>
        <v>0</v>
      </c>
      <c r="BB26" s="51">
        <f>_Loc</f>
        <v>0</v>
      </c>
      <c r="BC26" s="51">
        <f>_Loc</f>
        <v>0</v>
      </c>
      <c r="BD26" s="51">
        <f>_Loc</f>
        <v>0</v>
      </c>
      <c r="BE26" s="51">
        <f>_Loc</f>
        <v>0</v>
      </c>
      <c r="BF26" s="51">
        <f>_Loc</f>
        <v>0</v>
      </c>
      <c r="BG26" s="51">
        <f>_Loc</f>
        <v>0</v>
      </c>
      <c r="BH26" s="51">
        <f>_Loc</f>
        <v>0</v>
      </c>
      <c r="BI26" s="51">
        <f>_Loc</f>
        <v>0</v>
      </c>
      <c r="BJ26" s="51">
        <f>_Loc</f>
        <v>0</v>
      </c>
      <c r="BK26" s="51">
        <f>_Loc</f>
        <v>0</v>
      </c>
      <c r="BL26" s="51" t="str">
        <f>_Loc</f>
        <v>o</v>
      </c>
      <c r="BM26" s="51" t="str">
        <f>_Loc</f>
        <v>o</v>
      </c>
      <c r="BN26" s="51" t="str">
        <f>_Loc</f>
        <v>o</v>
      </c>
      <c r="BO26" s="51" t="str">
        <f>_Loc</f>
        <v>o</v>
      </c>
      <c r="BP26" s="51">
        <f>_Loc</f>
        <v>0</v>
      </c>
      <c r="BQ26" s="51">
        <f>_Loc</f>
        <v>0</v>
      </c>
      <c r="BR26" s="51">
        <f>_Loc</f>
        <v>0</v>
      </c>
      <c r="BS26" s="51">
        <f>_Loc</f>
        <v>0</v>
      </c>
      <c r="BT26" s="51">
        <f>_Loc</f>
        <v>0</v>
      </c>
      <c r="BU26" s="51">
        <f>_Loc</f>
        <v>0</v>
      </c>
      <c r="BV26" s="51">
        <f>_Loc</f>
        <v>0</v>
      </c>
      <c r="BW26" s="51">
        <f>_Loc</f>
        <v>0</v>
      </c>
    </row>
    <row r="27" spans="1:75" s="420" customFormat="1" ht="30" customHeight="1">
      <c r="A27" s="397"/>
      <c r="B27" s="398"/>
      <c r="C27" s="399"/>
      <c r="D27" s="439">
        <f t="shared" si="6"/>
        <v>18</v>
      </c>
      <c r="E27" s="400" t="s">
        <v>5369</v>
      </c>
      <c r="F27" s="401" t="s">
        <v>1304</v>
      </c>
      <c r="G27" s="402" t="str">
        <f>_Loc</f>
        <v>Thực tập Nhập môn cơ khí</v>
      </c>
      <c r="H27" s="402" t="s">
        <v>5332</v>
      </c>
      <c r="I27" s="403">
        <f>_Loc</f>
        <v>4</v>
      </c>
      <c r="J27" s="400" t="str">
        <f>_Loc</f>
        <v>TH</v>
      </c>
      <c r="K27" s="404">
        <f>_Loc</f>
        <v>0</v>
      </c>
      <c r="L27" s="405">
        <v>42359</v>
      </c>
      <c r="M27" s="406" t="str">
        <f>_Ngay</f>
        <v>(Thứ 2)</v>
      </c>
      <c r="N27" s="400" t="s">
        <v>5279</v>
      </c>
      <c r="O27" s="400">
        <v>17</v>
      </c>
      <c r="P27" s="407"/>
      <c r="Q27" s="400"/>
      <c r="R27" s="408"/>
      <c r="S27" s="400"/>
      <c r="T27" s="400"/>
      <c r="U27" s="400"/>
      <c r="V27" s="400"/>
      <c r="W27" s="400"/>
      <c r="X27" s="400"/>
      <c r="Y27" s="409"/>
      <c r="Z27" s="353">
        <f>_Ngaycham</f>
        <v>42359</v>
      </c>
      <c r="AA27" s="354">
        <f>_Nopdiem</f>
        <v>42361</v>
      </c>
      <c r="AB27" s="412"/>
      <c r="AC27" s="413"/>
      <c r="AD27" s="414"/>
      <c r="AE27" s="408"/>
      <c r="AF27" s="404"/>
      <c r="AG27" s="415"/>
      <c r="AH27" s="415"/>
      <c r="AI27" s="416"/>
      <c r="AJ27" s="417"/>
      <c r="AK27" s="418"/>
      <c r="AL27" s="419"/>
      <c r="AM27" s="419"/>
      <c r="AN27" s="419"/>
      <c r="AO27" s="419"/>
      <c r="AP27" s="419"/>
      <c r="AQ27" s="419"/>
      <c r="AR27" s="419"/>
      <c r="AS27" s="419"/>
      <c r="AT27" s="419"/>
      <c r="AU27" s="419"/>
      <c r="AV27" s="419"/>
      <c r="AW27" s="419"/>
      <c r="AX27" s="419"/>
      <c r="AY27" s="419"/>
      <c r="AZ27" s="419"/>
      <c r="BA27" s="419"/>
      <c r="BB27" s="419"/>
      <c r="BC27" s="419"/>
      <c r="BD27" s="419"/>
      <c r="BE27" s="419"/>
      <c r="BF27" s="419"/>
      <c r="BG27" s="419"/>
      <c r="BH27" s="419"/>
      <c r="BI27" s="419"/>
      <c r="BJ27" s="419"/>
      <c r="BK27" s="419"/>
      <c r="BL27" s="419"/>
      <c r="BM27" s="419"/>
      <c r="BN27" s="419"/>
      <c r="BO27" s="419"/>
      <c r="BP27" s="419"/>
      <c r="BQ27" s="419"/>
      <c r="BR27" s="419"/>
      <c r="BS27" s="419"/>
      <c r="BT27" s="419"/>
      <c r="BU27" s="419"/>
      <c r="BV27" s="419"/>
      <c r="BW27" s="419"/>
    </row>
    <row r="28" spans="1:75" s="420" customFormat="1" ht="30" customHeight="1">
      <c r="A28" s="397">
        <f t="shared" si="5"/>
        <v>0.27083333333333331</v>
      </c>
      <c r="B28" s="398" t="str">
        <f>_Gio</f>
        <v>6:30</v>
      </c>
      <c r="C28" s="399" t="s">
        <v>5275</v>
      </c>
      <c r="D28" s="439">
        <f t="shared" si="6"/>
        <v>19</v>
      </c>
      <c r="E28" s="400" t="s">
        <v>5362</v>
      </c>
      <c r="F28" s="401" t="s">
        <v>1113</v>
      </c>
      <c r="G28" s="402" t="str">
        <f>_Loc</f>
        <v>Tin học ứng dụng</v>
      </c>
      <c r="H28" s="402" t="s">
        <v>5328</v>
      </c>
      <c r="I28" s="403">
        <f>_Loc</f>
        <v>2</v>
      </c>
      <c r="J28" s="400" t="str">
        <f>_Loc</f>
        <v>TH</v>
      </c>
      <c r="K28" s="404">
        <f>_Loc</f>
        <v>0</v>
      </c>
      <c r="L28" s="405">
        <v>42332</v>
      </c>
      <c r="M28" s="406" t="str">
        <f>_Ngay</f>
        <v>(Thứ 3)</v>
      </c>
      <c r="N28" s="400" t="s">
        <v>5279</v>
      </c>
      <c r="O28" s="400">
        <v>75</v>
      </c>
      <c r="P28" s="407"/>
      <c r="Q28" s="400"/>
      <c r="R28" s="408"/>
      <c r="S28" s="400"/>
      <c r="T28" s="400"/>
      <c r="U28" s="400"/>
      <c r="V28" s="400"/>
      <c r="W28" s="400"/>
      <c r="X28" s="400"/>
      <c r="Y28" s="409"/>
      <c r="Z28" s="353">
        <f>_Ngaycham</f>
        <v>42332</v>
      </c>
      <c r="AA28" s="354">
        <f>_Nopdiem</f>
        <v>42334</v>
      </c>
      <c r="AB28" s="412"/>
      <c r="AC28" s="413"/>
      <c r="AD28" s="414"/>
      <c r="AE28" s="408"/>
      <c r="AF28" s="404"/>
      <c r="AG28" s="415"/>
      <c r="AH28" s="415"/>
      <c r="AI28" s="416"/>
      <c r="AJ28" s="417"/>
      <c r="AK28" s="418"/>
      <c r="AL28" s="419"/>
      <c r="AM28" s="419"/>
      <c r="AN28" s="419"/>
      <c r="AO28" s="419"/>
      <c r="AP28" s="419"/>
      <c r="AQ28" s="419"/>
      <c r="AR28" s="419"/>
      <c r="AS28" s="419"/>
      <c r="AT28" s="419"/>
      <c r="AU28" s="419"/>
      <c r="AV28" s="419"/>
      <c r="AW28" s="419"/>
      <c r="AX28" s="419"/>
      <c r="AY28" s="419"/>
      <c r="AZ28" s="419"/>
      <c r="BA28" s="419"/>
      <c r="BB28" s="419"/>
      <c r="BC28" s="419"/>
      <c r="BD28" s="419"/>
    </row>
    <row r="29" spans="1:75" s="43" customFormat="1" ht="30" customHeight="1">
      <c r="A29" s="346">
        <f t="shared" si="5"/>
        <v>90.270833333333329</v>
      </c>
      <c r="B29" s="347" t="str">
        <f>_Gio</f>
        <v>6:30</v>
      </c>
      <c r="C29" s="389" t="s">
        <v>5269</v>
      </c>
      <c r="D29" s="355">
        <f t="shared" si="6"/>
        <v>20</v>
      </c>
      <c r="E29" s="88" t="str">
        <f>_LocHe</f>
        <v>CCK64</v>
      </c>
      <c r="F29" s="390" t="str">
        <f>_LocMaHP</f>
        <v>CC3CA51</v>
      </c>
      <c r="G29" s="391" t="str">
        <f>_Loc</f>
        <v>Kỹ thuật thi công cầu 1</v>
      </c>
      <c r="H29" s="391" t="s">
        <v>5328</v>
      </c>
      <c r="I29" s="392">
        <f>_Loc</f>
        <v>2</v>
      </c>
      <c r="J29" s="88" t="str">
        <f>_Loc</f>
        <v>Viết</v>
      </c>
      <c r="K29" s="393">
        <f>_Loc</f>
        <v>90</v>
      </c>
      <c r="L29" s="394">
        <v>42335</v>
      </c>
      <c r="M29" s="395" t="str">
        <f>_Ngay</f>
        <v>(Thứ 6)</v>
      </c>
      <c r="N29" s="88">
        <v>1</v>
      </c>
      <c r="O29" s="88">
        <v>75</v>
      </c>
      <c r="P29" s="89">
        <f>_SV_P</f>
        <v>30</v>
      </c>
      <c r="Q29" s="88">
        <f>_sophong</f>
        <v>3</v>
      </c>
      <c r="R29" s="351"/>
      <c r="S29" s="88"/>
      <c r="T29" s="88"/>
      <c r="U29" s="88"/>
      <c r="V29" s="88"/>
      <c r="W29" s="88"/>
      <c r="X29" s="88"/>
      <c r="Y29" s="352">
        <f t="shared" ref="Y29:Y35" si="10">SUM(R29:X29)</f>
        <v>0</v>
      </c>
      <c r="Z29" s="353">
        <f>_Ngaycham</f>
        <v>42338</v>
      </c>
      <c r="AA29" s="354">
        <f>_Nopdiem</f>
        <v>42342</v>
      </c>
      <c r="AB29" s="214"/>
      <c r="AC29" s="356" t="str">
        <f>_Ngay</f>
        <v/>
      </c>
      <c r="AD29" s="215"/>
      <c r="AE29" s="40"/>
      <c r="AF29" s="39"/>
      <c r="AG29" s="41" t="str">
        <f>_Loc</f>
        <v>CTCA</v>
      </c>
      <c r="AH29" s="41" t="str">
        <f>_Loc</f>
        <v>KCT</v>
      </c>
      <c r="AI29" s="60">
        <f t="shared" ref="AI29:AI35" si="11">Y29-2*Q29</f>
        <v>-6</v>
      </c>
      <c r="AJ29" s="103">
        <f t="shared" ref="AJ29:AJ35" si="12">+O29/P29</f>
        <v>2.5</v>
      </c>
      <c r="AK29" s="42"/>
      <c r="AL29" s="51">
        <f>_Loc</f>
        <v>0</v>
      </c>
      <c r="AM29" s="51">
        <f>_Loc</f>
        <v>0</v>
      </c>
      <c r="AN29" s="51">
        <f>_Loc</f>
        <v>0</v>
      </c>
      <c r="AO29" s="51">
        <f>_Loc</f>
        <v>0</v>
      </c>
      <c r="AP29" s="51">
        <f>_Loc</f>
        <v>0</v>
      </c>
      <c r="AQ29" s="51">
        <f>_Loc</f>
        <v>0</v>
      </c>
      <c r="AR29" s="51">
        <f>_Loc</f>
        <v>0</v>
      </c>
      <c r="AS29" s="51">
        <f>_Loc</f>
        <v>0</v>
      </c>
      <c r="AT29" s="51">
        <f>_Loc</f>
        <v>0</v>
      </c>
      <c r="AU29" s="51">
        <f>_Loc</f>
        <v>0</v>
      </c>
      <c r="AV29" s="51">
        <f>_Loc</f>
        <v>0</v>
      </c>
      <c r="AW29" s="51">
        <f>_Loc</f>
        <v>0</v>
      </c>
      <c r="AX29" s="51">
        <f>_Loc</f>
        <v>0</v>
      </c>
      <c r="AY29" s="51">
        <f>_Loc</f>
        <v>0</v>
      </c>
      <c r="AZ29" s="51">
        <f>_Loc</f>
        <v>0</v>
      </c>
      <c r="BA29" s="51">
        <f>_Loc</f>
        <v>0</v>
      </c>
      <c r="BB29" s="51">
        <f>_Loc</f>
        <v>0</v>
      </c>
      <c r="BC29" s="51">
        <f>_Loc</f>
        <v>0</v>
      </c>
      <c r="BD29" s="51">
        <f>_Loc</f>
        <v>0</v>
      </c>
    </row>
    <row r="30" spans="1:75" s="43" customFormat="1" ht="30" customHeight="1">
      <c r="A30" s="346">
        <f t="shared" si="5"/>
        <v>90.270833333333329</v>
      </c>
      <c r="B30" s="347" t="str">
        <f>_Gio</f>
        <v>6:30</v>
      </c>
      <c r="C30" s="389" t="s">
        <v>5270</v>
      </c>
      <c r="D30" s="355">
        <f t="shared" si="6"/>
        <v>21</v>
      </c>
      <c r="E30" s="88" t="str">
        <f>_LocHe</f>
        <v>CCK64</v>
      </c>
      <c r="F30" s="390" t="str">
        <f>_LocMaHP</f>
        <v>CC3CA52</v>
      </c>
      <c r="G30" s="391" t="str">
        <f>_Loc</f>
        <v>Kỹ thuật thi công cầu 2</v>
      </c>
      <c r="H30" s="396" t="s">
        <v>5328</v>
      </c>
      <c r="I30" s="392">
        <f>_Loc</f>
        <v>2</v>
      </c>
      <c r="J30" s="88" t="str">
        <f>_Loc</f>
        <v>Viết</v>
      </c>
      <c r="K30" s="393">
        <f>_Loc</f>
        <v>90</v>
      </c>
      <c r="L30" s="394">
        <v>42339</v>
      </c>
      <c r="M30" s="395" t="str">
        <f>_Ngay</f>
        <v>(Thứ 3)</v>
      </c>
      <c r="N30" s="88">
        <v>1</v>
      </c>
      <c r="O30" s="88">
        <v>75</v>
      </c>
      <c r="P30" s="89">
        <f>_SV_P</f>
        <v>30</v>
      </c>
      <c r="Q30" s="88">
        <f>_sophong</f>
        <v>3</v>
      </c>
      <c r="R30" s="351"/>
      <c r="S30" s="88"/>
      <c r="T30" s="88"/>
      <c r="U30" s="88"/>
      <c r="V30" s="88"/>
      <c r="W30" s="88"/>
      <c r="X30" s="88"/>
      <c r="Y30" s="352">
        <f t="shared" si="10"/>
        <v>0</v>
      </c>
      <c r="Z30" s="353">
        <f>_Ngaycham</f>
        <v>42340</v>
      </c>
      <c r="AA30" s="354">
        <f>_Nopdiem</f>
        <v>42346</v>
      </c>
      <c r="AB30" s="214"/>
      <c r="AC30" s="356" t="str">
        <f>_Ngay</f>
        <v/>
      </c>
      <c r="AD30" s="215"/>
      <c r="AE30" s="40"/>
      <c r="AF30" s="39"/>
      <c r="AG30" s="41" t="str">
        <f>_Loc</f>
        <v>CTCA</v>
      </c>
      <c r="AH30" s="41" t="str">
        <f>_Loc</f>
        <v>KCT</v>
      </c>
      <c r="AI30" s="60">
        <f t="shared" si="11"/>
        <v>-6</v>
      </c>
      <c r="AJ30" s="103">
        <f t="shared" si="12"/>
        <v>2.5</v>
      </c>
      <c r="AK30" s="42"/>
      <c r="AL30" s="51">
        <f>_Loc</f>
        <v>0</v>
      </c>
      <c r="AM30" s="51">
        <f>_Loc</f>
        <v>0</v>
      </c>
      <c r="AN30" s="51">
        <f>_Loc</f>
        <v>0</v>
      </c>
      <c r="AO30" s="51">
        <f>_Loc</f>
        <v>0</v>
      </c>
      <c r="AP30" s="51">
        <f>_Loc</f>
        <v>0</v>
      </c>
      <c r="AQ30" s="51">
        <f>_Loc</f>
        <v>0</v>
      </c>
      <c r="AR30" s="51">
        <f>_Loc</f>
        <v>0</v>
      </c>
      <c r="AS30" s="51">
        <f>_Loc</f>
        <v>0</v>
      </c>
      <c r="AT30" s="51">
        <f>_Loc</f>
        <v>0</v>
      </c>
      <c r="AU30" s="51">
        <f>_Loc</f>
        <v>0</v>
      </c>
      <c r="AV30" s="51">
        <f>_Loc</f>
        <v>0</v>
      </c>
      <c r="AW30" s="51">
        <f>_Loc</f>
        <v>0</v>
      </c>
      <c r="AX30" s="51">
        <f>_Loc</f>
        <v>0</v>
      </c>
      <c r="AY30" s="51">
        <f>_Loc</f>
        <v>0</v>
      </c>
      <c r="AZ30" s="51">
        <f>_Loc</f>
        <v>0</v>
      </c>
      <c r="BA30" s="51">
        <f>_Loc</f>
        <v>0</v>
      </c>
      <c r="BB30" s="51">
        <f>_Loc</f>
        <v>0</v>
      </c>
      <c r="BC30" s="51">
        <f>_Loc</f>
        <v>0</v>
      </c>
      <c r="BD30" s="51">
        <f>_Loc</f>
        <v>0</v>
      </c>
      <c r="BE30" s="51">
        <f>_Loc</f>
        <v>0</v>
      </c>
      <c r="BF30" s="51">
        <f>_Loc</f>
        <v>0</v>
      </c>
      <c r="BG30" s="51" t="str">
        <f>_Loc</f>
        <v>x</v>
      </c>
      <c r="BH30" s="51" t="str">
        <f>_Loc</f>
        <v>x</v>
      </c>
      <c r="BI30" s="51">
        <f>_Loc</f>
        <v>0</v>
      </c>
      <c r="BJ30" s="51">
        <f>_Loc</f>
        <v>0</v>
      </c>
      <c r="BK30" s="51">
        <f>_Loc</f>
        <v>0</v>
      </c>
      <c r="BL30" s="51">
        <f>_Loc</f>
        <v>0</v>
      </c>
      <c r="BM30" s="51">
        <f>_Loc</f>
        <v>0</v>
      </c>
      <c r="BN30" s="51">
        <f>_Loc</f>
        <v>0</v>
      </c>
      <c r="BO30" s="51">
        <f>_Loc</f>
        <v>0</v>
      </c>
      <c r="BP30" s="51">
        <f>_Loc</f>
        <v>0</v>
      </c>
      <c r="BQ30" s="51">
        <f>_Loc</f>
        <v>0</v>
      </c>
      <c r="BR30" s="51">
        <f>_Loc</f>
        <v>0</v>
      </c>
      <c r="BS30" s="51">
        <f>_Loc</f>
        <v>0</v>
      </c>
      <c r="BT30" s="51">
        <f>_Loc</f>
        <v>0</v>
      </c>
      <c r="BU30" s="51">
        <f>_Loc</f>
        <v>0</v>
      </c>
      <c r="BV30" s="51">
        <f>_Loc</f>
        <v>0</v>
      </c>
      <c r="BW30" s="51">
        <f>_Loc</f>
        <v>0</v>
      </c>
    </row>
    <row r="31" spans="1:75" s="43" customFormat="1" ht="30" customHeight="1">
      <c r="A31" s="346">
        <f t="shared" si="5"/>
        <v>90.270833333333329</v>
      </c>
      <c r="B31" s="347" t="str">
        <f>_Gio</f>
        <v>6:30</v>
      </c>
      <c r="C31" s="389" t="s">
        <v>5276</v>
      </c>
      <c r="D31" s="355">
        <f t="shared" si="6"/>
        <v>22</v>
      </c>
      <c r="E31" s="88" t="str">
        <f>_LocHe</f>
        <v>CCK64</v>
      </c>
      <c r="F31" s="390" t="str">
        <f>_LocMaHP</f>
        <v>CC3CD53</v>
      </c>
      <c r="G31" s="391" t="str">
        <f>_Loc</f>
        <v>Tổ chức thi công công trình xây dựng</v>
      </c>
      <c r="H31" s="391" t="s">
        <v>5328</v>
      </c>
      <c r="I31" s="392">
        <f>_Loc</f>
        <v>3</v>
      </c>
      <c r="J31" s="88" t="str">
        <f>_Loc</f>
        <v>Viết</v>
      </c>
      <c r="K31" s="393">
        <f>_Loc</f>
        <v>90</v>
      </c>
      <c r="L31" s="394">
        <v>42342</v>
      </c>
      <c r="M31" s="395" t="str">
        <f>_Ngay</f>
        <v>(Thứ 6)</v>
      </c>
      <c r="N31" s="88">
        <v>1</v>
      </c>
      <c r="O31" s="88">
        <v>75</v>
      </c>
      <c r="P31" s="89">
        <f>_SV_P</f>
        <v>30</v>
      </c>
      <c r="Q31" s="88">
        <f>_sophong</f>
        <v>3</v>
      </c>
      <c r="R31" s="351"/>
      <c r="S31" s="88"/>
      <c r="T31" s="88"/>
      <c r="U31" s="88"/>
      <c r="V31" s="88"/>
      <c r="W31" s="88"/>
      <c r="X31" s="88"/>
      <c r="Y31" s="352">
        <f t="shared" si="10"/>
        <v>0</v>
      </c>
      <c r="Z31" s="353">
        <f>_Ngaycham</f>
        <v>42345</v>
      </c>
      <c r="AA31" s="354">
        <f>_Nopdiem</f>
        <v>42349</v>
      </c>
      <c r="AB31" s="214"/>
      <c r="AC31" s="356" t="str">
        <f>_Ngay</f>
        <v/>
      </c>
      <c r="AD31" s="215"/>
      <c r="AE31" s="40"/>
      <c r="AF31" s="39"/>
      <c r="AG31" s="41" t="str">
        <f>_Loc</f>
        <v>CTDB</v>
      </c>
      <c r="AH31" s="41" t="str">
        <f>_Loc</f>
        <v>KCT</v>
      </c>
      <c r="AI31" s="60">
        <f t="shared" si="11"/>
        <v>-6</v>
      </c>
      <c r="AJ31" s="103">
        <f t="shared" si="12"/>
        <v>2.5</v>
      </c>
      <c r="AK31" s="42"/>
      <c r="AL31" s="51">
        <f>_Loc</f>
        <v>0</v>
      </c>
      <c r="AM31" s="51">
        <f>_Loc</f>
        <v>0</v>
      </c>
      <c r="AN31" s="51">
        <f>_Loc</f>
        <v>0</v>
      </c>
      <c r="AO31" s="51">
        <f>_Loc</f>
        <v>0</v>
      </c>
      <c r="AP31" s="51">
        <f>_Loc</f>
        <v>0</v>
      </c>
      <c r="AQ31" s="51">
        <f>_Loc</f>
        <v>0</v>
      </c>
      <c r="AR31" s="51">
        <f>_Loc</f>
        <v>0</v>
      </c>
      <c r="AS31" s="51">
        <f>_Loc</f>
        <v>0</v>
      </c>
      <c r="AT31" s="51">
        <f>_Loc</f>
        <v>0</v>
      </c>
      <c r="AU31" s="51">
        <f>_Loc</f>
        <v>0</v>
      </c>
      <c r="AV31" s="51">
        <f>_Loc</f>
        <v>0</v>
      </c>
      <c r="AW31" s="51">
        <f>_Loc</f>
        <v>0</v>
      </c>
      <c r="AX31" s="51">
        <f>_Loc</f>
        <v>0</v>
      </c>
      <c r="AY31" s="51">
        <f>_Loc</f>
        <v>0</v>
      </c>
      <c r="AZ31" s="51">
        <f>_Loc</f>
        <v>0</v>
      </c>
      <c r="BA31" s="51">
        <f>_Loc</f>
        <v>0</v>
      </c>
      <c r="BB31" s="51">
        <f>_Loc</f>
        <v>0</v>
      </c>
      <c r="BC31" s="51">
        <f>_Loc</f>
        <v>0</v>
      </c>
      <c r="BD31" s="51">
        <f>_Loc</f>
        <v>0</v>
      </c>
      <c r="BE31" s="51">
        <f>_Loc</f>
        <v>0</v>
      </c>
      <c r="BF31" s="51">
        <f>_Loc</f>
        <v>0</v>
      </c>
      <c r="BG31" s="51" t="str">
        <f>_Loc</f>
        <v>x</v>
      </c>
      <c r="BH31" s="51">
        <f>_Loc</f>
        <v>0</v>
      </c>
      <c r="BI31" s="51">
        <f>_Loc</f>
        <v>0</v>
      </c>
      <c r="BJ31" s="51">
        <f>_Loc</f>
        <v>0</v>
      </c>
      <c r="BK31" s="51">
        <f>_Loc</f>
        <v>0</v>
      </c>
      <c r="BL31" s="51">
        <f>_Loc</f>
        <v>0</v>
      </c>
      <c r="BM31" s="51">
        <f>_Loc</f>
        <v>0</v>
      </c>
      <c r="BN31" s="51">
        <f>_Loc</f>
        <v>0</v>
      </c>
      <c r="BO31" s="51">
        <f>_Loc</f>
        <v>0</v>
      </c>
      <c r="BP31" s="51">
        <f>_Loc</f>
        <v>0</v>
      </c>
      <c r="BQ31" s="51">
        <f>_Loc</f>
        <v>0</v>
      </c>
      <c r="BR31" s="51">
        <f>_Loc</f>
        <v>0</v>
      </c>
      <c r="BS31" s="51">
        <f>_Loc</f>
        <v>0</v>
      </c>
      <c r="BT31" s="51">
        <f>_Loc</f>
        <v>0</v>
      </c>
      <c r="BU31" s="51">
        <f>_Loc</f>
        <v>0</v>
      </c>
      <c r="BV31" s="51">
        <f>_Loc</f>
        <v>0</v>
      </c>
      <c r="BW31" s="51">
        <f>_Loc</f>
        <v>0</v>
      </c>
    </row>
    <row r="32" spans="1:75" s="43" customFormat="1" ht="30" customHeight="1">
      <c r="A32" s="346">
        <f t="shared" si="5"/>
        <v>60.270833333333336</v>
      </c>
      <c r="B32" s="347" t="str">
        <f>_Gio</f>
        <v>6:30</v>
      </c>
      <c r="C32" s="389" t="s">
        <v>5274</v>
      </c>
      <c r="D32" s="355">
        <f t="shared" si="6"/>
        <v>23</v>
      </c>
      <c r="E32" s="88" t="str">
        <f>_LocHe</f>
        <v>CCK64</v>
      </c>
      <c r="F32" s="390" t="str">
        <f>_LocMaHP</f>
        <v>CC3CD33</v>
      </c>
      <c r="G32" s="391" t="str">
        <f>_Loc</f>
        <v>Tiếng Anh 3</v>
      </c>
      <c r="H32" s="391" t="s">
        <v>5328</v>
      </c>
      <c r="I32" s="392">
        <f>_Loc</f>
        <v>3</v>
      </c>
      <c r="J32" s="88" t="str">
        <f>_Loc</f>
        <v>Viết</v>
      </c>
      <c r="K32" s="393">
        <f>_Loc</f>
        <v>60</v>
      </c>
      <c r="L32" s="394">
        <v>42345</v>
      </c>
      <c r="M32" s="395" t="str">
        <f>_Ngay</f>
        <v>(Thứ 2)</v>
      </c>
      <c r="N32" s="88">
        <v>1</v>
      </c>
      <c r="O32" s="88">
        <v>75</v>
      </c>
      <c r="P32" s="89">
        <f>_SV_P</f>
        <v>30</v>
      </c>
      <c r="Q32" s="88">
        <f>_sophong</f>
        <v>3</v>
      </c>
      <c r="R32" s="351"/>
      <c r="S32" s="88"/>
      <c r="T32" s="88"/>
      <c r="U32" s="88"/>
      <c r="V32" s="88"/>
      <c r="W32" s="88"/>
      <c r="X32" s="88"/>
      <c r="Y32" s="352">
        <f t="shared" si="10"/>
        <v>0</v>
      </c>
      <c r="Z32" s="353">
        <f>_Ngaycham</f>
        <v>42346</v>
      </c>
      <c r="AA32" s="354">
        <f>_Nopdiem</f>
        <v>42352</v>
      </c>
      <c r="AB32" s="214"/>
      <c r="AC32" s="356" t="str">
        <f>_Ngay</f>
        <v/>
      </c>
      <c r="AD32" s="215"/>
      <c r="AE32" s="40"/>
      <c r="AF32" s="39"/>
      <c r="AG32" s="41" t="str">
        <f>_Loc</f>
        <v>CBNN</v>
      </c>
      <c r="AH32" s="41" t="str">
        <f>_Loc</f>
        <v>KHCB</v>
      </c>
      <c r="AI32" s="60">
        <f t="shared" si="11"/>
        <v>-6</v>
      </c>
      <c r="AJ32" s="103">
        <f t="shared" si="12"/>
        <v>2.5</v>
      </c>
      <c r="AK32" s="42"/>
      <c r="AL32" s="51">
        <f>_Loc</f>
        <v>0</v>
      </c>
      <c r="AM32" s="51">
        <f>_Loc</f>
        <v>0</v>
      </c>
      <c r="AN32" s="51" t="str">
        <f>_Loc</f>
        <v>x</v>
      </c>
      <c r="AO32" s="51">
        <f>_Loc</f>
        <v>0</v>
      </c>
      <c r="AP32" s="51">
        <f>_Loc</f>
        <v>0</v>
      </c>
      <c r="AQ32" s="51">
        <f>_Loc</f>
        <v>0</v>
      </c>
      <c r="AR32" s="51" t="str">
        <f>_Loc</f>
        <v>x</v>
      </c>
      <c r="AS32" s="51">
        <f>_Loc</f>
        <v>0</v>
      </c>
      <c r="AT32" s="51">
        <f>_Loc</f>
        <v>0</v>
      </c>
      <c r="AU32" s="51">
        <f>_Loc</f>
        <v>0</v>
      </c>
      <c r="AV32" s="51">
        <f>_Loc</f>
        <v>0</v>
      </c>
      <c r="AW32" s="51">
        <f>_Loc</f>
        <v>0</v>
      </c>
      <c r="AX32" s="51">
        <f>_Loc</f>
        <v>0</v>
      </c>
      <c r="AY32" s="51">
        <f>_Loc</f>
        <v>0</v>
      </c>
      <c r="AZ32" s="51">
        <f>_Loc</f>
        <v>0</v>
      </c>
      <c r="BA32" s="51">
        <f>_Loc</f>
        <v>0</v>
      </c>
      <c r="BB32" s="51">
        <f>_Loc</f>
        <v>0</v>
      </c>
      <c r="BC32" s="51">
        <f>_Loc</f>
        <v>0</v>
      </c>
      <c r="BD32" s="51">
        <f>_Loc</f>
        <v>0</v>
      </c>
      <c r="BE32" s="51">
        <f>_Loc</f>
        <v>0</v>
      </c>
      <c r="BF32" s="51">
        <f>_Loc</f>
        <v>0</v>
      </c>
      <c r="BG32" s="51" t="str">
        <f>_Loc</f>
        <v>x</v>
      </c>
      <c r="BH32" s="51">
        <f>_Loc</f>
        <v>0</v>
      </c>
      <c r="BI32" s="51">
        <f>_Loc</f>
        <v>0</v>
      </c>
      <c r="BJ32" s="51">
        <f>_Loc</f>
        <v>0</v>
      </c>
      <c r="BK32" s="51">
        <f>_Loc</f>
        <v>0</v>
      </c>
      <c r="BL32" s="51">
        <f>_Loc</f>
        <v>0</v>
      </c>
      <c r="BM32" s="51">
        <f>_Loc</f>
        <v>0</v>
      </c>
      <c r="BN32" s="51">
        <f>_Loc</f>
        <v>0</v>
      </c>
      <c r="BO32" s="51">
        <f>_Loc</f>
        <v>0</v>
      </c>
      <c r="BP32" s="51">
        <f>_Loc</f>
        <v>0</v>
      </c>
      <c r="BQ32" s="51">
        <f>_Loc</f>
        <v>0</v>
      </c>
      <c r="BR32" s="51">
        <f>_Loc</f>
        <v>0</v>
      </c>
      <c r="BS32" s="51">
        <f>_Loc</f>
        <v>0</v>
      </c>
      <c r="BT32" s="51">
        <f>_Loc</f>
        <v>0</v>
      </c>
      <c r="BU32" s="51">
        <f>_Loc</f>
        <v>0</v>
      </c>
      <c r="BV32" s="51">
        <f>_Loc</f>
        <v>0</v>
      </c>
      <c r="BW32" s="51">
        <f>_Loc</f>
        <v>0</v>
      </c>
    </row>
    <row r="33" spans="1:75" s="43" customFormat="1" ht="30" customHeight="1">
      <c r="A33" s="346">
        <f t="shared" si="5"/>
        <v>90.270833333333329</v>
      </c>
      <c r="B33" s="347" t="str">
        <f>_Gio</f>
        <v>6:30</v>
      </c>
      <c r="C33" s="389" t="s">
        <v>5262</v>
      </c>
      <c r="D33" s="355">
        <f t="shared" si="6"/>
        <v>24</v>
      </c>
      <c r="E33" s="88" t="str">
        <f>_LocHe</f>
        <v>CCK64</v>
      </c>
      <c r="F33" s="390" t="str">
        <f>_LocMaHP</f>
        <v>CC3CT92</v>
      </c>
      <c r="G33" s="391" t="str">
        <f>_Loc</f>
        <v>Dự toán công trình</v>
      </c>
      <c r="H33" s="391" t="s">
        <v>5328</v>
      </c>
      <c r="I33" s="392">
        <f>_Loc</f>
        <v>2</v>
      </c>
      <c r="J33" s="88" t="str">
        <f>_Loc</f>
        <v>Viết</v>
      </c>
      <c r="K33" s="393">
        <f>_Loc</f>
        <v>90</v>
      </c>
      <c r="L33" s="394">
        <v>42349</v>
      </c>
      <c r="M33" s="395" t="str">
        <f>_Ngay</f>
        <v>(Thứ 6)</v>
      </c>
      <c r="N33" s="88">
        <v>1</v>
      </c>
      <c r="O33" s="88">
        <v>75</v>
      </c>
      <c r="P33" s="89">
        <f>_SV_P</f>
        <v>30</v>
      </c>
      <c r="Q33" s="88">
        <f>_sophong</f>
        <v>3</v>
      </c>
      <c r="R33" s="351"/>
      <c r="S33" s="88"/>
      <c r="T33" s="88"/>
      <c r="U33" s="88"/>
      <c r="V33" s="88"/>
      <c r="W33" s="88"/>
      <c r="X33" s="88"/>
      <c r="Y33" s="352">
        <f t="shared" si="10"/>
        <v>0</v>
      </c>
      <c r="Z33" s="353">
        <f>_Ngaycham</f>
        <v>42352</v>
      </c>
      <c r="AA33" s="354">
        <f>_Nopdiem</f>
        <v>42356</v>
      </c>
      <c r="AB33" s="214"/>
      <c r="AC33" s="356" t="str">
        <f>_Ngay</f>
        <v/>
      </c>
      <c r="AD33" s="215"/>
      <c r="AE33" s="40"/>
      <c r="AF33" s="39"/>
      <c r="AG33" s="41" t="str">
        <f>_Loc</f>
        <v>CTDB</v>
      </c>
      <c r="AH33" s="41" t="str">
        <f>_Loc</f>
        <v>KCT</v>
      </c>
      <c r="AI33" s="60">
        <f t="shared" si="11"/>
        <v>-6</v>
      </c>
      <c r="AJ33" s="103">
        <f t="shared" si="12"/>
        <v>2.5</v>
      </c>
      <c r="AK33" s="42"/>
      <c r="AL33" s="51" t="str">
        <f>_Loc</f>
        <v>o</v>
      </c>
      <c r="AM33" s="51" t="str">
        <f>_Loc</f>
        <v>o</v>
      </c>
      <c r="AN33" s="51" t="str">
        <f>_Loc</f>
        <v>o</v>
      </c>
      <c r="AO33" s="51" t="str">
        <f>_Loc</f>
        <v>o</v>
      </c>
      <c r="AP33" s="51" t="str">
        <f>_Loc</f>
        <v>o</v>
      </c>
      <c r="AQ33" s="51" t="str">
        <f>_Loc</f>
        <v>o</v>
      </c>
      <c r="AR33" s="51" t="str">
        <f>_Loc</f>
        <v>o</v>
      </c>
      <c r="AS33" s="51">
        <f>_Loc</f>
        <v>0</v>
      </c>
      <c r="AT33" s="51">
        <f>_Loc</f>
        <v>0</v>
      </c>
      <c r="AU33" s="51">
        <f>_Loc</f>
        <v>0</v>
      </c>
      <c r="AV33" s="51">
        <f>_Loc</f>
        <v>0</v>
      </c>
      <c r="AW33" s="51">
        <f>_Loc</f>
        <v>0</v>
      </c>
      <c r="AX33" s="51">
        <f>_Loc</f>
        <v>0</v>
      </c>
      <c r="AY33" s="51">
        <f>_Loc</f>
        <v>0</v>
      </c>
      <c r="AZ33" s="51">
        <f>_Loc</f>
        <v>0</v>
      </c>
      <c r="BA33" s="51">
        <f>_Loc</f>
        <v>0</v>
      </c>
      <c r="BB33" s="51">
        <f>_Loc</f>
        <v>0</v>
      </c>
      <c r="BC33" s="51">
        <f>_Loc</f>
        <v>0</v>
      </c>
      <c r="BD33" s="51">
        <f>_Loc</f>
        <v>0</v>
      </c>
      <c r="BE33" s="51">
        <f>_Loc</f>
        <v>0</v>
      </c>
      <c r="BF33" s="51" t="str">
        <f>_Loc</f>
        <v>o</v>
      </c>
      <c r="BG33" s="51" t="str">
        <f>_Loc</f>
        <v>x</v>
      </c>
      <c r="BH33" s="51" t="str">
        <f>_Loc</f>
        <v>x</v>
      </c>
      <c r="BI33" s="51">
        <f>_Loc</f>
        <v>0</v>
      </c>
      <c r="BJ33" s="51" t="str">
        <f>_Loc</f>
        <v>o</v>
      </c>
      <c r="BK33" s="51">
        <f>_Loc</f>
        <v>0</v>
      </c>
      <c r="BL33" s="51">
        <f>_Loc</f>
        <v>0</v>
      </c>
      <c r="BM33" s="51">
        <f>_Loc</f>
        <v>0</v>
      </c>
      <c r="BN33" s="51">
        <f>_Loc</f>
        <v>0</v>
      </c>
      <c r="BO33" s="51">
        <f>_Loc</f>
        <v>0</v>
      </c>
      <c r="BP33" s="51">
        <f>_Loc</f>
        <v>0</v>
      </c>
      <c r="BQ33" s="51">
        <f>_Loc</f>
        <v>0</v>
      </c>
      <c r="BR33" s="51">
        <f>_Loc</f>
        <v>0</v>
      </c>
      <c r="BS33" s="51">
        <f>_Loc</f>
        <v>0</v>
      </c>
      <c r="BT33" s="51">
        <f>_Loc</f>
        <v>0</v>
      </c>
      <c r="BU33" s="51">
        <f>_Loc</f>
        <v>0</v>
      </c>
      <c r="BV33" s="51">
        <f>_Loc</f>
        <v>0</v>
      </c>
      <c r="BW33" s="51">
        <f>_Loc</f>
        <v>0</v>
      </c>
    </row>
    <row r="34" spans="1:75" s="43" customFormat="1" ht="30" customHeight="1">
      <c r="A34" s="346">
        <f t="shared" si="5"/>
        <v>75.270833333333329</v>
      </c>
      <c r="B34" s="347" t="str">
        <f>_Gio</f>
        <v>6:30</v>
      </c>
      <c r="C34" s="423" t="s">
        <v>5257</v>
      </c>
      <c r="D34" s="355">
        <f t="shared" si="6"/>
        <v>25</v>
      </c>
      <c r="E34" s="88" t="str">
        <f>_LocHe</f>
        <v>CCK64</v>
      </c>
      <c r="F34" s="390" t="str">
        <f>_LocMaHP</f>
        <v>CC3CD61</v>
      </c>
      <c r="G34" s="391" t="str">
        <f>_Loc</f>
        <v>Bảo trì, khai thác và kiểm định công trình cầu đường</v>
      </c>
      <c r="H34" s="391" t="s">
        <v>5328</v>
      </c>
      <c r="I34" s="392">
        <f>_Loc</f>
        <v>3</v>
      </c>
      <c r="J34" s="88" t="str">
        <f>_Loc</f>
        <v>Viết</v>
      </c>
      <c r="K34" s="393">
        <f>_Loc</f>
        <v>75</v>
      </c>
      <c r="L34" s="394">
        <v>42352</v>
      </c>
      <c r="M34" s="395" t="str">
        <f>_Ngay</f>
        <v>(Thứ 2)</v>
      </c>
      <c r="N34" s="88">
        <v>1</v>
      </c>
      <c r="O34" s="88">
        <v>75</v>
      </c>
      <c r="P34" s="89">
        <f>_SV_P</f>
        <v>30</v>
      </c>
      <c r="Q34" s="88">
        <f>_sophong</f>
        <v>3</v>
      </c>
      <c r="R34" s="351"/>
      <c r="S34" s="88"/>
      <c r="T34" s="88"/>
      <c r="U34" s="88"/>
      <c r="V34" s="88"/>
      <c r="W34" s="88"/>
      <c r="X34" s="88"/>
      <c r="Y34" s="352">
        <f t="shared" si="10"/>
        <v>0</v>
      </c>
      <c r="Z34" s="353">
        <f>_Ngaycham</f>
        <v>42353</v>
      </c>
      <c r="AA34" s="354">
        <f>_Nopdiem</f>
        <v>42359</v>
      </c>
      <c r="AB34" s="214"/>
      <c r="AC34" s="356" t="str">
        <f>_Ngay</f>
        <v/>
      </c>
      <c r="AD34" s="215"/>
      <c r="AE34" s="40"/>
      <c r="AF34" s="39"/>
      <c r="AG34" s="41" t="str">
        <f>_Loc</f>
        <v>CTDB</v>
      </c>
      <c r="AH34" s="41" t="str">
        <f>_Loc</f>
        <v>KCT</v>
      </c>
      <c r="AI34" s="60">
        <f t="shared" si="11"/>
        <v>-6</v>
      </c>
      <c r="AJ34" s="103">
        <f t="shared" si="12"/>
        <v>2.5</v>
      </c>
      <c r="AK34" s="42"/>
      <c r="AL34" s="51">
        <f>_Loc</f>
        <v>0</v>
      </c>
      <c r="AM34" s="51">
        <f>_Loc</f>
        <v>0</v>
      </c>
      <c r="AN34" s="51">
        <f>_Loc</f>
        <v>0</v>
      </c>
      <c r="AO34" s="51">
        <f>_Loc</f>
        <v>0</v>
      </c>
      <c r="AP34" s="51">
        <f>_Loc</f>
        <v>0</v>
      </c>
      <c r="AQ34" s="51">
        <f>_Loc</f>
        <v>0</v>
      </c>
      <c r="AR34" s="51">
        <f>_Loc</f>
        <v>0</v>
      </c>
      <c r="AS34" s="51">
        <f>_Loc</f>
        <v>0</v>
      </c>
      <c r="AT34" s="51">
        <f>_Loc</f>
        <v>0</v>
      </c>
      <c r="AU34" s="51">
        <f>_Loc</f>
        <v>0</v>
      </c>
      <c r="AV34" s="51">
        <f>_Loc</f>
        <v>0</v>
      </c>
      <c r="AW34" s="51">
        <f>_Loc</f>
        <v>0</v>
      </c>
      <c r="AX34" s="51">
        <f>_Loc</f>
        <v>0</v>
      </c>
      <c r="AY34" s="51">
        <f>_Loc</f>
        <v>0</v>
      </c>
      <c r="AZ34" s="51">
        <f>_Loc</f>
        <v>0</v>
      </c>
      <c r="BA34" s="51">
        <f>_Loc</f>
        <v>0</v>
      </c>
      <c r="BB34" s="51">
        <f>_Loc</f>
        <v>0</v>
      </c>
      <c r="BC34" s="51">
        <f>_Loc</f>
        <v>0</v>
      </c>
      <c r="BD34" s="51">
        <f>_Loc</f>
        <v>0</v>
      </c>
      <c r="BE34" s="51">
        <f>_Loc</f>
        <v>0</v>
      </c>
      <c r="BF34" s="51">
        <f>_Loc</f>
        <v>0</v>
      </c>
      <c r="BG34" s="51" t="str">
        <f>_Loc</f>
        <v>x</v>
      </c>
      <c r="BH34" s="51">
        <f>_Loc</f>
        <v>0</v>
      </c>
      <c r="BI34" s="51">
        <f>_Loc</f>
        <v>0</v>
      </c>
      <c r="BJ34" s="51">
        <f>_Loc</f>
        <v>0</v>
      </c>
      <c r="BK34" s="51">
        <f>_Loc</f>
        <v>0</v>
      </c>
      <c r="BL34" s="51">
        <f>_Loc</f>
        <v>0</v>
      </c>
      <c r="BM34" s="51">
        <f>_Loc</f>
        <v>0</v>
      </c>
      <c r="BN34" s="51">
        <f>_Loc</f>
        <v>0</v>
      </c>
      <c r="BO34" s="51">
        <f>_Loc</f>
        <v>0</v>
      </c>
      <c r="BP34" s="51">
        <f>_Loc</f>
        <v>0</v>
      </c>
      <c r="BQ34" s="51">
        <f>_Loc</f>
        <v>0</v>
      </c>
      <c r="BR34" s="51">
        <f>_Loc</f>
        <v>0</v>
      </c>
      <c r="BS34" s="51">
        <f>_Loc</f>
        <v>0</v>
      </c>
      <c r="BT34" s="51">
        <f>_Loc</f>
        <v>0</v>
      </c>
      <c r="BU34" s="51">
        <f>_Loc</f>
        <v>0</v>
      </c>
      <c r="BV34" s="51">
        <f>_Loc</f>
        <v>0</v>
      </c>
      <c r="BW34" s="51">
        <f>_Loc</f>
        <v>0</v>
      </c>
    </row>
    <row r="35" spans="1:75" s="43" customFormat="1" ht="30" customHeight="1">
      <c r="A35" s="346">
        <f t="shared" si="5"/>
        <v>0.27083333333333331</v>
      </c>
      <c r="B35" s="347" t="str">
        <f>_Gio</f>
        <v>6:30</v>
      </c>
      <c r="C35" s="389" t="s">
        <v>5265</v>
      </c>
      <c r="D35" s="442">
        <f t="shared" si="6"/>
        <v>26</v>
      </c>
      <c r="E35" s="421" t="str">
        <f>_LocHe</f>
        <v>CCK64</v>
      </c>
      <c r="F35" s="422" t="str">
        <f>_LocMaHP</f>
        <v>CC3CD54</v>
      </c>
      <c r="G35" s="391" t="str">
        <f>_Loc</f>
        <v>Đồ án Tổ chức thi công và thi công công trình xây dựng</v>
      </c>
      <c r="H35" s="424" t="s">
        <v>5328</v>
      </c>
      <c r="I35" s="443">
        <f>_Loc</f>
        <v>1</v>
      </c>
      <c r="J35" s="421" t="str">
        <f>_Loc</f>
        <v>VĐ</v>
      </c>
      <c r="K35" s="39">
        <f>_Loc</f>
        <v>0</v>
      </c>
      <c r="L35" s="394">
        <v>42354</v>
      </c>
      <c r="M35" s="444" t="str">
        <f>_Ngay</f>
        <v>(Thứ 4)</v>
      </c>
      <c r="N35" s="421" t="s">
        <v>5279</v>
      </c>
      <c r="O35" s="421">
        <v>75</v>
      </c>
      <c r="P35" s="445" t="str">
        <f>_SV_P</f>
        <v/>
      </c>
      <c r="Q35" s="421" t="str">
        <f>_sophong</f>
        <v/>
      </c>
      <c r="R35" s="40"/>
      <c r="S35" s="421"/>
      <c r="T35" s="421"/>
      <c r="U35" s="421"/>
      <c r="V35" s="421"/>
      <c r="W35" s="421"/>
      <c r="X35" s="421"/>
      <c r="Y35" s="446">
        <f t="shared" si="10"/>
        <v>0</v>
      </c>
      <c r="Z35" s="447">
        <f>_Ngaycham</f>
        <v>42354</v>
      </c>
      <c r="AA35" s="448">
        <f>_Nopdiem</f>
        <v>42356</v>
      </c>
      <c r="AB35" s="214"/>
      <c r="AC35" s="449" t="str">
        <f>_Ngay</f>
        <v/>
      </c>
      <c r="AD35" s="215"/>
      <c r="AE35" s="40"/>
      <c r="AF35" s="39"/>
      <c r="AG35" s="41" t="str">
        <f>_Loc</f>
        <v>CTDB</v>
      </c>
      <c r="AH35" s="41" t="str">
        <f>_Loc</f>
        <v>KCT</v>
      </c>
      <c r="AI35" s="60" t="e">
        <f t="shared" si="11"/>
        <v>#VALUE!</v>
      </c>
      <c r="AJ35" s="103" t="e">
        <f t="shared" si="12"/>
        <v>#VALUE!</v>
      </c>
      <c r="AK35" s="42"/>
      <c r="AL35" s="51">
        <f>_Loc</f>
        <v>0</v>
      </c>
      <c r="AM35" s="51">
        <f>_Loc</f>
        <v>0</v>
      </c>
      <c r="AN35" s="51">
        <f>_Loc</f>
        <v>0</v>
      </c>
      <c r="AO35" s="51">
        <f>_Loc</f>
        <v>0</v>
      </c>
      <c r="AP35" s="51">
        <f>_Loc</f>
        <v>0</v>
      </c>
      <c r="AQ35" s="51">
        <f>_Loc</f>
        <v>0</v>
      </c>
      <c r="AR35" s="51">
        <f>_Loc</f>
        <v>0</v>
      </c>
      <c r="AS35" s="51">
        <f>_Loc</f>
        <v>0</v>
      </c>
      <c r="AT35" s="51">
        <f>_Loc</f>
        <v>0</v>
      </c>
      <c r="AU35" s="51">
        <f>_Loc</f>
        <v>0</v>
      </c>
      <c r="AV35" s="51">
        <f>_Loc</f>
        <v>0</v>
      </c>
      <c r="AW35" s="51">
        <f>_Loc</f>
        <v>0</v>
      </c>
      <c r="AX35" s="51">
        <f>_Loc</f>
        <v>0</v>
      </c>
      <c r="AY35" s="51">
        <f>_Loc</f>
        <v>0</v>
      </c>
      <c r="AZ35" s="51">
        <f>_Loc</f>
        <v>0</v>
      </c>
      <c r="BA35" s="51">
        <f>_Loc</f>
        <v>0</v>
      </c>
      <c r="BB35" s="51">
        <f>_Loc</f>
        <v>0</v>
      </c>
      <c r="BC35" s="51">
        <f>_Loc</f>
        <v>0</v>
      </c>
      <c r="BD35" s="51">
        <f>_Loc</f>
        <v>0</v>
      </c>
      <c r="BE35" s="51">
        <f>_Loc</f>
        <v>0</v>
      </c>
      <c r="BF35" s="51">
        <f>_Loc</f>
        <v>0</v>
      </c>
      <c r="BG35" s="51" t="str">
        <f>_Loc</f>
        <v>x</v>
      </c>
      <c r="BH35" s="51">
        <f>_Loc</f>
        <v>0</v>
      </c>
      <c r="BI35" s="51">
        <f>_Loc</f>
        <v>0</v>
      </c>
      <c r="BJ35" s="51">
        <f>_Loc</f>
        <v>0</v>
      </c>
      <c r="BK35" s="51">
        <f>_Loc</f>
        <v>0</v>
      </c>
      <c r="BL35" s="51">
        <f>_Loc</f>
        <v>0</v>
      </c>
      <c r="BM35" s="51">
        <f>_Loc</f>
        <v>0</v>
      </c>
      <c r="BN35" s="51">
        <f>_Loc</f>
        <v>0</v>
      </c>
      <c r="BO35" s="51">
        <f>_Loc</f>
        <v>0</v>
      </c>
      <c r="BP35" s="51">
        <f>_Loc</f>
        <v>0</v>
      </c>
      <c r="BQ35" s="51">
        <f>_Loc</f>
        <v>0</v>
      </c>
      <c r="BR35" s="51">
        <f>_Loc</f>
        <v>0</v>
      </c>
      <c r="BS35" s="51">
        <f>_Loc</f>
        <v>0</v>
      </c>
      <c r="BT35" s="51">
        <f>_Loc</f>
        <v>0</v>
      </c>
      <c r="BU35" s="51">
        <f>_Loc</f>
        <v>0</v>
      </c>
      <c r="BV35" s="51">
        <f>_Loc</f>
        <v>0</v>
      </c>
      <c r="BW35" s="51">
        <f>_Loc</f>
        <v>0</v>
      </c>
    </row>
    <row r="36" spans="1:75" s="420" customFormat="1" ht="30" customHeight="1">
      <c r="A36" s="397"/>
      <c r="B36" s="398"/>
      <c r="C36" s="399"/>
      <c r="D36" s="439">
        <f t="shared" si="6"/>
        <v>27</v>
      </c>
      <c r="E36" s="400" t="s">
        <v>5362</v>
      </c>
      <c r="F36" s="440" t="s">
        <v>1290</v>
      </c>
      <c r="G36" s="402" t="str">
        <f>_Loc</f>
        <v>Thực tập Thí nghiệm và kiểm định cầu, đường</v>
      </c>
      <c r="H36" s="402" t="s">
        <v>5328</v>
      </c>
      <c r="I36" s="403">
        <f>_Loc</f>
        <v>2</v>
      </c>
      <c r="J36" s="400" t="str">
        <f>_Loc</f>
        <v>TH</v>
      </c>
      <c r="K36" s="404"/>
      <c r="L36" s="405">
        <v>42356</v>
      </c>
      <c r="M36" s="406" t="str">
        <f>_Ngay</f>
        <v>(Thứ 6)</v>
      </c>
      <c r="N36" s="400" t="s">
        <v>5279</v>
      </c>
      <c r="O36" s="400">
        <v>75</v>
      </c>
      <c r="P36" s="407"/>
      <c r="Q36" s="400"/>
      <c r="R36" s="408"/>
      <c r="S36" s="400"/>
      <c r="T36" s="400"/>
      <c r="U36" s="400"/>
      <c r="V36" s="400"/>
      <c r="W36" s="400"/>
      <c r="X36" s="400"/>
      <c r="Y36" s="409"/>
      <c r="Z36" s="447">
        <f>_Ngaycham</f>
        <v>42356</v>
      </c>
      <c r="AA36" s="448">
        <f>_Nopdiem</f>
        <v>42358</v>
      </c>
      <c r="AB36" s="412"/>
      <c r="AC36" s="413"/>
      <c r="AD36" s="414"/>
      <c r="AE36" s="408"/>
      <c r="AF36" s="404"/>
      <c r="AG36" s="415"/>
      <c r="AH36" s="415"/>
      <c r="AI36" s="416"/>
      <c r="AJ36" s="417"/>
      <c r="AK36" s="418"/>
      <c r="AL36" s="419"/>
      <c r="AM36" s="419"/>
      <c r="AN36" s="419"/>
      <c r="AO36" s="419"/>
      <c r="AP36" s="419"/>
      <c r="AQ36" s="419"/>
      <c r="AR36" s="419"/>
      <c r="AS36" s="419"/>
      <c r="AT36" s="419"/>
      <c r="AU36" s="419"/>
      <c r="AV36" s="419"/>
      <c r="AW36" s="419"/>
      <c r="AX36" s="419"/>
      <c r="AY36" s="419"/>
      <c r="AZ36" s="419"/>
      <c r="BA36" s="419"/>
      <c r="BB36" s="419"/>
      <c r="BC36" s="419"/>
      <c r="BD36" s="419"/>
    </row>
    <row r="37" spans="1:75" s="420" customFormat="1" ht="30" customHeight="1">
      <c r="A37" s="397">
        <f t="shared" si="5"/>
        <v>90.270833333333329</v>
      </c>
      <c r="B37" s="398" t="str">
        <f>_Gio</f>
        <v>6:30</v>
      </c>
      <c r="C37" s="399" t="s">
        <v>5364</v>
      </c>
      <c r="D37" s="439">
        <f t="shared" si="6"/>
        <v>28</v>
      </c>
      <c r="E37" s="400" t="s">
        <v>5362</v>
      </c>
      <c r="F37" s="401" t="s">
        <v>861</v>
      </c>
      <c r="G37" s="402" t="str">
        <f>_Loc</f>
        <v>Kế toán quản trị</v>
      </c>
      <c r="H37" s="402" t="s">
        <v>5363</v>
      </c>
      <c r="I37" s="403">
        <f>_Loc</f>
        <v>3</v>
      </c>
      <c r="J37" s="400" t="str">
        <f>_Loc</f>
        <v>Viết</v>
      </c>
      <c r="K37" s="404">
        <f>_Loc</f>
        <v>90</v>
      </c>
      <c r="L37" s="405">
        <v>42332</v>
      </c>
      <c r="M37" s="406" t="str">
        <f>_Ngay</f>
        <v>(Thứ 3)</v>
      </c>
      <c r="N37" s="400">
        <v>1</v>
      </c>
      <c r="O37" s="400">
        <v>15</v>
      </c>
      <c r="P37" s="407">
        <v>15</v>
      </c>
      <c r="Q37" s="400"/>
      <c r="R37" s="408"/>
      <c r="S37" s="400"/>
      <c r="T37" s="400"/>
      <c r="U37" s="400"/>
      <c r="V37" s="400"/>
      <c r="W37" s="400"/>
      <c r="X37" s="400"/>
      <c r="Y37" s="409"/>
      <c r="Z37" s="447">
        <f>_Ngaycham</f>
        <v>42333</v>
      </c>
      <c r="AA37" s="448">
        <f>_Nopdiem</f>
        <v>42339</v>
      </c>
      <c r="AB37" s="412"/>
      <c r="AC37" s="413"/>
      <c r="AD37" s="414"/>
      <c r="AE37" s="408"/>
      <c r="AF37" s="404"/>
      <c r="AG37" s="415"/>
      <c r="AH37" s="415"/>
      <c r="AI37" s="416"/>
      <c r="AJ37" s="417"/>
      <c r="AK37" s="418"/>
      <c r="AL37" s="419"/>
      <c r="AM37" s="419"/>
      <c r="AN37" s="419"/>
      <c r="AO37" s="419"/>
      <c r="AP37" s="419"/>
      <c r="AQ37" s="419"/>
      <c r="AR37" s="419"/>
      <c r="AS37" s="419"/>
      <c r="AT37" s="419"/>
      <c r="AU37" s="419"/>
      <c r="AV37" s="419"/>
      <c r="AW37" s="419"/>
      <c r="AX37" s="419"/>
      <c r="AY37" s="419"/>
      <c r="AZ37" s="419"/>
      <c r="BA37" s="419"/>
      <c r="BB37" s="419"/>
      <c r="BC37" s="419"/>
      <c r="BD37" s="419"/>
    </row>
    <row r="38" spans="1:75" s="420" customFormat="1" ht="30" customHeight="1">
      <c r="A38" s="397">
        <f t="shared" si="5"/>
        <v>75.270833333333329</v>
      </c>
      <c r="B38" s="398" t="str">
        <f>_Gio</f>
        <v>6:30</v>
      </c>
      <c r="C38" s="399" t="s">
        <v>5365</v>
      </c>
      <c r="D38" s="439">
        <f t="shared" si="6"/>
        <v>29</v>
      </c>
      <c r="E38" s="400" t="s">
        <v>5362</v>
      </c>
      <c r="F38" s="401" t="s">
        <v>871</v>
      </c>
      <c r="G38" s="402" t="str">
        <f>_Loc</f>
        <v>Kế toán thuế</v>
      </c>
      <c r="H38" s="402" t="s">
        <v>5363</v>
      </c>
      <c r="I38" s="403">
        <f>_Loc</f>
        <v>2</v>
      </c>
      <c r="J38" s="400" t="str">
        <f>_Loc</f>
        <v>Viết</v>
      </c>
      <c r="K38" s="404">
        <f>_Loc</f>
        <v>75</v>
      </c>
      <c r="L38" s="405">
        <v>42335</v>
      </c>
      <c r="M38" s="406" t="str">
        <f>_Ngay</f>
        <v>(Thứ 6)</v>
      </c>
      <c r="N38" s="400">
        <v>1</v>
      </c>
      <c r="O38" s="400">
        <v>15</v>
      </c>
      <c r="P38" s="407">
        <v>15</v>
      </c>
      <c r="Q38" s="400"/>
      <c r="R38" s="408"/>
      <c r="S38" s="400"/>
      <c r="T38" s="400"/>
      <c r="U38" s="400"/>
      <c r="V38" s="400"/>
      <c r="W38" s="400"/>
      <c r="X38" s="400"/>
      <c r="Y38" s="409"/>
      <c r="Z38" s="447">
        <f>_Ngaycham</f>
        <v>42338</v>
      </c>
      <c r="AA38" s="448">
        <f>_Nopdiem</f>
        <v>42342</v>
      </c>
      <c r="AB38" s="412"/>
      <c r="AC38" s="413"/>
      <c r="AD38" s="414"/>
      <c r="AE38" s="408"/>
      <c r="AF38" s="404"/>
      <c r="AG38" s="415"/>
      <c r="AH38" s="415"/>
      <c r="AI38" s="416"/>
      <c r="AJ38" s="417"/>
      <c r="AK38" s="418"/>
      <c r="AL38" s="419"/>
      <c r="AM38" s="419"/>
      <c r="AN38" s="419"/>
      <c r="AO38" s="419"/>
      <c r="AP38" s="419"/>
      <c r="AQ38" s="419"/>
      <c r="AR38" s="419"/>
      <c r="AS38" s="419"/>
      <c r="AT38" s="419"/>
      <c r="AU38" s="419"/>
      <c r="AV38" s="419"/>
      <c r="AW38" s="419"/>
      <c r="AX38" s="419"/>
      <c r="AY38" s="419"/>
      <c r="AZ38" s="419"/>
      <c r="BA38" s="419"/>
      <c r="BB38" s="419"/>
      <c r="BC38" s="419"/>
      <c r="BD38" s="419"/>
    </row>
    <row r="39" spans="1:75" s="420" customFormat="1" ht="30" customHeight="1">
      <c r="A39" s="397">
        <f t="shared" si="5"/>
        <v>90.270833333333329</v>
      </c>
      <c r="B39" s="398" t="str">
        <f>_Gio</f>
        <v>6:30</v>
      </c>
      <c r="C39" s="399" t="s">
        <v>5366</v>
      </c>
      <c r="D39" s="439">
        <f t="shared" si="6"/>
        <v>30</v>
      </c>
      <c r="E39" s="400" t="s">
        <v>5362</v>
      </c>
      <c r="F39" s="401" t="s">
        <v>291</v>
      </c>
      <c r="G39" s="402" t="str">
        <f>_Loc</f>
        <v>Kiểm toán căn bản</v>
      </c>
      <c r="H39" s="402" t="s">
        <v>5363</v>
      </c>
      <c r="I39" s="403">
        <f>_Loc</f>
        <v>3</v>
      </c>
      <c r="J39" s="400" t="str">
        <f>_Loc</f>
        <v>Viết</v>
      </c>
      <c r="K39" s="404">
        <f>_Loc</f>
        <v>90</v>
      </c>
      <c r="L39" s="405">
        <v>42338</v>
      </c>
      <c r="M39" s="406" t="str">
        <f>_Ngay</f>
        <v>(Thứ 2)</v>
      </c>
      <c r="N39" s="400">
        <v>1</v>
      </c>
      <c r="O39" s="400">
        <v>15</v>
      </c>
      <c r="P39" s="407">
        <v>15</v>
      </c>
      <c r="Q39" s="400"/>
      <c r="R39" s="408"/>
      <c r="S39" s="400"/>
      <c r="T39" s="400"/>
      <c r="U39" s="400"/>
      <c r="V39" s="400"/>
      <c r="W39" s="400"/>
      <c r="X39" s="400"/>
      <c r="Y39" s="409"/>
      <c r="Z39" s="447">
        <f>_Ngaycham</f>
        <v>42339</v>
      </c>
      <c r="AA39" s="448">
        <f>_Nopdiem</f>
        <v>42345</v>
      </c>
      <c r="AB39" s="412"/>
      <c r="AC39" s="413"/>
      <c r="AD39" s="414"/>
      <c r="AE39" s="408"/>
      <c r="AF39" s="404"/>
      <c r="AG39" s="415"/>
      <c r="AH39" s="415"/>
      <c r="AI39" s="416"/>
      <c r="AJ39" s="417"/>
      <c r="AK39" s="418"/>
      <c r="AL39" s="419"/>
      <c r="AM39" s="419"/>
      <c r="AN39" s="419"/>
      <c r="AO39" s="419"/>
      <c r="AP39" s="419"/>
      <c r="AQ39" s="419"/>
      <c r="AR39" s="419"/>
      <c r="AS39" s="419"/>
      <c r="AT39" s="419"/>
      <c r="AU39" s="419"/>
      <c r="AV39" s="419"/>
      <c r="AW39" s="419"/>
      <c r="AX39" s="419"/>
      <c r="AY39" s="419"/>
      <c r="AZ39" s="419"/>
      <c r="BA39" s="419"/>
      <c r="BB39" s="419"/>
      <c r="BC39" s="419"/>
      <c r="BD39" s="419"/>
    </row>
    <row r="40" spans="1:75" s="420" customFormat="1" ht="30" customHeight="1">
      <c r="A40" s="397">
        <f t="shared" si="5"/>
        <v>0.27083333333333331</v>
      </c>
      <c r="B40" s="398" t="str">
        <f>_Gio</f>
        <v>6:30</v>
      </c>
      <c r="C40" s="399" t="s">
        <v>5367</v>
      </c>
      <c r="D40" s="439">
        <f t="shared" si="6"/>
        <v>31</v>
      </c>
      <c r="E40" s="400" t="s">
        <v>5362</v>
      </c>
      <c r="F40" s="401" t="s">
        <v>1198</v>
      </c>
      <c r="G40" s="402" t="str">
        <f>_Loc</f>
        <v>Tin học kế toán</v>
      </c>
      <c r="H40" s="450" t="s">
        <v>5363</v>
      </c>
      <c r="I40" s="403">
        <f>_Loc</f>
        <v>2</v>
      </c>
      <c r="J40" s="400" t="str">
        <f>_Loc</f>
        <v>VĐ</v>
      </c>
      <c r="K40" s="404">
        <f>_Loc</f>
        <v>0</v>
      </c>
      <c r="L40" s="405">
        <v>42342</v>
      </c>
      <c r="M40" s="406" t="str">
        <f>_Ngay</f>
        <v>(Thứ 6)</v>
      </c>
      <c r="N40" s="400"/>
      <c r="O40" s="400">
        <v>15</v>
      </c>
      <c r="P40" s="407"/>
      <c r="Q40" s="400"/>
      <c r="R40" s="408"/>
      <c r="S40" s="400"/>
      <c r="T40" s="400"/>
      <c r="U40" s="400"/>
      <c r="V40" s="400"/>
      <c r="W40" s="400"/>
      <c r="X40" s="400"/>
      <c r="Y40" s="409"/>
      <c r="Z40" s="447">
        <f>_Ngaycham</f>
        <v>42342</v>
      </c>
      <c r="AA40" s="448">
        <f>_Nopdiem</f>
        <v>42344</v>
      </c>
      <c r="AB40" s="412"/>
      <c r="AC40" s="413"/>
      <c r="AD40" s="414"/>
      <c r="AE40" s="408"/>
      <c r="AF40" s="404"/>
      <c r="AG40" s="415"/>
      <c r="AH40" s="415"/>
      <c r="AI40" s="416"/>
      <c r="AJ40" s="417"/>
      <c r="AK40" s="418"/>
      <c r="AL40" s="419"/>
      <c r="AM40" s="419"/>
      <c r="AN40" s="419"/>
      <c r="AO40" s="419"/>
      <c r="AP40" s="419"/>
      <c r="AQ40" s="419"/>
      <c r="AR40" s="419"/>
      <c r="AS40" s="419"/>
      <c r="AT40" s="419"/>
      <c r="AU40" s="419"/>
      <c r="AV40" s="419"/>
      <c r="AW40" s="419"/>
      <c r="AX40" s="419"/>
      <c r="AY40" s="419"/>
      <c r="AZ40" s="419"/>
      <c r="BA40" s="419"/>
      <c r="BB40" s="419"/>
      <c r="BC40" s="419"/>
      <c r="BD40" s="419"/>
    </row>
    <row r="41" spans="1:75" s="420" customFormat="1" ht="30" customHeight="1">
      <c r="A41" s="397">
        <f t="shared" si="5"/>
        <v>0.27083333333333331</v>
      </c>
      <c r="B41" s="398" t="str">
        <f>_Gio</f>
        <v>6:30</v>
      </c>
      <c r="C41" s="399" t="s">
        <v>5365</v>
      </c>
      <c r="D41" s="439">
        <f t="shared" si="6"/>
        <v>32</v>
      </c>
      <c r="E41" s="400" t="s">
        <v>5362</v>
      </c>
      <c r="F41" s="401" t="s">
        <v>880</v>
      </c>
      <c r="G41" s="402" t="str">
        <f>_Loc</f>
        <v>Phân tích hoạt động kinh doanh</v>
      </c>
      <c r="H41" s="402" t="s">
        <v>5363</v>
      </c>
      <c r="I41" s="403">
        <f>_Loc</f>
        <v>3</v>
      </c>
      <c r="J41" s="400">
        <f>_Loc</f>
        <v>0</v>
      </c>
      <c r="K41" s="404">
        <f>_Loc</f>
        <v>0</v>
      </c>
      <c r="L41" s="405">
        <v>42348</v>
      </c>
      <c r="M41" s="406" t="str">
        <f>_Ngay</f>
        <v>(Thứ 5)</v>
      </c>
      <c r="N41" s="400">
        <v>1</v>
      </c>
      <c r="O41" s="400">
        <v>15</v>
      </c>
      <c r="P41" s="407">
        <v>15</v>
      </c>
      <c r="Q41" s="400"/>
      <c r="R41" s="408"/>
      <c r="S41" s="400"/>
      <c r="T41" s="400"/>
      <c r="U41" s="400"/>
      <c r="V41" s="400"/>
      <c r="W41" s="400"/>
      <c r="X41" s="400"/>
      <c r="Y41" s="409"/>
      <c r="Z41" s="447">
        <f>_Ngaycham</f>
        <v>42349</v>
      </c>
      <c r="AA41" s="448">
        <f>_Nopdiem</f>
        <v>42355</v>
      </c>
      <c r="AB41" s="412"/>
      <c r="AC41" s="413"/>
      <c r="AD41" s="414"/>
      <c r="AE41" s="408"/>
      <c r="AF41" s="404"/>
      <c r="AG41" s="415"/>
      <c r="AH41" s="415"/>
      <c r="AI41" s="416"/>
      <c r="AJ41" s="417"/>
      <c r="AK41" s="418"/>
      <c r="AL41" s="419"/>
      <c r="AM41" s="419"/>
      <c r="AN41" s="419"/>
      <c r="AO41" s="419"/>
      <c r="AP41" s="419"/>
      <c r="AQ41" s="419"/>
      <c r="AR41" s="419"/>
      <c r="AS41" s="419"/>
      <c r="AT41" s="419"/>
      <c r="AU41" s="419"/>
      <c r="AV41" s="419"/>
      <c r="AW41" s="419"/>
      <c r="AX41" s="419"/>
      <c r="AY41" s="419"/>
      <c r="AZ41" s="419"/>
      <c r="BA41" s="419"/>
      <c r="BB41" s="419"/>
      <c r="BC41" s="419"/>
      <c r="BD41" s="419"/>
    </row>
    <row r="42" spans="1:75" s="420" customFormat="1" ht="30" customHeight="1">
      <c r="A42" s="397"/>
      <c r="B42" s="398"/>
      <c r="C42" s="399"/>
      <c r="D42" s="439">
        <f t="shared" si="6"/>
        <v>33</v>
      </c>
      <c r="E42" s="400" t="s">
        <v>5362</v>
      </c>
      <c r="F42" s="401" t="s">
        <v>1364</v>
      </c>
      <c r="G42" s="402" t="str">
        <f>_Loc</f>
        <v>Thực hành nghiệp vụ kế toán 2</v>
      </c>
      <c r="H42" s="450" t="s">
        <v>5363</v>
      </c>
      <c r="I42" s="403">
        <f>_Loc</f>
        <v>4</v>
      </c>
      <c r="J42" s="400" t="str">
        <f>_Loc</f>
        <v>TH</v>
      </c>
      <c r="K42" s="404">
        <f>_Loc</f>
        <v>0</v>
      </c>
      <c r="L42" s="405">
        <v>42353</v>
      </c>
      <c r="M42" s="406" t="str">
        <f>_Ngay</f>
        <v>(Thứ 3)</v>
      </c>
      <c r="N42" s="400"/>
      <c r="O42" s="400">
        <v>15</v>
      </c>
      <c r="P42" s="407"/>
      <c r="Q42" s="400"/>
      <c r="R42" s="408"/>
      <c r="S42" s="400"/>
      <c r="T42" s="400"/>
      <c r="U42" s="400"/>
      <c r="V42" s="400"/>
      <c r="W42" s="400"/>
      <c r="X42" s="400"/>
      <c r="Y42" s="409"/>
      <c r="Z42" s="447">
        <f>_Ngaycham</f>
        <v>42353</v>
      </c>
      <c r="AA42" s="448">
        <f>_Nopdiem</f>
        <v>42355</v>
      </c>
      <c r="AB42" s="412"/>
      <c r="AC42" s="413"/>
      <c r="AD42" s="414"/>
      <c r="AE42" s="408"/>
      <c r="AF42" s="404"/>
      <c r="AG42" s="415"/>
      <c r="AH42" s="415"/>
      <c r="AI42" s="416"/>
      <c r="AJ42" s="417"/>
      <c r="AK42" s="418"/>
      <c r="AL42" s="419"/>
      <c r="AM42" s="419"/>
      <c r="AN42" s="419"/>
      <c r="AO42" s="419"/>
      <c r="AP42" s="419"/>
      <c r="AQ42" s="419"/>
      <c r="AR42" s="419"/>
      <c r="AS42" s="419"/>
      <c r="AT42" s="419"/>
      <c r="AU42" s="419"/>
      <c r="AV42" s="419"/>
      <c r="AW42" s="419"/>
      <c r="AX42" s="419"/>
      <c r="AY42" s="419"/>
      <c r="AZ42" s="419"/>
      <c r="BA42" s="419"/>
      <c r="BB42" s="419"/>
      <c r="BC42" s="419"/>
      <c r="BD42" s="419"/>
    </row>
    <row r="43" spans="1:75" s="43" customFormat="1" ht="30" customHeight="1">
      <c r="A43" s="346">
        <f t="shared" si="5"/>
        <v>90.270833333333329</v>
      </c>
      <c r="B43" s="347" t="str">
        <f>_Gio</f>
        <v>6:30</v>
      </c>
      <c r="C43" s="389" t="s">
        <v>5272</v>
      </c>
      <c r="D43" s="355">
        <f t="shared" si="6"/>
        <v>34</v>
      </c>
      <c r="E43" s="88" t="str">
        <f>_LocHe</f>
        <v>CCK64</v>
      </c>
      <c r="F43" s="390" t="str">
        <f>_LocMaHP</f>
        <v>CC3CK21</v>
      </c>
      <c r="G43" s="391" t="str">
        <f>_Loc</f>
        <v>Nhiên liệu và vật liệu bôi trơn</v>
      </c>
      <c r="H43" s="391" t="s">
        <v>5349</v>
      </c>
      <c r="I43" s="392">
        <f>_Loc</f>
        <v>2</v>
      </c>
      <c r="J43" s="88" t="str">
        <f>_Loc</f>
        <v>Viết</v>
      </c>
      <c r="K43" s="393">
        <f>_Loc</f>
        <v>90</v>
      </c>
      <c r="L43" s="394">
        <v>42332</v>
      </c>
      <c r="M43" s="395" t="str">
        <f>_Ngay</f>
        <v>(Thứ 3)</v>
      </c>
      <c r="N43" s="88">
        <v>1</v>
      </c>
      <c r="O43" s="88">
        <v>26</v>
      </c>
      <c r="P43" s="89">
        <f>_SV_P</f>
        <v>30</v>
      </c>
      <c r="Q43" s="88">
        <f>_sophong</f>
        <v>1</v>
      </c>
      <c r="R43" s="351"/>
      <c r="S43" s="88"/>
      <c r="T43" s="88"/>
      <c r="U43" s="88"/>
      <c r="V43" s="88"/>
      <c r="W43" s="88"/>
      <c r="X43" s="88"/>
      <c r="Y43" s="352">
        <f>SUM(R43:X43)</f>
        <v>0</v>
      </c>
      <c r="Z43" s="353">
        <f>_Ngaycham</f>
        <v>42333</v>
      </c>
      <c r="AA43" s="354">
        <f>_Nopdiem</f>
        <v>42339</v>
      </c>
      <c r="AB43" s="214"/>
      <c r="AC43" s="356" t="str">
        <f>_Ngay</f>
        <v/>
      </c>
      <c r="AD43" s="215"/>
      <c r="AE43" s="40"/>
      <c r="AF43" s="39"/>
      <c r="AG43" s="41" t="str">
        <f>_Loc</f>
        <v>KCK</v>
      </c>
      <c r="AH43" s="41" t="str">
        <f>_Loc</f>
        <v>KCK</v>
      </c>
      <c r="AI43" s="60">
        <f t="shared" ref="AI43:AI58" si="13">Y43-2*Q43</f>
        <v>-2</v>
      </c>
      <c r="AJ43" s="103">
        <f t="shared" ref="AJ43:AJ58" si="14">+O43/P43</f>
        <v>0.8666666666666667</v>
      </c>
      <c r="AK43" s="42"/>
      <c r="AL43" s="51">
        <f>_Loc</f>
        <v>0</v>
      </c>
      <c r="AM43" s="51">
        <f>_Loc</f>
        <v>0</v>
      </c>
      <c r="AN43" s="51">
        <f>_Loc</f>
        <v>0</v>
      </c>
      <c r="AO43" s="51">
        <f>_Loc</f>
        <v>0</v>
      </c>
      <c r="AP43" s="51">
        <f>_Loc</f>
        <v>0</v>
      </c>
      <c r="AQ43" s="51">
        <f>_Loc</f>
        <v>0</v>
      </c>
      <c r="AR43" s="51">
        <f>_Loc</f>
        <v>0</v>
      </c>
      <c r="AS43" s="51" t="str">
        <f>_Loc</f>
        <v>o</v>
      </c>
      <c r="AT43" s="51" t="str">
        <f>_Loc</f>
        <v>o</v>
      </c>
      <c r="AU43" s="51" t="str">
        <f>_Loc</f>
        <v>o</v>
      </c>
      <c r="AV43" s="51">
        <f>_Loc</f>
        <v>0</v>
      </c>
      <c r="AW43" s="51">
        <f>_Loc</f>
        <v>0</v>
      </c>
      <c r="AX43" s="51">
        <f>_Loc</f>
        <v>0</v>
      </c>
      <c r="AY43" s="51">
        <f>_Loc</f>
        <v>0</v>
      </c>
      <c r="AZ43" s="51">
        <f>_Loc</f>
        <v>0</v>
      </c>
      <c r="BA43" s="51">
        <f>_Loc</f>
        <v>0</v>
      </c>
      <c r="BB43" s="51">
        <f>_Loc</f>
        <v>0</v>
      </c>
      <c r="BC43" s="51">
        <f>_Loc</f>
        <v>0</v>
      </c>
      <c r="BD43" s="51">
        <f>_Loc</f>
        <v>0</v>
      </c>
    </row>
    <row r="44" spans="1:75" s="43" customFormat="1" ht="30" customHeight="1">
      <c r="A44" s="346">
        <f t="shared" si="5"/>
        <v>90.270833333333329</v>
      </c>
      <c r="B44" s="347" t="str">
        <f>_Gio</f>
        <v>6:30</v>
      </c>
      <c r="C44" s="423" t="s">
        <v>5258</v>
      </c>
      <c r="D44" s="355">
        <f t="shared" si="6"/>
        <v>35</v>
      </c>
      <c r="E44" s="88" t="str">
        <f>_LocHe</f>
        <v>CCK64</v>
      </c>
      <c r="F44" s="390" t="str">
        <f>_LocMaHP</f>
        <v>CC3OT51</v>
      </c>
      <c r="G44" s="391" t="str">
        <f>_Loc</f>
        <v>Chẩn đoán và kiểm định kỹ thuật ô tô</v>
      </c>
      <c r="H44" s="391" t="s">
        <v>5349</v>
      </c>
      <c r="I44" s="392">
        <f>_Loc</f>
        <v>3</v>
      </c>
      <c r="J44" s="88" t="str">
        <f>_Loc</f>
        <v>Viết</v>
      </c>
      <c r="K44" s="393">
        <f>_Loc</f>
        <v>90</v>
      </c>
      <c r="L44" s="394">
        <v>42335</v>
      </c>
      <c r="M44" s="395" t="str">
        <f>_Ngay</f>
        <v>(Thứ 6)</v>
      </c>
      <c r="N44" s="88">
        <v>1</v>
      </c>
      <c r="O44" s="88">
        <v>26</v>
      </c>
      <c r="P44" s="89">
        <f>_SV_P</f>
        <v>30</v>
      </c>
      <c r="Q44" s="88">
        <f>_sophong</f>
        <v>1</v>
      </c>
      <c r="R44" s="351"/>
      <c r="S44" s="88"/>
      <c r="T44" s="88"/>
      <c r="U44" s="88"/>
      <c r="V44" s="88"/>
      <c r="W44" s="88"/>
      <c r="X44" s="88"/>
      <c r="Y44" s="352">
        <f>SUM(R44:X44)</f>
        <v>0</v>
      </c>
      <c r="Z44" s="353">
        <f>_Ngaycham</f>
        <v>42338</v>
      </c>
      <c r="AA44" s="354">
        <f>_Nopdiem</f>
        <v>42342</v>
      </c>
      <c r="AB44" s="214"/>
      <c r="AC44" s="356" t="str">
        <f>_Ngay</f>
        <v/>
      </c>
      <c r="AD44" s="215"/>
      <c r="AE44" s="40"/>
      <c r="AF44" s="39"/>
      <c r="AG44" s="41" t="str">
        <f>_Loc</f>
        <v>CKOT</v>
      </c>
      <c r="AH44" s="41" t="str">
        <f>_Loc</f>
        <v>KCK</v>
      </c>
      <c r="AI44" s="60">
        <f t="shared" si="13"/>
        <v>-2</v>
      </c>
      <c r="AJ44" s="103">
        <f t="shared" si="14"/>
        <v>0.8666666666666667</v>
      </c>
      <c r="AK44" s="42"/>
      <c r="AL44" s="51">
        <f>_Loc</f>
        <v>0</v>
      </c>
      <c r="AM44" s="51">
        <f>_Loc</f>
        <v>0</v>
      </c>
      <c r="AN44" s="51">
        <f>_Loc</f>
        <v>0</v>
      </c>
      <c r="AO44" s="51">
        <f>_Loc</f>
        <v>0</v>
      </c>
      <c r="AP44" s="51">
        <f>_Loc</f>
        <v>0</v>
      </c>
      <c r="AQ44" s="51">
        <f>_Loc</f>
        <v>0</v>
      </c>
      <c r="AR44" s="51">
        <f>_Loc</f>
        <v>0</v>
      </c>
      <c r="AS44" s="51" t="str">
        <f>_Loc</f>
        <v>x</v>
      </c>
      <c r="AT44" s="51">
        <f>_Loc</f>
        <v>0</v>
      </c>
      <c r="AU44" s="51">
        <f>_Loc</f>
        <v>0</v>
      </c>
      <c r="AV44" s="51">
        <f>_Loc</f>
        <v>0</v>
      </c>
      <c r="AW44" s="51">
        <f>_Loc</f>
        <v>0</v>
      </c>
      <c r="AX44" s="51">
        <f>_Loc</f>
        <v>0</v>
      </c>
      <c r="AY44" s="51">
        <f>_Loc</f>
        <v>0</v>
      </c>
      <c r="AZ44" s="51">
        <f>_Loc</f>
        <v>0</v>
      </c>
      <c r="BA44" s="51">
        <f>_Loc</f>
        <v>0</v>
      </c>
      <c r="BB44" s="51">
        <f>_Loc</f>
        <v>0</v>
      </c>
      <c r="BC44" s="51">
        <f>_Loc</f>
        <v>0</v>
      </c>
      <c r="BD44" s="51">
        <f>_Loc</f>
        <v>0</v>
      </c>
    </row>
    <row r="45" spans="1:75" s="43" customFormat="1" ht="30" customHeight="1">
      <c r="A45" s="346">
        <f t="shared" si="5"/>
        <v>0.27083333333333331</v>
      </c>
      <c r="B45" s="347" t="str">
        <f>_Gio</f>
        <v>6:30</v>
      </c>
      <c r="C45" s="423" t="s">
        <v>5259</v>
      </c>
      <c r="D45" s="355">
        <f t="shared" si="6"/>
        <v>36</v>
      </c>
      <c r="E45" s="88" t="str">
        <f>_LocHe</f>
        <v>CCK64</v>
      </c>
      <c r="F45" s="390" t="str">
        <f>_LocMaHP</f>
        <v>CC3OT52</v>
      </c>
      <c r="G45" s="391" t="str">
        <f>_Loc</f>
        <v>Công nghệ bảo dưỡng, sửa chữa ô tô</v>
      </c>
      <c r="H45" s="391" t="s">
        <v>5349</v>
      </c>
      <c r="I45" s="392">
        <f>_Loc</f>
        <v>3</v>
      </c>
      <c r="J45" s="88" t="str">
        <f>_Loc</f>
        <v>Viết</v>
      </c>
      <c r="K45" s="393">
        <f>_Loc</f>
        <v>0</v>
      </c>
      <c r="L45" s="394">
        <v>42338</v>
      </c>
      <c r="M45" s="395" t="str">
        <f>_Ngay</f>
        <v>(Thứ 2)</v>
      </c>
      <c r="N45" s="88">
        <v>1</v>
      </c>
      <c r="O45" s="88">
        <v>26</v>
      </c>
      <c r="P45" s="89">
        <f>_SV_P</f>
        <v>30</v>
      </c>
      <c r="Q45" s="88">
        <f>_sophong</f>
        <v>1</v>
      </c>
      <c r="R45" s="351"/>
      <c r="S45" s="88"/>
      <c r="T45" s="88"/>
      <c r="U45" s="88"/>
      <c r="V45" s="88"/>
      <c r="W45" s="88"/>
      <c r="X45" s="88"/>
      <c r="Y45" s="352">
        <f>SUM(R45:X45)</f>
        <v>0</v>
      </c>
      <c r="Z45" s="353">
        <f>_Ngaycham</f>
        <v>42339</v>
      </c>
      <c r="AA45" s="354">
        <f>_Nopdiem</f>
        <v>42345</v>
      </c>
      <c r="AB45" s="214"/>
      <c r="AC45" s="356" t="str">
        <f>_Ngay</f>
        <v/>
      </c>
      <c r="AD45" s="215"/>
      <c r="AE45" s="40"/>
      <c r="AF45" s="39"/>
      <c r="AG45" s="41" t="str">
        <f>_Loc</f>
        <v>CKOT</v>
      </c>
      <c r="AH45" s="41" t="str">
        <f>_Loc</f>
        <v>KCK</v>
      </c>
      <c r="AI45" s="60">
        <f t="shared" si="13"/>
        <v>-2</v>
      </c>
      <c r="AJ45" s="103">
        <f t="shared" si="14"/>
        <v>0.8666666666666667</v>
      </c>
      <c r="AK45" s="42"/>
      <c r="AL45" s="51">
        <f>_Loc</f>
        <v>0</v>
      </c>
      <c r="AM45" s="51">
        <f>_Loc</f>
        <v>0</v>
      </c>
      <c r="AN45" s="51">
        <f>_Loc</f>
        <v>0</v>
      </c>
      <c r="AO45" s="51">
        <f>_Loc</f>
        <v>0</v>
      </c>
      <c r="AP45" s="51">
        <f>_Loc</f>
        <v>0</v>
      </c>
      <c r="AQ45" s="51">
        <f>_Loc</f>
        <v>0</v>
      </c>
      <c r="AR45" s="51">
        <f>_Loc</f>
        <v>0</v>
      </c>
      <c r="AS45" s="51">
        <f>_Loc</f>
        <v>0</v>
      </c>
      <c r="AT45" s="51">
        <f>_Loc</f>
        <v>0</v>
      </c>
      <c r="AU45" s="51">
        <f>_Loc</f>
        <v>0</v>
      </c>
      <c r="AV45" s="51">
        <f>_Loc</f>
        <v>0</v>
      </c>
      <c r="AW45" s="51">
        <f>_Loc</f>
        <v>0</v>
      </c>
      <c r="AX45" s="51">
        <f>_Loc</f>
        <v>0</v>
      </c>
      <c r="AY45" s="51">
        <f>_Loc</f>
        <v>0</v>
      </c>
      <c r="AZ45" s="51">
        <f>_Loc</f>
        <v>0</v>
      </c>
      <c r="BA45" s="51">
        <f>_Loc</f>
        <v>0</v>
      </c>
      <c r="BB45" s="51">
        <f>_Loc</f>
        <v>0</v>
      </c>
      <c r="BC45" s="51">
        <f>_Loc</f>
        <v>0</v>
      </c>
      <c r="BD45" s="51">
        <f>_Loc</f>
        <v>0</v>
      </c>
      <c r="BE45" s="51">
        <f>_Loc</f>
        <v>0</v>
      </c>
      <c r="BF45" s="51">
        <f>_Loc</f>
        <v>0</v>
      </c>
      <c r="BG45" s="51">
        <f>_Loc</f>
        <v>0</v>
      </c>
      <c r="BH45" s="51">
        <f>_Loc</f>
        <v>0</v>
      </c>
      <c r="BI45" s="51">
        <f>_Loc</f>
        <v>0</v>
      </c>
      <c r="BJ45" s="51">
        <f>_Loc</f>
        <v>0</v>
      </c>
      <c r="BK45" s="51">
        <f>_Loc</f>
        <v>0</v>
      </c>
      <c r="BL45" s="51" t="str">
        <f>_Loc</f>
        <v>x</v>
      </c>
      <c r="BM45" s="51">
        <f>_Loc</f>
        <v>0</v>
      </c>
      <c r="BN45" s="51">
        <f>_Loc</f>
        <v>0</v>
      </c>
      <c r="BO45" s="51">
        <f>_Loc</f>
        <v>0</v>
      </c>
      <c r="BP45" s="51">
        <f>_Loc</f>
        <v>0</v>
      </c>
      <c r="BQ45" s="51">
        <f>_Loc</f>
        <v>0</v>
      </c>
      <c r="BR45" s="51">
        <f>_Loc</f>
        <v>0</v>
      </c>
      <c r="BS45" s="51">
        <f>_Loc</f>
        <v>0</v>
      </c>
      <c r="BT45" s="51">
        <f>_Loc</f>
        <v>0</v>
      </c>
      <c r="BU45" s="51">
        <f>_Loc</f>
        <v>0</v>
      </c>
      <c r="BV45" s="51">
        <f>_Loc</f>
        <v>0</v>
      </c>
      <c r="BW45" s="51">
        <f>_Loc</f>
        <v>0</v>
      </c>
    </row>
    <row r="46" spans="1:75" s="43" customFormat="1" ht="30" customHeight="1">
      <c r="A46" s="346">
        <f t="shared" si="5"/>
        <v>60.270833333333336</v>
      </c>
      <c r="B46" s="347" t="str">
        <f>_Gio</f>
        <v>6:30</v>
      </c>
      <c r="C46" s="423" t="s">
        <v>5260</v>
      </c>
      <c r="D46" s="355">
        <f t="shared" si="6"/>
        <v>37</v>
      </c>
      <c r="E46" s="88" t="str">
        <f>_LocHe</f>
        <v>CCK64</v>
      </c>
      <c r="F46" s="390" t="str">
        <f>_LocMaHP</f>
        <v>CC3OT53</v>
      </c>
      <c r="G46" s="391" t="str">
        <f>_Loc</f>
        <v>Công nghệ lắp ráp ô tô</v>
      </c>
      <c r="H46" s="391" t="s">
        <v>5349</v>
      </c>
      <c r="I46" s="392">
        <f>_Loc</f>
        <v>2</v>
      </c>
      <c r="J46" s="88" t="str">
        <f>_Loc</f>
        <v>Viết</v>
      </c>
      <c r="K46" s="393">
        <f>_Loc</f>
        <v>60</v>
      </c>
      <c r="L46" s="394">
        <v>42341</v>
      </c>
      <c r="M46" s="395" t="str">
        <f>_Ngay</f>
        <v>(Thứ 5)</v>
      </c>
      <c r="N46" s="88">
        <v>1</v>
      </c>
      <c r="O46" s="88">
        <v>26</v>
      </c>
      <c r="P46" s="89">
        <f>_SV_P</f>
        <v>30</v>
      </c>
      <c r="Q46" s="88">
        <f>_sophong</f>
        <v>1</v>
      </c>
      <c r="R46" s="351"/>
      <c r="S46" s="88"/>
      <c r="T46" s="88"/>
      <c r="U46" s="88"/>
      <c r="V46" s="88"/>
      <c r="W46" s="88"/>
      <c r="X46" s="88"/>
      <c r="Y46" s="352">
        <f>SUM(R46:X46)</f>
        <v>0</v>
      </c>
      <c r="Z46" s="353">
        <f>_Ngaycham</f>
        <v>42342</v>
      </c>
      <c r="AA46" s="354">
        <f>_Nopdiem</f>
        <v>42348</v>
      </c>
      <c r="AB46" s="214"/>
      <c r="AC46" s="356" t="str">
        <f>_Ngay</f>
        <v/>
      </c>
      <c r="AD46" s="215"/>
      <c r="AE46" s="40"/>
      <c r="AF46" s="39"/>
      <c r="AG46" s="41" t="str">
        <f>_Loc</f>
        <v>CKOT</v>
      </c>
      <c r="AH46" s="41" t="str">
        <f>_Loc</f>
        <v>KCK</v>
      </c>
      <c r="AI46" s="60">
        <f t="shared" si="13"/>
        <v>-2</v>
      </c>
      <c r="AJ46" s="103">
        <f t="shared" si="14"/>
        <v>0.8666666666666667</v>
      </c>
      <c r="AK46" s="42"/>
      <c r="AL46" s="51">
        <f>_Loc</f>
        <v>0</v>
      </c>
      <c r="AM46" s="51">
        <f>_Loc</f>
        <v>0</v>
      </c>
      <c r="AN46" s="51">
        <f>_Loc</f>
        <v>0</v>
      </c>
      <c r="AO46" s="51">
        <f>_Loc</f>
        <v>0</v>
      </c>
      <c r="AP46" s="51">
        <f>_Loc</f>
        <v>0</v>
      </c>
      <c r="AQ46" s="51">
        <f>_Loc</f>
        <v>0</v>
      </c>
      <c r="AR46" s="51">
        <f>_Loc</f>
        <v>0</v>
      </c>
      <c r="AS46" s="51" t="str">
        <f>_Loc</f>
        <v>x</v>
      </c>
      <c r="AT46" s="51">
        <f>_Loc</f>
        <v>0</v>
      </c>
      <c r="AU46" s="51">
        <f>_Loc</f>
        <v>0</v>
      </c>
      <c r="AV46" s="51">
        <f>_Loc</f>
        <v>0</v>
      </c>
      <c r="AW46" s="51">
        <f>_Loc</f>
        <v>0</v>
      </c>
      <c r="AX46" s="51">
        <f>_Loc</f>
        <v>0</v>
      </c>
      <c r="AY46" s="51">
        <f>_Loc</f>
        <v>0</v>
      </c>
      <c r="AZ46" s="51">
        <f>_Loc</f>
        <v>0</v>
      </c>
      <c r="BA46" s="51">
        <f>_Loc</f>
        <v>0</v>
      </c>
      <c r="BB46" s="51">
        <f>_Loc</f>
        <v>0</v>
      </c>
      <c r="BC46" s="51">
        <f>_Loc</f>
        <v>0</v>
      </c>
      <c r="BD46" s="51">
        <f>_Loc</f>
        <v>0</v>
      </c>
    </row>
    <row r="47" spans="1:75" s="43" customFormat="1" ht="30" customHeight="1">
      <c r="A47" s="346">
        <f t="shared" ref="A47:A86" si="15">_Ngay_gio</f>
        <v>60.270833333333336</v>
      </c>
      <c r="B47" s="347" t="str">
        <f>_Gio</f>
        <v>6:30</v>
      </c>
      <c r="C47" s="389" t="s">
        <v>5266</v>
      </c>
      <c r="D47" s="355">
        <f t="shared" si="6"/>
        <v>38</v>
      </c>
      <c r="E47" s="88" t="str">
        <f>_LocHe</f>
        <v>CCK64</v>
      </c>
      <c r="F47" s="390" t="str">
        <f>_LocMaHP</f>
        <v>CC3OT36</v>
      </c>
      <c r="G47" s="391" t="str">
        <f>_Loc</f>
        <v>Hệ thống điều hòa và thiết bị tiện nghi trên ô tô</v>
      </c>
      <c r="H47" s="391" t="s">
        <v>5349</v>
      </c>
      <c r="I47" s="392">
        <f>_Loc</f>
        <v>2</v>
      </c>
      <c r="J47" s="88" t="str">
        <f>_Loc</f>
        <v>Viết</v>
      </c>
      <c r="K47" s="393">
        <f>_Loc</f>
        <v>60</v>
      </c>
      <c r="L47" s="394">
        <v>42348</v>
      </c>
      <c r="M47" s="395" t="str">
        <f>_Ngay</f>
        <v>(Thứ 5)</v>
      </c>
      <c r="N47" s="88">
        <v>1</v>
      </c>
      <c r="O47" s="88">
        <v>26</v>
      </c>
      <c r="P47" s="89">
        <f>_SV_P</f>
        <v>30</v>
      </c>
      <c r="Q47" s="88">
        <f>_sophong</f>
        <v>1</v>
      </c>
      <c r="R47" s="351"/>
      <c r="S47" s="88"/>
      <c r="T47" s="88"/>
      <c r="U47" s="88"/>
      <c r="V47" s="88"/>
      <c r="W47" s="88"/>
      <c r="X47" s="88"/>
      <c r="Y47" s="352">
        <f>SUM(R47:X47)</f>
        <v>0</v>
      </c>
      <c r="Z47" s="353">
        <f>_Ngaycham</f>
        <v>42349</v>
      </c>
      <c r="AA47" s="354">
        <f>_Nopdiem</f>
        <v>42355</v>
      </c>
      <c r="AB47" s="214"/>
      <c r="AC47" s="356" t="str">
        <f>_Ngay</f>
        <v/>
      </c>
      <c r="AD47" s="215"/>
      <c r="AE47" s="40"/>
      <c r="AF47" s="39"/>
      <c r="AG47" s="41" t="str">
        <f>_Loc</f>
        <v>CKOT</v>
      </c>
      <c r="AH47" s="41" t="str">
        <f>_Loc</f>
        <v>KCK</v>
      </c>
      <c r="AI47" s="60">
        <f t="shared" si="13"/>
        <v>-2</v>
      </c>
      <c r="AJ47" s="103">
        <f t="shared" si="14"/>
        <v>0.8666666666666667</v>
      </c>
      <c r="AK47" s="42"/>
      <c r="AL47" s="51">
        <f>_Loc</f>
        <v>0</v>
      </c>
      <c r="AM47" s="51">
        <f>_Loc</f>
        <v>0</v>
      </c>
      <c r="AN47" s="51">
        <f>_Loc</f>
        <v>0</v>
      </c>
      <c r="AO47" s="51">
        <f>_Loc</f>
        <v>0</v>
      </c>
      <c r="AP47" s="51">
        <f>_Loc</f>
        <v>0</v>
      </c>
      <c r="AQ47" s="51">
        <f>_Loc</f>
        <v>0</v>
      </c>
      <c r="AR47" s="51">
        <f>_Loc</f>
        <v>0</v>
      </c>
      <c r="AS47" s="51" t="str">
        <f>_Loc</f>
        <v>o</v>
      </c>
      <c r="AT47" s="51">
        <f>_Loc</f>
        <v>0</v>
      </c>
      <c r="AU47" s="51">
        <f>_Loc</f>
        <v>0</v>
      </c>
      <c r="AV47" s="51">
        <f>_Loc</f>
        <v>0</v>
      </c>
      <c r="AW47" s="51">
        <f>_Loc</f>
        <v>0</v>
      </c>
      <c r="AX47" s="51">
        <f>_Loc</f>
        <v>0</v>
      </c>
      <c r="AY47" s="51">
        <f>_Loc</f>
        <v>0</v>
      </c>
      <c r="AZ47" s="51">
        <f>_Loc</f>
        <v>0</v>
      </c>
      <c r="BA47" s="51">
        <f>_Loc</f>
        <v>0</v>
      </c>
      <c r="BB47" s="51">
        <f>_Loc</f>
        <v>0</v>
      </c>
      <c r="BC47" s="51">
        <f>_Loc</f>
        <v>0</v>
      </c>
      <c r="BD47" s="51">
        <f>_Loc</f>
        <v>0</v>
      </c>
    </row>
    <row r="48" spans="1:75" s="420" customFormat="1" ht="30" customHeight="1">
      <c r="A48" s="397"/>
      <c r="B48" s="398"/>
      <c r="C48" s="399"/>
      <c r="D48" s="439">
        <f t="shared" si="6"/>
        <v>39</v>
      </c>
      <c r="E48" s="400" t="s">
        <v>5362</v>
      </c>
      <c r="F48" s="401" t="s">
        <v>1308</v>
      </c>
      <c r="G48" s="402" t="str">
        <f>_Loc</f>
        <v>Thực tập Cấu tạo ô tô 1</v>
      </c>
      <c r="H48" s="402" t="s">
        <v>5349</v>
      </c>
      <c r="I48" s="403">
        <f>_Loc</f>
        <v>3</v>
      </c>
      <c r="J48" s="400" t="str">
        <f>_Loc</f>
        <v>TH</v>
      </c>
      <c r="K48" s="404">
        <f>_Loc</f>
        <v>0</v>
      </c>
      <c r="L48" s="405">
        <v>42352</v>
      </c>
      <c r="M48" s="406" t="str">
        <f>_Ngay</f>
        <v>(Thứ 2)</v>
      </c>
      <c r="N48" s="400"/>
      <c r="O48" s="400">
        <v>26</v>
      </c>
      <c r="P48" s="407"/>
      <c r="Q48" s="400"/>
      <c r="R48" s="408"/>
      <c r="S48" s="400"/>
      <c r="T48" s="400"/>
      <c r="U48" s="400"/>
      <c r="V48" s="400"/>
      <c r="W48" s="400"/>
      <c r="X48" s="400"/>
      <c r="Y48" s="409"/>
      <c r="Z48" s="353">
        <f>_Ngaycham</f>
        <v>42352</v>
      </c>
      <c r="AA48" s="354">
        <f>_Nopdiem</f>
        <v>42354</v>
      </c>
      <c r="AB48" s="412"/>
      <c r="AC48" s="413"/>
      <c r="AD48" s="414"/>
      <c r="AE48" s="408"/>
      <c r="AF48" s="404"/>
      <c r="AG48" s="415"/>
      <c r="AH48" s="415"/>
      <c r="AI48" s="416"/>
      <c r="AJ48" s="417"/>
      <c r="AK48" s="418"/>
      <c r="AL48" s="419"/>
      <c r="AM48" s="419"/>
      <c r="AN48" s="419"/>
      <c r="AO48" s="419"/>
      <c r="AP48" s="419"/>
      <c r="AQ48" s="419"/>
      <c r="AR48" s="419"/>
      <c r="AS48" s="419"/>
      <c r="AT48" s="419"/>
      <c r="AU48" s="419"/>
      <c r="AV48" s="419"/>
      <c r="AW48" s="419"/>
      <c r="AX48" s="419"/>
      <c r="AY48" s="419"/>
      <c r="AZ48" s="419"/>
      <c r="BA48" s="419"/>
      <c r="BB48" s="419"/>
      <c r="BC48" s="419"/>
      <c r="BD48" s="419"/>
    </row>
    <row r="49" spans="1:75" s="420" customFormat="1" ht="30" customHeight="1">
      <c r="A49" s="397"/>
      <c r="B49" s="398"/>
      <c r="C49" s="399"/>
      <c r="D49" s="439">
        <f t="shared" si="6"/>
        <v>40</v>
      </c>
      <c r="E49" s="400" t="s">
        <v>5362</v>
      </c>
      <c r="F49" s="401" t="s">
        <v>1311</v>
      </c>
      <c r="G49" s="402" t="str">
        <f>_Loc</f>
        <v>Thực tập Cấu tạo ô tô 2</v>
      </c>
      <c r="H49" s="402" t="s">
        <v>5349</v>
      </c>
      <c r="I49" s="403">
        <f>_Loc</f>
        <v>3</v>
      </c>
      <c r="J49" s="400" t="str">
        <f>_Loc</f>
        <v>TH</v>
      </c>
      <c r="K49" s="404">
        <f>_Loc</f>
        <v>0</v>
      </c>
      <c r="L49" s="405">
        <v>42356</v>
      </c>
      <c r="M49" s="406" t="str">
        <f>_Ngay</f>
        <v>(Thứ 6)</v>
      </c>
      <c r="N49" s="400"/>
      <c r="O49" s="400">
        <v>26</v>
      </c>
      <c r="P49" s="407"/>
      <c r="Q49" s="400"/>
      <c r="R49" s="408"/>
      <c r="S49" s="400"/>
      <c r="T49" s="400"/>
      <c r="U49" s="400"/>
      <c r="V49" s="400"/>
      <c r="W49" s="400"/>
      <c r="X49" s="400"/>
      <c r="Y49" s="409"/>
      <c r="Z49" s="353">
        <f>_Ngaycham</f>
        <v>42356</v>
      </c>
      <c r="AA49" s="354">
        <f>_Nopdiem</f>
        <v>42358</v>
      </c>
      <c r="AB49" s="412"/>
      <c r="AC49" s="413"/>
      <c r="AD49" s="414"/>
      <c r="AE49" s="408"/>
      <c r="AF49" s="404"/>
      <c r="AG49" s="415"/>
      <c r="AH49" s="415"/>
      <c r="AI49" s="416"/>
      <c r="AJ49" s="417"/>
      <c r="AK49" s="418"/>
      <c r="AL49" s="419"/>
      <c r="AM49" s="419"/>
      <c r="AN49" s="419"/>
      <c r="AO49" s="419"/>
      <c r="AP49" s="419"/>
      <c r="AQ49" s="419"/>
      <c r="AR49" s="419"/>
      <c r="AS49" s="419"/>
      <c r="AT49" s="419"/>
      <c r="AU49" s="419"/>
      <c r="AV49" s="419"/>
      <c r="AW49" s="419"/>
      <c r="AX49" s="419"/>
      <c r="AY49" s="419"/>
      <c r="AZ49" s="419"/>
      <c r="BA49" s="419"/>
      <c r="BB49" s="419"/>
      <c r="BC49" s="419"/>
      <c r="BD49" s="419"/>
    </row>
    <row r="50" spans="1:75" s="43" customFormat="1" ht="30" customHeight="1">
      <c r="A50" s="346">
        <f t="shared" si="15"/>
        <v>90.270833333333329</v>
      </c>
      <c r="B50" s="347" t="str">
        <f>_Gio</f>
        <v>6:30</v>
      </c>
      <c r="C50" s="389" t="s">
        <v>4870</v>
      </c>
      <c r="D50" s="355">
        <f t="shared" si="6"/>
        <v>41</v>
      </c>
      <c r="E50" s="88" t="str">
        <f>_LocHe</f>
        <v>DCK64</v>
      </c>
      <c r="F50" s="390" t="str">
        <f>_LocMaHP</f>
        <v>DC1LL04</v>
      </c>
      <c r="G50" s="391" t="str">
        <f>_Loc</f>
        <v>Đường lối cách mạng của Đảng cộng sản Việt Nam</v>
      </c>
      <c r="H50" s="388" t="s">
        <v>5329</v>
      </c>
      <c r="I50" s="392">
        <f>_Loc</f>
        <v>3</v>
      </c>
      <c r="J50" s="88" t="str">
        <f>_Loc</f>
        <v>Viết</v>
      </c>
      <c r="K50" s="393">
        <f>_Loc</f>
        <v>90</v>
      </c>
      <c r="L50" s="394">
        <v>42332</v>
      </c>
      <c r="M50" s="395" t="str">
        <f>_Ngay</f>
        <v>(Thứ 3)</v>
      </c>
      <c r="N50" s="88">
        <v>3</v>
      </c>
      <c r="O50" s="88">
        <v>280</v>
      </c>
      <c r="P50" s="89">
        <f>_SV_P</f>
        <v>30</v>
      </c>
      <c r="Q50" s="88">
        <f>_sophong</f>
        <v>10</v>
      </c>
      <c r="R50" s="351"/>
      <c r="S50" s="88"/>
      <c r="T50" s="88"/>
      <c r="U50" s="88"/>
      <c r="V50" s="88"/>
      <c r="W50" s="88"/>
      <c r="X50" s="88"/>
      <c r="Y50" s="352">
        <f t="shared" ref="Y50:Y58" si="16">SUM(R50:X50)</f>
        <v>0</v>
      </c>
      <c r="Z50" s="353">
        <f>_Ngaycham</f>
        <v>42333</v>
      </c>
      <c r="AA50" s="354">
        <f>_Nopdiem</f>
        <v>42339</v>
      </c>
      <c r="AB50" s="214"/>
      <c r="AC50" s="356" t="str">
        <f>_Ngay</f>
        <v/>
      </c>
      <c r="AD50" s="215"/>
      <c r="AE50" s="40"/>
      <c r="AF50" s="39"/>
      <c r="AG50" s="41" t="str">
        <f>_Loc</f>
        <v>LLDL</v>
      </c>
      <c r="AH50" s="41" t="str">
        <f>_Loc</f>
        <v>LLCT</v>
      </c>
      <c r="AI50" s="60">
        <f>Y50-2*Q50</f>
        <v>-20</v>
      </c>
      <c r="AJ50" s="103">
        <f>+O50/P50</f>
        <v>9.3333333333333339</v>
      </c>
      <c r="AK50" s="42"/>
      <c r="AL50" s="51" t="str">
        <f>_Loc</f>
        <v>x</v>
      </c>
      <c r="AM50" s="51" t="str">
        <f>_Loc</f>
        <v>x</v>
      </c>
      <c r="AN50" s="51" t="str">
        <f>_Loc</f>
        <v>x</v>
      </c>
      <c r="AO50" s="51" t="str">
        <f>_Loc</f>
        <v>x</v>
      </c>
      <c r="AP50" s="51" t="str">
        <f>_Loc</f>
        <v>x</v>
      </c>
      <c r="AQ50" s="51" t="str">
        <f>_Loc</f>
        <v>x</v>
      </c>
      <c r="AR50" s="51" t="str">
        <f>_Loc</f>
        <v>x</v>
      </c>
      <c r="AS50" s="51" t="str">
        <f>_Loc</f>
        <v>x</v>
      </c>
      <c r="AT50" s="51" t="str">
        <f>_Loc</f>
        <v>x</v>
      </c>
      <c r="AU50" s="51" t="str">
        <f>_Loc</f>
        <v>x</v>
      </c>
      <c r="AV50" s="51" t="str">
        <f>_Loc</f>
        <v>x</v>
      </c>
      <c r="AW50" s="51" t="str">
        <f>_Loc</f>
        <v>x</v>
      </c>
      <c r="AX50" s="51" t="str">
        <f>_Loc</f>
        <v>x</v>
      </c>
      <c r="AY50" s="51" t="str">
        <f>_Loc</f>
        <v>x</v>
      </c>
      <c r="AZ50" s="51" t="str">
        <f>_Loc</f>
        <v>x</v>
      </c>
      <c r="BA50" s="51" t="str">
        <f>_Loc</f>
        <v>x</v>
      </c>
      <c r="BB50" s="51" t="str">
        <f>_Loc</f>
        <v>x</v>
      </c>
      <c r="BC50" s="51" t="str">
        <f>_Loc</f>
        <v>x</v>
      </c>
      <c r="BD50" s="51" t="str">
        <f>_Loc</f>
        <v>x</v>
      </c>
    </row>
    <row r="51" spans="1:75" s="43" customFormat="1" ht="30" customHeight="1">
      <c r="A51" s="346">
        <f t="shared" si="15"/>
        <v>90.270833333333329</v>
      </c>
      <c r="B51" s="347" t="str">
        <f>_Gio</f>
        <v>6:30</v>
      </c>
      <c r="C51" s="389" t="s">
        <v>4878</v>
      </c>
      <c r="D51" s="355">
        <f t="shared" si="6"/>
        <v>42</v>
      </c>
      <c r="E51" s="88" t="str">
        <f>_LocHe</f>
        <v>DCK64</v>
      </c>
      <c r="F51" s="390" t="str">
        <f>_LocMaHP</f>
        <v>DC2GT52</v>
      </c>
      <c r="G51" s="391" t="str">
        <f>_Loc</f>
        <v>Kết cấu bêtông cốt thép</v>
      </c>
      <c r="H51" s="396" t="s">
        <v>5334</v>
      </c>
      <c r="I51" s="392">
        <f>_Loc</f>
        <v>3</v>
      </c>
      <c r="J51" s="88" t="str">
        <f>_Loc</f>
        <v>Viết</v>
      </c>
      <c r="K51" s="393">
        <f>_Loc</f>
        <v>90</v>
      </c>
      <c r="L51" s="394">
        <v>42335</v>
      </c>
      <c r="M51" s="395" t="str">
        <f>_Ngay</f>
        <v>(Thứ 6)</v>
      </c>
      <c r="N51" s="88">
        <v>3</v>
      </c>
      <c r="O51" s="88">
        <v>180</v>
      </c>
      <c r="P51" s="89">
        <f>_SV_P</f>
        <v>30</v>
      </c>
      <c r="Q51" s="88">
        <f>_sophong</f>
        <v>6</v>
      </c>
      <c r="R51" s="351"/>
      <c r="S51" s="88"/>
      <c r="T51" s="88"/>
      <c r="U51" s="88"/>
      <c r="V51" s="88"/>
      <c r="W51" s="88"/>
      <c r="X51" s="88"/>
      <c r="Y51" s="352">
        <f t="shared" si="16"/>
        <v>0</v>
      </c>
      <c r="Z51" s="353">
        <f>_Ngaycham</f>
        <v>42338</v>
      </c>
      <c r="AA51" s="354">
        <f>_Nopdiem</f>
        <v>42342</v>
      </c>
      <c r="AB51" s="214"/>
      <c r="AC51" s="356" t="str">
        <f>_Ngay</f>
        <v/>
      </c>
      <c r="AD51" s="215"/>
      <c r="AE51" s="40"/>
      <c r="AF51" s="39"/>
      <c r="AG51" s="41" t="str">
        <f>_Loc</f>
        <v>CTKC</v>
      </c>
      <c r="AH51" s="41" t="str">
        <f>_Loc</f>
        <v>KCT</v>
      </c>
      <c r="AI51" s="60">
        <f t="shared" si="13"/>
        <v>-12</v>
      </c>
      <c r="AJ51" s="103">
        <f t="shared" si="14"/>
        <v>6</v>
      </c>
      <c r="AK51" s="42"/>
      <c r="AL51" s="51" t="str">
        <f>_Loc</f>
        <v>x</v>
      </c>
      <c r="AM51" s="51" t="str">
        <f>_Loc</f>
        <v>x</v>
      </c>
      <c r="AN51" s="51" t="str">
        <f>_Loc</f>
        <v>x</v>
      </c>
      <c r="AO51" s="51" t="str">
        <f>_Loc</f>
        <v>x</v>
      </c>
      <c r="AP51" s="51" t="str">
        <f>_Loc</f>
        <v>x</v>
      </c>
      <c r="AQ51" s="51">
        <f>_Loc</f>
        <v>0</v>
      </c>
      <c r="AR51" s="51" t="str">
        <f>_Loc</f>
        <v>x</v>
      </c>
      <c r="AS51" s="51">
        <f>_Loc</f>
        <v>0</v>
      </c>
      <c r="AT51" s="51">
        <f>_Loc</f>
        <v>0</v>
      </c>
      <c r="AU51" s="51">
        <f>_Loc</f>
        <v>0</v>
      </c>
      <c r="AV51" s="51">
        <f>_Loc</f>
        <v>0</v>
      </c>
      <c r="AW51" s="51">
        <f>_Loc</f>
        <v>0</v>
      </c>
      <c r="AX51" s="51">
        <f>_Loc</f>
        <v>0</v>
      </c>
      <c r="AY51" s="51">
        <f>_Loc</f>
        <v>0</v>
      </c>
      <c r="AZ51" s="51">
        <f>_Loc</f>
        <v>0</v>
      </c>
      <c r="BA51" s="51">
        <f>_Loc</f>
        <v>0</v>
      </c>
      <c r="BB51" s="51">
        <f>_Loc</f>
        <v>0</v>
      </c>
      <c r="BC51" s="51">
        <f>_Loc</f>
        <v>0</v>
      </c>
      <c r="BD51" s="51">
        <f>_Loc</f>
        <v>0</v>
      </c>
    </row>
    <row r="52" spans="1:75" s="43" customFormat="1" ht="30" customHeight="1">
      <c r="A52" s="346">
        <f t="shared" si="15"/>
        <v>75.270833333333329</v>
      </c>
      <c r="B52" s="347" t="str">
        <f>_Gio</f>
        <v>6:30</v>
      </c>
      <c r="C52" s="389" t="s">
        <v>4882</v>
      </c>
      <c r="D52" s="355">
        <f t="shared" si="6"/>
        <v>43</v>
      </c>
      <c r="E52" s="88" t="str">
        <f>_LocHe</f>
        <v>DCK64</v>
      </c>
      <c r="F52" s="390" t="str">
        <f>_LocMaHP</f>
        <v>DC2GT51</v>
      </c>
      <c r="G52" s="391" t="str">
        <f>_Loc</f>
        <v>Kết cấu thép</v>
      </c>
      <c r="H52" s="391" t="s">
        <v>5334</v>
      </c>
      <c r="I52" s="392">
        <f>_Loc</f>
        <v>2</v>
      </c>
      <c r="J52" s="88" t="str">
        <f>_Loc</f>
        <v>Viết</v>
      </c>
      <c r="K52" s="393">
        <f>_Loc</f>
        <v>75</v>
      </c>
      <c r="L52" s="394">
        <v>42339</v>
      </c>
      <c r="M52" s="395" t="str">
        <f>_Ngay</f>
        <v>(Thứ 3)</v>
      </c>
      <c r="N52" s="88">
        <v>3</v>
      </c>
      <c r="O52" s="88">
        <v>180</v>
      </c>
      <c r="P52" s="89">
        <f>_SV_P</f>
        <v>30</v>
      </c>
      <c r="Q52" s="88">
        <f>_sophong</f>
        <v>6</v>
      </c>
      <c r="R52" s="351"/>
      <c r="S52" s="88"/>
      <c r="T52" s="88"/>
      <c r="U52" s="88"/>
      <c r="V52" s="88"/>
      <c r="W52" s="88"/>
      <c r="X52" s="88"/>
      <c r="Y52" s="352">
        <f t="shared" si="16"/>
        <v>0</v>
      </c>
      <c r="Z52" s="353">
        <f>_Ngaycham</f>
        <v>42340</v>
      </c>
      <c r="AA52" s="354">
        <f>_Nopdiem</f>
        <v>42346</v>
      </c>
      <c r="AB52" s="214"/>
      <c r="AC52" s="356" t="str">
        <f>_Ngay</f>
        <v/>
      </c>
      <c r="AD52" s="215"/>
      <c r="AE52" s="40"/>
      <c r="AF52" s="39"/>
      <c r="AG52" s="41" t="str">
        <f>_Loc</f>
        <v>CTKC</v>
      </c>
      <c r="AH52" s="41" t="str">
        <f>_Loc</f>
        <v>KCT</v>
      </c>
      <c r="AI52" s="60">
        <f t="shared" si="13"/>
        <v>-12</v>
      </c>
      <c r="AJ52" s="103">
        <f t="shared" si="14"/>
        <v>6</v>
      </c>
      <c r="AK52" s="42"/>
      <c r="AL52" s="51" t="str">
        <f>_Loc</f>
        <v>x</v>
      </c>
      <c r="AM52" s="51" t="str">
        <f>_Loc</f>
        <v>x</v>
      </c>
      <c r="AN52" s="51" t="str">
        <f>_Loc</f>
        <v>x</v>
      </c>
      <c r="AO52" s="51" t="str">
        <f>_Loc</f>
        <v>x</v>
      </c>
      <c r="AP52" s="51" t="str">
        <f>_Loc</f>
        <v>x</v>
      </c>
      <c r="AQ52" s="51">
        <f>_Loc</f>
        <v>0</v>
      </c>
      <c r="AR52" s="51" t="str">
        <f>_Loc</f>
        <v>x</v>
      </c>
      <c r="AS52" s="51">
        <f>_Loc</f>
        <v>0</v>
      </c>
      <c r="AT52" s="51">
        <f>_Loc</f>
        <v>0</v>
      </c>
      <c r="AU52" s="51">
        <f>_Loc</f>
        <v>0</v>
      </c>
      <c r="AV52" s="51">
        <f>_Loc</f>
        <v>0</v>
      </c>
      <c r="AW52" s="51">
        <f>_Loc</f>
        <v>0</v>
      </c>
      <c r="AX52" s="51">
        <f>_Loc</f>
        <v>0</v>
      </c>
      <c r="AY52" s="51">
        <f>_Loc</f>
        <v>0</v>
      </c>
      <c r="AZ52" s="51">
        <f>_Loc</f>
        <v>0</v>
      </c>
      <c r="BA52" s="51">
        <f>_Loc</f>
        <v>0</v>
      </c>
      <c r="BB52" s="51">
        <f>_Loc</f>
        <v>0</v>
      </c>
      <c r="BC52" s="51">
        <f>_Loc</f>
        <v>0</v>
      </c>
      <c r="BD52" s="51">
        <f>_Loc</f>
        <v>0</v>
      </c>
      <c r="BE52" s="51">
        <f>_Loc</f>
        <v>0</v>
      </c>
      <c r="BF52" s="51" t="str">
        <f>_Loc</f>
        <v>x</v>
      </c>
      <c r="BG52" s="51" t="str">
        <f>_Loc</f>
        <v>x</v>
      </c>
      <c r="BH52" s="51" t="str">
        <f>_Loc</f>
        <v>x</v>
      </c>
      <c r="BI52" s="51">
        <f>_Loc</f>
        <v>0</v>
      </c>
      <c r="BJ52" s="51">
        <f>_Loc</f>
        <v>0</v>
      </c>
      <c r="BK52" s="51">
        <f>_Loc</f>
        <v>0</v>
      </c>
      <c r="BL52" s="51">
        <f>_Loc</f>
        <v>0</v>
      </c>
      <c r="BM52" s="51">
        <f>_Loc</f>
        <v>0</v>
      </c>
      <c r="BN52" s="51">
        <f>_Loc</f>
        <v>0</v>
      </c>
      <c r="BO52" s="51">
        <f>_Loc</f>
        <v>0</v>
      </c>
      <c r="BP52" s="51">
        <f>_Loc</f>
        <v>0</v>
      </c>
      <c r="BQ52" s="51">
        <f>_Loc</f>
        <v>0</v>
      </c>
      <c r="BR52" s="51">
        <f>_Loc</f>
        <v>0</v>
      </c>
      <c r="BS52" s="51">
        <f>_Loc</f>
        <v>0</v>
      </c>
      <c r="BT52" s="51">
        <f>_Loc</f>
        <v>0</v>
      </c>
      <c r="BU52" s="51">
        <f>_Loc</f>
        <v>0</v>
      </c>
      <c r="BV52" s="51">
        <f>_Loc</f>
        <v>0</v>
      </c>
      <c r="BW52" s="51">
        <f>_Loc</f>
        <v>0</v>
      </c>
    </row>
    <row r="53" spans="1:75" s="43" customFormat="1" ht="30" customHeight="1">
      <c r="A53" s="346">
        <f t="shared" si="15"/>
        <v>90.270833333333329</v>
      </c>
      <c r="B53" s="347" t="str">
        <f>_Gio</f>
        <v>6:30</v>
      </c>
      <c r="C53" s="423" t="s">
        <v>4840</v>
      </c>
      <c r="D53" s="355">
        <f t="shared" si="6"/>
        <v>44</v>
      </c>
      <c r="E53" s="88" t="str">
        <f>_LocHe</f>
        <v>DCK64</v>
      </c>
      <c r="F53" s="390" t="str">
        <f>_LocMaHP</f>
        <v>DC2CT65</v>
      </c>
      <c r="G53" s="391" t="str">
        <f>_Loc</f>
        <v>An toàn lao động</v>
      </c>
      <c r="H53" s="391" t="s">
        <v>5334</v>
      </c>
      <c r="I53" s="392">
        <f>_Loc</f>
        <v>2</v>
      </c>
      <c r="J53" s="88" t="str">
        <f>_Loc</f>
        <v>Viết</v>
      </c>
      <c r="K53" s="393">
        <f>_Loc</f>
        <v>90</v>
      </c>
      <c r="L53" s="394">
        <v>42342</v>
      </c>
      <c r="M53" s="395" t="str">
        <f>_Ngay</f>
        <v>(Thứ 6)</v>
      </c>
      <c r="N53" s="88">
        <v>3</v>
      </c>
      <c r="O53" s="88">
        <v>180</v>
      </c>
      <c r="P53" s="89">
        <f>_SV_P</f>
        <v>30</v>
      </c>
      <c r="Q53" s="88">
        <f>_sophong</f>
        <v>6</v>
      </c>
      <c r="R53" s="351"/>
      <c r="S53" s="88"/>
      <c r="T53" s="88"/>
      <c r="U53" s="88"/>
      <c r="V53" s="88"/>
      <c r="W53" s="88"/>
      <c r="X53" s="88"/>
      <c r="Y53" s="352">
        <f t="shared" si="16"/>
        <v>0</v>
      </c>
      <c r="Z53" s="353">
        <f>_Ngaycham</f>
        <v>42345</v>
      </c>
      <c r="AA53" s="354">
        <f>_Nopdiem</f>
        <v>42349</v>
      </c>
      <c r="AB53" s="214"/>
      <c r="AC53" s="356" t="str">
        <f>_Ngay</f>
        <v/>
      </c>
      <c r="AD53" s="215"/>
      <c r="AE53" s="40"/>
      <c r="AF53" s="39"/>
      <c r="AG53" s="41" t="str">
        <f>_Loc</f>
        <v>CTKS</v>
      </c>
      <c r="AH53" s="41" t="str">
        <f>_Loc</f>
        <v>KCT</v>
      </c>
      <c r="AI53" s="60">
        <f t="shared" si="13"/>
        <v>-12</v>
      </c>
      <c r="AJ53" s="103">
        <f t="shared" si="14"/>
        <v>6</v>
      </c>
      <c r="AK53" s="42"/>
      <c r="AL53" s="51" t="str">
        <f>_Loc</f>
        <v>o</v>
      </c>
      <c r="AM53" s="51" t="str">
        <f>_Loc</f>
        <v>o</v>
      </c>
      <c r="AN53" s="51" t="str">
        <f>_Loc</f>
        <v>o</v>
      </c>
      <c r="AO53" s="51" t="str">
        <f>_Loc</f>
        <v>o</v>
      </c>
      <c r="AP53" s="51" t="str">
        <f>_Loc</f>
        <v>o</v>
      </c>
      <c r="AQ53" s="51" t="str">
        <f>_Loc</f>
        <v>x</v>
      </c>
      <c r="AR53" s="51" t="str">
        <f>_Loc</f>
        <v>o</v>
      </c>
      <c r="AS53" s="51">
        <f>_Loc</f>
        <v>0</v>
      </c>
      <c r="AT53" s="51">
        <f>_Loc</f>
        <v>0</v>
      </c>
      <c r="AU53" s="51">
        <f>_Loc</f>
        <v>0</v>
      </c>
      <c r="AV53" s="51">
        <f>_Loc</f>
        <v>0</v>
      </c>
      <c r="AW53" s="51">
        <f>_Loc</f>
        <v>0</v>
      </c>
      <c r="AX53" s="51">
        <f>_Loc</f>
        <v>0</v>
      </c>
      <c r="AY53" s="51">
        <f>_Loc</f>
        <v>0</v>
      </c>
      <c r="AZ53" s="51">
        <f>_Loc</f>
        <v>0</v>
      </c>
      <c r="BA53" s="51" t="str">
        <f>_Loc</f>
        <v>o</v>
      </c>
      <c r="BB53" s="51">
        <f>_Loc</f>
        <v>0</v>
      </c>
      <c r="BC53" s="51">
        <f>_Loc</f>
        <v>0</v>
      </c>
      <c r="BD53" s="51">
        <f>_Loc</f>
        <v>0</v>
      </c>
      <c r="BE53" s="51">
        <f>_Loc</f>
        <v>0</v>
      </c>
      <c r="BF53" s="51" t="str">
        <f>_Loc</f>
        <v>o</v>
      </c>
      <c r="BG53" s="51" t="str">
        <f>_Loc</f>
        <v>o</v>
      </c>
      <c r="BH53" s="51" t="str">
        <f>_Loc</f>
        <v>o</v>
      </c>
      <c r="BI53" s="51">
        <f>_Loc</f>
        <v>0</v>
      </c>
      <c r="BJ53" s="51" t="str">
        <f>_Loc</f>
        <v>x</v>
      </c>
      <c r="BK53" s="51">
        <f>_Loc</f>
        <v>0</v>
      </c>
      <c r="BL53" s="51">
        <f>_Loc</f>
        <v>0</v>
      </c>
      <c r="BM53" s="51">
        <f>_Loc</f>
        <v>0</v>
      </c>
      <c r="BN53" s="51">
        <f>_Loc</f>
        <v>0</v>
      </c>
      <c r="BO53" s="51">
        <f>_Loc</f>
        <v>0</v>
      </c>
      <c r="BP53" s="51">
        <f>_Loc</f>
        <v>0</v>
      </c>
      <c r="BQ53" s="51">
        <f>_Loc</f>
        <v>0</v>
      </c>
      <c r="BR53" s="51">
        <f>_Loc</f>
        <v>0</v>
      </c>
      <c r="BS53" s="51">
        <f>_Loc</f>
        <v>0</v>
      </c>
      <c r="BT53" s="51" t="str">
        <f>_Loc</f>
        <v>o</v>
      </c>
      <c r="BU53" s="51">
        <f>_Loc</f>
        <v>0</v>
      </c>
      <c r="BV53" s="51">
        <f>_Loc</f>
        <v>0</v>
      </c>
      <c r="BW53" s="51">
        <f>_Loc</f>
        <v>0</v>
      </c>
    </row>
    <row r="54" spans="1:75" s="43" customFormat="1" ht="30" customHeight="1">
      <c r="A54" s="346">
        <f t="shared" si="15"/>
        <v>0.27083333333333331</v>
      </c>
      <c r="B54" s="347" t="str">
        <f>_Gio</f>
        <v>6:30</v>
      </c>
      <c r="C54" s="389" t="s">
        <v>4861</v>
      </c>
      <c r="D54" s="355">
        <f t="shared" si="6"/>
        <v>45</v>
      </c>
      <c r="E54" s="88" t="str">
        <f>_LocHe</f>
        <v>DCK64</v>
      </c>
      <c r="F54" s="390" t="str">
        <f>_LocMaHP</f>
        <v>DC2GT54</v>
      </c>
      <c r="G54" s="391" t="str">
        <f>_Loc</f>
        <v>Đồ án Kết cấu bêtông cốt thép</v>
      </c>
      <c r="H54" s="391" t="s">
        <v>5334</v>
      </c>
      <c r="I54" s="392">
        <f>_Loc</f>
        <v>1</v>
      </c>
      <c r="J54" s="88" t="str">
        <f>_Loc</f>
        <v>VĐ</v>
      </c>
      <c r="K54" s="393">
        <f>_Loc</f>
        <v>0</v>
      </c>
      <c r="L54" s="394">
        <v>42344</v>
      </c>
      <c r="M54" s="395" t="str">
        <f>_Ngay</f>
        <v>(Cnhật)</v>
      </c>
      <c r="N54" s="88" t="s">
        <v>5279</v>
      </c>
      <c r="O54" s="88">
        <v>180</v>
      </c>
      <c r="P54" s="89" t="str">
        <f>_SV_P</f>
        <v/>
      </c>
      <c r="Q54" s="88" t="str">
        <f>_sophong</f>
        <v/>
      </c>
      <c r="R54" s="351"/>
      <c r="S54" s="88"/>
      <c r="T54" s="88"/>
      <c r="U54" s="88"/>
      <c r="V54" s="88"/>
      <c r="W54" s="88"/>
      <c r="X54" s="88"/>
      <c r="Y54" s="352">
        <f t="shared" si="16"/>
        <v>0</v>
      </c>
      <c r="Z54" s="353">
        <f>_Ngaycham</f>
        <v>42344</v>
      </c>
      <c r="AA54" s="354">
        <f>_Nopdiem</f>
        <v>42346</v>
      </c>
      <c r="AB54" s="214"/>
      <c r="AC54" s="356" t="str">
        <f>_Ngay</f>
        <v/>
      </c>
      <c r="AD54" s="215"/>
      <c r="AE54" s="40"/>
      <c r="AF54" s="39"/>
      <c r="AG54" s="41" t="str">
        <f>_Loc</f>
        <v>CTKC</v>
      </c>
      <c r="AH54" s="41" t="str">
        <f>_Loc</f>
        <v>KCT</v>
      </c>
      <c r="AI54" s="60" t="e">
        <f t="shared" si="13"/>
        <v>#VALUE!</v>
      </c>
      <c r="AJ54" s="103" t="e">
        <f t="shared" si="14"/>
        <v>#VALUE!</v>
      </c>
      <c r="AK54" s="42"/>
      <c r="AL54" s="51" t="str">
        <f>_Loc</f>
        <v>x</v>
      </c>
      <c r="AM54" s="51" t="str">
        <f>_Loc</f>
        <v>x</v>
      </c>
      <c r="AN54" s="51" t="str">
        <f>_Loc</f>
        <v>x</v>
      </c>
      <c r="AO54" s="51" t="str">
        <f>_Loc</f>
        <v>x</v>
      </c>
      <c r="AP54" s="51" t="str">
        <f>_Loc</f>
        <v>x</v>
      </c>
      <c r="AQ54" s="51">
        <f>_Loc</f>
        <v>0</v>
      </c>
      <c r="AR54" s="51" t="str">
        <f>_Loc</f>
        <v>x</v>
      </c>
      <c r="AS54" s="51">
        <f>_Loc</f>
        <v>0</v>
      </c>
      <c r="AT54" s="51">
        <f>_Loc</f>
        <v>0</v>
      </c>
      <c r="AU54" s="51">
        <f>_Loc</f>
        <v>0</v>
      </c>
      <c r="AV54" s="51">
        <f>_Loc</f>
        <v>0</v>
      </c>
      <c r="AW54" s="51">
        <f>_Loc</f>
        <v>0</v>
      </c>
      <c r="AX54" s="51">
        <f>_Loc</f>
        <v>0</v>
      </c>
      <c r="AY54" s="51">
        <f>_Loc</f>
        <v>0</v>
      </c>
      <c r="AZ54" s="51">
        <f>_Loc</f>
        <v>0</v>
      </c>
      <c r="BA54" s="51">
        <f>_Loc</f>
        <v>0</v>
      </c>
      <c r="BB54" s="51">
        <f>_Loc</f>
        <v>0</v>
      </c>
      <c r="BC54" s="51">
        <f>_Loc</f>
        <v>0</v>
      </c>
      <c r="BD54" s="51">
        <f>_Loc</f>
        <v>0</v>
      </c>
    </row>
    <row r="55" spans="1:75" s="420" customFormat="1" ht="30" customHeight="1">
      <c r="A55" s="346">
        <f t="shared" si="15"/>
        <v>0.27083333333333331</v>
      </c>
      <c r="B55" s="347" t="str">
        <f>_Gio</f>
        <v>6:30</v>
      </c>
      <c r="C55" s="389" t="s">
        <v>4904</v>
      </c>
      <c r="D55" s="355">
        <f t="shared" si="6"/>
        <v>46</v>
      </c>
      <c r="E55" s="88" t="str">
        <f>_LocHe</f>
        <v>DCK64</v>
      </c>
      <c r="F55" s="390" t="str">
        <f>_LocMaHP</f>
        <v>DC2GT33</v>
      </c>
      <c r="G55" s="391" t="str">
        <f>_Loc</f>
        <v>Nền và móng</v>
      </c>
      <c r="H55" s="391" t="s">
        <v>5334</v>
      </c>
      <c r="I55" s="392">
        <f>_Loc</f>
        <v>3</v>
      </c>
      <c r="J55" s="88">
        <f>_Loc</f>
        <v>0</v>
      </c>
      <c r="K55" s="393">
        <f>_Loc</f>
        <v>0</v>
      </c>
      <c r="L55" s="394">
        <v>42348</v>
      </c>
      <c r="M55" s="395" t="str">
        <f>_Ngay</f>
        <v>(Thứ 5)</v>
      </c>
      <c r="N55" s="88">
        <v>3</v>
      </c>
      <c r="O55" s="88">
        <v>180</v>
      </c>
      <c r="P55" s="89">
        <f>_SV_P</f>
        <v>30</v>
      </c>
      <c r="Q55" s="88">
        <f>_sophong</f>
        <v>6</v>
      </c>
      <c r="R55" s="351"/>
      <c r="S55" s="88"/>
      <c r="T55" s="88"/>
      <c r="U55" s="88"/>
      <c r="V55" s="88"/>
      <c r="W55" s="88"/>
      <c r="X55" s="88"/>
      <c r="Y55" s="352">
        <f t="shared" si="16"/>
        <v>0</v>
      </c>
      <c r="Z55" s="353">
        <f>_Ngaycham</f>
        <v>42349</v>
      </c>
      <c r="AA55" s="354">
        <f>_Nopdiem</f>
        <v>42355</v>
      </c>
      <c r="AB55" s="214"/>
      <c r="AC55" s="356" t="str">
        <f>_Ngay</f>
        <v/>
      </c>
      <c r="AD55" s="215"/>
      <c r="AE55" s="40"/>
      <c r="AF55" s="39"/>
      <c r="AG55" s="41" t="str">
        <f>_Loc</f>
        <v>CTDK</v>
      </c>
      <c r="AH55" s="41" t="str">
        <f>_Loc</f>
        <v>KCT</v>
      </c>
      <c r="AI55" s="60">
        <f t="shared" si="13"/>
        <v>-12</v>
      </c>
      <c r="AJ55" s="103">
        <f t="shared" si="14"/>
        <v>6</v>
      </c>
      <c r="AK55" s="42"/>
      <c r="AL55" s="51" t="str">
        <f>_Loc</f>
        <v>x</v>
      </c>
      <c r="AM55" s="51" t="str">
        <f>_Loc</f>
        <v>x</v>
      </c>
      <c r="AN55" s="51" t="str">
        <f>_Loc</f>
        <v>x</v>
      </c>
      <c r="AO55" s="51" t="str">
        <f>_Loc</f>
        <v>x</v>
      </c>
      <c r="AP55" s="51" t="str">
        <f>_Loc</f>
        <v>x</v>
      </c>
      <c r="AQ55" s="51">
        <f>_Loc</f>
        <v>0</v>
      </c>
      <c r="AR55" s="51" t="str">
        <f>_Loc</f>
        <v>x</v>
      </c>
      <c r="AS55" s="51">
        <f>_Loc</f>
        <v>0</v>
      </c>
      <c r="AT55" s="51">
        <f>_Loc</f>
        <v>0</v>
      </c>
      <c r="AU55" s="51">
        <f>_Loc</f>
        <v>0</v>
      </c>
      <c r="AV55" s="51">
        <f>_Loc</f>
        <v>0</v>
      </c>
      <c r="AW55" s="51">
        <f>_Loc</f>
        <v>0</v>
      </c>
      <c r="AX55" s="51">
        <f>_Loc</f>
        <v>0</v>
      </c>
      <c r="AY55" s="51">
        <f>_Loc</f>
        <v>0</v>
      </c>
      <c r="AZ55" s="51">
        <f>_Loc</f>
        <v>0</v>
      </c>
      <c r="BA55" s="51">
        <f>_Loc</f>
        <v>0</v>
      </c>
      <c r="BB55" s="51">
        <f>_Loc</f>
        <v>0</v>
      </c>
      <c r="BC55" s="51">
        <f>_Loc</f>
        <v>0</v>
      </c>
      <c r="BD55" s="51">
        <f>_Loc</f>
        <v>0</v>
      </c>
      <c r="BE55" s="51">
        <f>_Loc</f>
        <v>0</v>
      </c>
      <c r="BF55" s="51">
        <f>_Loc</f>
        <v>0</v>
      </c>
      <c r="BG55" s="51">
        <f>_Loc</f>
        <v>0</v>
      </c>
      <c r="BH55" s="51">
        <f>_Loc</f>
        <v>0</v>
      </c>
      <c r="BI55" s="51">
        <f>_Loc</f>
        <v>0</v>
      </c>
      <c r="BJ55" s="51">
        <f>_Loc</f>
        <v>0</v>
      </c>
      <c r="BK55" s="51">
        <f>_Loc</f>
        <v>0</v>
      </c>
      <c r="BL55" s="51">
        <f>_Loc</f>
        <v>0</v>
      </c>
      <c r="BM55" s="51">
        <f>_Loc</f>
        <v>0</v>
      </c>
      <c r="BN55" s="51">
        <f>_Loc</f>
        <v>0</v>
      </c>
      <c r="BO55" s="51">
        <f>_Loc</f>
        <v>0</v>
      </c>
      <c r="BP55" s="51">
        <f>_Loc</f>
        <v>0</v>
      </c>
      <c r="BQ55" s="51">
        <f>_Loc</f>
        <v>0</v>
      </c>
      <c r="BR55" s="51">
        <f>_Loc</f>
        <v>0</v>
      </c>
      <c r="BS55" s="51">
        <f>_Loc</f>
        <v>0</v>
      </c>
      <c r="BT55" s="51">
        <f>_Loc</f>
        <v>0</v>
      </c>
      <c r="BU55" s="51">
        <f>_Loc</f>
        <v>0</v>
      </c>
      <c r="BV55" s="51">
        <f>_Loc</f>
        <v>0</v>
      </c>
      <c r="BW55" s="51">
        <f>_Loc</f>
        <v>0</v>
      </c>
    </row>
    <row r="56" spans="1:75" s="43" customFormat="1" ht="30" customHeight="1">
      <c r="A56" s="346">
        <f t="shared" si="15"/>
        <v>0.27083333333333331</v>
      </c>
      <c r="B56" s="347" t="str">
        <f>_Gio</f>
        <v>6:30</v>
      </c>
      <c r="C56" s="389" t="s">
        <v>4866</v>
      </c>
      <c r="D56" s="355">
        <f t="shared" si="6"/>
        <v>47</v>
      </c>
      <c r="E56" s="88" t="str">
        <f>_LocHe</f>
        <v>DCK64</v>
      </c>
      <c r="F56" s="390" t="str">
        <f>_LocMaHP</f>
        <v>DC2GT34</v>
      </c>
      <c r="G56" s="391" t="str">
        <f>_Loc</f>
        <v>Đồ án Nền và móng</v>
      </c>
      <c r="H56" s="391" t="s">
        <v>5334</v>
      </c>
      <c r="I56" s="392">
        <f>_Loc</f>
        <v>1</v>
      </c>
      <c r="J56" s="88" t="str">
        <f>_Loc</f>
        <v>VĐ</v>
      </c>
      <c r="K56" s="393">
        <f>_Loc</f>
        <v>0</v>
      </c>
      <c r="L56" s="394">
        <v>42351</v>
      </c>
      <c r="M56" s="395" t="str">
        <f>_Ngay</f>
        <v>(Cnhật)</v>
      </c>
      <c r="N56" s="88" t="s">
        <v>5286</v>
      </c>
      <c r="O56" s="88">
        <v>180</v>
      </c>
      <c r="P56" s="89" t="str">
        <f>_SV_P</f>
        <v/>
      </c>
      <c r="Q56" s="88" t="str">
        <f>_sophong</f>
        <v/>
      </c>
      <c r="R56" s="351"/>
      <c r="S56" s="88"/>
      <c r="T56" s="88"/>
      <c r="U56" s="88"/>
      <c r="V56" s="88"/>
      <c r="W56" s="88"/>
      <c r="X56" s="88"/>
      <c r="Y56" s="352">
        <f t="shared" si="16"/>
        <v>0</v>
      </c>
      <c r="Z56" s="353">
        <f>_Ngaycham</f>
        <v>42351</v>
      </c>
      <c r="AA56" s="354">
        <f>_Nopdiem</f>
        <v>42353</v>
      </c>
      <c r="AB56" s="214"/>
      <c r="AC56" s="356" t="str">
        <f>_Ngay</f>
        <v/>
      </c>
      <c r="AD56" s="215"/>
      <c r="AE56" s="40"/>
      <c r="AF56" s="39"/>
      <c r="AG56" s="41" t="str">
        <f>_Loc</f>
        <v>CTDK</v>
      </c>
      <c r="AH56" s="41" t="str">
        <f>_Loc</f>
        <v>KCT</v>
      </c>
      <c r="AI56" s="60" t="e">
        <f t="shared" si="13"/>
        <v>#VALUE!</v>
      </c>
      <c r="AJ56" s="103" t="e">
        <f t="shared" si="14"/>
        <v>#VALUE!</v>
      </c>
      <c r="AK56" s="42"/>
      <c r="AL56" s="51" t="str">
        <f>_Loc</f>
        <v>x</v>
      </c>
      <c r="AM56" s="51" t="str">
        <f>_Loc</f>
        <v>x</v>
      </c>
      <c r="AN56" s="51" t="str">
        <f>_Loc</f>
        <v>x</v>
      </c>
      <c r="AO56" s="51" t="str">
        <f>_Loc</f>
        <v>x</v>
      </c>
      <c r="AP56" s="51" t="str">
        <f>_Loc</f>
        <v>x</v>
      </c>
      <c r="AQ56" s="51">
        <f>_Loc</f>
        <v>0</v>
      </c>
      <c r="AR56" s="51" t="str">
        <f>_Loc</f>
        <v>x</v>
      </c>
      <c r="AS56" s="51">
        <f>_Loc</f>
        <v>0</v>
      </c>
      <c r="AT56" s="51">
        <f>_Loc</f>
        <v>0</v>
      </c>
      <c r="AU56" s="51">
        <f>_Loc</f>
        <v>0</v>
      </c>
      <c r="AV56" s="51">
        <f>_Loc</f>
        <v>0</v>
      </c>
      <c r="AW56" s="51">
        <f>_Loc</f>
        <v>0</v>
      </c>
      <c r="AX56" s="51">
        <f>_Loc</f>
        <v>0</v>
      </c>
      <c r="AY56" s="51">
        <f>_Loc</f>
        <v>0</v>
      </c>
      <c r="AZ56" s="51">
        <f>_Loc</f>
        <v>0</v>
      </c>
      <c r="BA56" s="51">
        <f>_Loc</f>
        <v>0</v>
      </c>
      <c r="BB56" s="51">
        <f>_Loc</f>
        <v>0</v>
      </c>
      <c r="BC56" s="51">
        <f>_Loc</f>
        <v>0</v>
      </c>
      <c r="BD56" s="51">
        <f>_Loc</f>
        <v>0</v>
      </c>
    </row>
    <row r="57" spans="1:75" s="420" customFormat="1" ht="30" customHeight="1">
      <c r="A57" s="346">
        <f t="shared" si="15"/>
        <v>90.270833333333329</v>
      </c>
      <c r="B57" s="347" t="str">
        <f>_Gio</f>
        <v>6:30</v>
      </c>
      <c r="C57" s="389" t="s">
        <v>4938</v>
      </c>
      <c r="D57" s="355">
        <f t="shared" si="6"/>
        <v>48</v>
      </c>
      <c r="E57" s="88" t="str">
        <f>_LocHe</f>
        <v>DCK64</v>
      </c>
      <c r="F57" s="390" t="str">
        <f>_LocMaHP</f>
        <v>DC2GT61</v>
      </c>
      <c r="G57" s="391" t="str">
        <f>_Loc</f>
        <v>Thủy lực - Thủy văn công trình</v>
      </c>
      <c r="H57" s="391" t="s">
        <v>5334</v>
      </c>
      <c r="I57" s="392">
        <f>_Loc</f>
        <v>4</v>
      </c>
      <c r="J57" s="88" t="str">
        <f>_Loc</f>
        <v>Viết</v>
      </c>
      <c r="K57" s="393">
        <f>_Loc</f>
        <v>90</v>
      </c>
      <c r="L57" s="394">
        <v>42356</v>
      </c>
      <c r="M57" s="395" t="str">
        <f>_Ngay</f>
        <v>(Thứ 6)</v>
      </c>
      <c r="N57" s="88">
        <v>3</v>
      </c>
      <c r="O57" s="88">
        <v>180</v>
      </c>
      <c r="P57" s="89">
        <f>_SV_P</f>
        <v>30</v>
      </c>
      <c r="Q57" s="88">
        <f>_sophong</f>
        <v>6</v>
      </c>
      <c r="R57" s="351"/>
      <c r="S57" s="88"/>
      <c r="T57" s="88"/>
      <c r="U57" s="88"/>
      <c r="V57" s="88"/>
      <c r="W57" s="88"/>
      <c r="X57" s="88"/>
      <c r="Y57" s="352">
        <f t="shared" si="16"/>
        <v>0</v>
      </c>
      <c r="Z57" s="353">
        <f>_Ngaycham</f>
        <v>42359</v>
      </c>
      <c r="AA57" s="354">
        <f>_Nopdiem</f>
        <v>42363</v>
      </c>
      <c r="AB57" s="214"/>
      <c r="AC57" s="356" t="str">
        <f>_Ngay</f>
        <v/>
      </c>
      <c r="AD57" s="215"/>
      <c r="AE57" s="40"/>
      <c r="AF57" s="39"/>
      <c r="AG57" s="41" t="str">
        <f>_Loc</f>
        <v>CTMO</v>
      </c>
      <c r="AH57" s="41" t="str">
        <f>_Loc</f>
        <v>KCT</v>
      </c>
      <c r="AI57" s="60">
        <f>Y57-2*Q57</f>
        <v>-12</v>
      </c>
      <c r="AJ57" s="103">
        <f>+O57/P57</f>
        <v>6</v>
      </c>
      <c r="AK57" s="42"/>
      <c r="AL57" s="51" t="str">
        <f>_Loc</f>
        <v>x</v>
      </c>
      <c r="AM57" s="51">
        <f>_Loc</f>
        <v>0</v>
      </c>
      <c r="AN57" s="51" t="str">
        <f>_Loc</f>
        <v>x</v>
      </c>
      <c r="AO57" s="51" t="str">
        <f>_Loc</f>
        <v>x</v>
      </c>
      <c r="AP57" s="51" t="str">
        <f>_Loc</f>
        <v>x</v>
      </c>
      <c r="AQ57" s="51">
        <f>_Loc</f>
        <v>0</v>
      </c>
      <c r="AR57" s="51" t="str">
        <f>_Loc</f>
        <v>x</v>
      </c>
      <c r="AS57" s="51">
        <f>_Loc</f>
        <v>0</v>
      </c>
      <c r="AT57" s="51">
        <f>_Loc</f>
        <v>0</v>
      </c>
      <c r="AU57" s="51">
        <f>_Loc</f>
        <v>0</v>
      </c>
      <c r="AV57" s="51">
        <f>_Loc</f>
        <v>0</v>
      </c>
      <c r="AW57" s="51">
        <f>_Loc</f>
        <v>0</v>
      </c>
      <c r="AX57" s="51">
        <f>_Loc</f>
        <v>0</v>
      </c>
      <c r="AY57" s="51">
        <f>_Loc</f>
        <v>0</v>
      </c>
      <c r="AZ57" s="51">
        <f>_Loc</f>
        <v>0</v>
      </c>
      <c r="BA57" s="51">
        <f>_Loc</f>
        <v>0</v>
      </c>
      <c r="BB57" s="51">
        <f>_Loc</f>
        <v>0</v>
      </c>
      <c r="BC57" s="51">
        <f>_Loc</f>
        <v>0</v>
      </c>
      <c r="BD57" s="51">
        <f>_Loc</f>
        <v>0</v>
      </c>
      <c r="BE57" s="51">
        <f>_Loc</f>
        <v>0</v>
      </c>
      <c r="BF57" s="51">
        <f>_Loc</f>
        <v>0</v>
      </c>
      <c r="BG57" s="51">
        <f>_Loc</f>
        <v>0</v>
      </c>
      <c r="BH57" s="51">
        <f>_Loc</f>
        <v>0</v>
      </c>
      <c r="BI57" s="51">
        <f>_Loc</f>
        <v>0</v>
      </c>
      <c r="BJ57" s="51">
        <f>_Loc</f>
        <v>0</v>
      </c>
      <c r="BK57" s="51">
        <f>_Loc</f>
        <v>0</v>
      </c>
      <c r="BL57" s="51">
        <f>_Loc</f>
        <v>0</v>
      </c>
      <c r="BM57" s="51">
        <f>_Loc</f>
        <v>0</v>
      </c>
      <c r="BN57" s="51">
        <f>_Loc</f>
        <v>0</v>
      </c>
      <c r="BO57" s="51">
        <f>_Loc</f>
        <v>0</v>
      </c>
      <c r="BP57" s="51">
        <f>_Loc</f>
        <v>0</v>
      </c>
      <c r="BQ57" s="51">
        <f>_Loc</f>
        <v>0</v>
      </c>
      <c r="BR57" s="51">
        <f>_Loc</f>
        <v>0</v>
      </c>
      <c r="BS57" s="51">
        <f>_Loc</f>
        <v>0</v>
      </c>
      <c r="BT57" s="51">
        <f>_Loc</f>
        <v>0</v>
      </c>
      <c r="BU57" s="51">
        <f>_Loc</f>
        <v>0</v>
      </c>
      <c r="BV57" s="51">
        <f>_Loc</f>
        <v>0</v>
      </c>
      <c r="BW57" s="51">
        <f>_Loc</f>
        <v>0</v>
      </c>
    </row>
    <row r="58" spans="1:75" s="43" customFormat="1" ht="30" customHeight="1">
      <c r="A58" s="346">
        <f t="shared" si="15"/>
        <v>90.270833333333329</v>
      </c>
      <c r="B58" s="347" t="str">
        <f>_Gio</f>
        <v>6:30</v>
      </c>
      <c r="C58" s="389" t="s">
        <v>4986</v>
      </c>
      <c r="D58" s="355">
        <f t="shared" si="6"/>
        <v>49</v>
      </c>
      <c r="E58" s="88" t="str">
        <f>_LocHe</f>
        <v>DCK64</v>
      </c>
      <c r="F58" s="390" t="str">
        <f>_LocMaHP</f>
        <v>DC1LL03</v>
      </c>
      <c r="G58" s="391" t="str">
        <f>_Loc</f>
        <v>Tư tưởng Hồ Chí Minh</v>
      </c>
      <c r="H58" s="391" t="s">
        <v>5336</v>
      </c>
      <c r="I58" s="392">
        <f>_Loc</f>
        <v>2</v>
      </c>
      <c r="J58" s="88" t="str">
        <f>_Loc</f>
        <v>Viết</v>
      </c>
      <c r="K58" s="393">
        <f>_Loc</f>
        <v>90</v>
      </c>
      <c r="L58" s="394">
        <v>42333</v>
      </c>
      <c r="M58" s="395" t="str">
        <f>_Ngay</f>
        <v>(Thứ 4)</v>
      </c>
      <c r="N58" s="88">
        <v>3</v>
      </c>
      <c r="O58" s="88">
        <v>58</v>
      </c>
      <c r="P58" s="89">
        <f>_SV_P</f>
        <v>30</v>
      </c>
      <c r="Q58" s="88">
        <f>_sophong</f>
        <v>2</v>
      </c>
      <c r="R58" s="351"/>
      <c r="S58" s="88"/>
      <c r="T58" s="88"/>
      <c r="U58" s="88"/>
      <c r="V58" s="88"/>
      <c r="W58" s="88"/>
      <c r="X58" s="88"/>
      <c r="Y58" s="352">
        <f t="shared" si="16"/>
        <v>0</v>
      </c>
      <c r="Z58" s="353">
        <f>_Ngaycham</f>
        <v>42334</v>
      </c>
      <c r="AA58" s="354">
        <f>_Nopdiem</f>
        <v>42340</v>
      </c>
      <c r="AB58" s="214"/>
      <c r="AC58" s="356" t="str">
        <f>_Ngay</f>
        <v/>
      </c>
      <c r="AD58" s="215"/>
      <c r="AE58" s="40"/>
      <c r="AF58" s="39"/>
      <c r="AG58" s="41" t="str">
        <f>_Loc</f>
        <v>LLTT</v>
      </c>
      <c r="AH58" s="41" t="str">
        <f>_Loc</f>
        <v>LLCT</v>
      </c>
      <c r="AI58" s="60">
        <f t="shared" si="13"/>
        <v>-4</v>
      </c>
      <c r="AJ58" s="103">
        <f t="shared" si="14"/>
        <v>1.9333333333333333</v>
      </c>
      <c r="AK58" s="42"/>
      <c r="AL58" s="51" t="str">
        <f>_Loc</f>
        <v>x</v>
      </c>
      <c r="AM58" s="51" t="str">
        <f>_Loc</f>
        <v>x</v>
      </c>
      <c r="AN58" s="51" t="str">
        <f>_Loc</f>
        <v>x</v>
      </c>
      <c r="AO58" s="51" t="str">
        <f>_Loc</f>
        <v>x</v>
      </c>
      <c r="AP58" s="51" t="str">
        <f>_Loc</f>
        <v>x</v>
      </c>
      <c r="AQ58" s="51" t="str">
        <f>_Loc</f>
        <v>x</v>
      </c>
      <c r="AR58" s="51" t="str">
        <f>_Loc</f>
        <v>x</v>
      </c>
      <c r="AS58" s="51" t="str">
        <f>_Loc</f>
        <v>x</v>
      </c>
      <c r="AT58" s="51" t="str">
        <f>_Loc</f>
        <v>x</v>
      </c>
      <c r="AU58" s="51" t="str">
        <f>_Loc</f>
        <v>x</v>
      </c>
      <c r="AV58" s="51" t="str">
        <f>_Loc</f>
        <v>x</v>
      </c>
      <c r="AW58" s="51" t="str">
        <f>_Loc</f>
        <v>x</v>
      </c>
      <c r="AX58" s="51" t="str">
        <f>_Loc</f>
        <v>x</v>
      </c>
      <c r="AY58" s="51" t="str">
        <f>_Loc</f>
        <v>x</v>
      </c>
      <c r="AZ58" s="51" t="str">
        <f>_Loc</f>
        <v>x</v>
      </c>
      <c r="BA58" s="51" t="str">
        <f>_Loc</f>
        <v>x</v>
      </c>
      <c r="BB58" s="51" t="str">
        <f>_Loc</f>
        <v>x</v>
      </c>
      <c r="BC58" s="51" t="str">
        <f>_Loc</f>
        <v>x</v>
      </c>
      <c r="BD58" s="51" t="str">
        <f>_Loc</f>
        <v>x</v>
      </c>
      <c r="BE58" s="51">
        <f>_Loc</f>
        <v>0</v>
      </c>
      <c r="BF58" s="51">
        <f>_Loc</f>
        <v>0</v>
      </c>
      <c r="BG58" s="51">
        <f>_Loc</f>
        <v>0</v>
      </c>
      <c r="BH58" s="51">
        <f>_Loc</f>
        <v>0</v>
      </c>
      <c r="BI58" s="51">
        <f>_Loc</f>
        <v>0</v>
      </c>
      <c r="BJ58" s="51">
        <f>_Loc</f>
        <v>0</v>
      </c>
      <c r="BK58" s="51">
        <f>_Loc</f>
        <v>0</v>
      </c>
      <c r="BL58" s="51">
        <f>_Loc</f>
        <v>0</v>
      </c>
      <c r="BM58" s="51">
        <f>_Loc</f>
        <v>0</v>
      </c>
      <c r="BN58" s="51">
        <f>_Loc</f>
        <v>0</v>
      </c>
      <c r="BO58" s="51">
        <f>_Loc</f>
        <v>0</v>
      </c>
      <c r="BP58" s="51">
        <f>_Loc</f>
        <v>0</v>
      </c>
      <c r="BQ58" s="51">
        <f>_Loc</f>
        <v>0</v>
      </c>
      <c r="BR58" s="51">
        <f>_Loc</f>
        <v>0</v>
      </c>
      <c r="BS58" s="51">
        <f>_Loc</f>
        <v>0</v>
      </c>
      <c r="BT58" s="51">
        <f>_Loc</f>
        <v>0</v>
      </c>
      <c r="BU58" s="51">
        <f>_Loc</f>
        <v>0</v>
      </c>
      <c r="BV58" s="51">
        <f>_Loc</f>
        <v>0</v>
      </c>
      <c r="BW58" s="51">
        <f>_Loc</f>
        <v>0</v>
      </c>
    </row>
    <row r="59" spans="1:75" s="420" customFormat="1" ht="30" customHeight="1">
      <c r="A59" s="397"/>
      <c r="B59" s="398"/>
      <c r="C59" s="399"/>
      <c r="D59" s="439">
        <f t="shared" si="6"/>
        <v>50</v>
      </c>
      <c r="E59" s="400" t="s">
        <v>5353</v>
      </c>
      <c r="F59" s="401" t="s">
        <v>604</v>
      </c>
      <c r="G59" s="402" t="str">
        <f>_Loc</f>
        <v>Cấp thoát nước</v>
      </c>
      <c r="H59" s="402" t="s">
        <v>5336</v>
      </c>
      <c r="I59" s="403">
        <f>_Loc</f>
        <v>2</v>
      </c>
      <c r="J59" s="400" t="str">
        <f>_Loc</f>
        <v>Viết</v>
      </c>
      <c r="K59" s="404">
        <f>_Loc</f>
        <v>90</v>
      </c>
      <c r="L59" s="405">
        <v>42332</v>
      </c>
      <c r="M59" s="406" t="str">
        <f>_Ngay</f>
        <v>(Thứ 3)</v>
      </c>
      <c r="N59" s="400">
        <v>2</v>
      </c>
      <c r="O59" s="400">
        <v>58</v>
      </c>
      <c r="P59" s="407"/>
      <c r="Q59" s="400"/>
      <c r="R59" s="408"/>
      <c r="S59" s="400"/>
      <c r="T59" s="400"/>
      <c r="U59" s="400"/>
      <c r="V59" s="400"/>
      <c r="W59" s="400"/>
      <c r="X59" s="400"/>
      <c r="Y59" s="409"/>
      <c r="Z59" s="353">
        <f>_Ngaycham</f>
        <v>42333</v>
      </c>
      <c r="AA59" s="354">
        <f>_Nopdiem</f>
        <v>42339</v>
      </c>
      <c r="AB59" s="412"/>
      <c r="AC59" s="413"/>
      <c r="AD59" s="414"/>
      <c r="AE59" s="408"/>
      <c r="AF59" s="404"/>
      <c r="AG59" s="415"/>
      <c r="AH59" s="415"/>
      <c r="AI59" s="416"/>
      <c r="AJ59" s="417"/>
      <c r="AK59" s="418"/>
      <c r="AL59" s="419"/>
      <c r="AM59" s="419"/>
      <c r="AN59" s="419"/>
      <c r="AO59" s="419"/>
      <c r="AP59" s="419"/>
      <c r="AQ59" s="419"/>
      <c r="AR59" s="419"/>
      <c r="AS59" s="419"/>
      <c r="AT59" s="419"/>
      <c r="AU59" s="419"/>
      <c r="AV59" s="419"/>
      <c r="AW59" s="419"/>
      <c r="AX59" s="419"/>
      <c r="AY59" s="419"/>
      <c r="AZ59" s="419"/>
      <c r="BA59" s="419"/>
      <c r="BB59" s="419"/>
      <c r="BC59" s="419"/>
      <c r="BD59" s="419"/>
      <c r="BE59" s="419"/>
      <c r="BF59" s="419"/>
      <c r="BG59" s="419"/>
      <c r="BH59" s="419"/>
      <c r="BI59" s="419"/>
      <c r="BJ59" s="419"/>
      <c r="BK59" s="419"/>
      <c r="BL59" s="419"/>
      <c r="BM59" s="419"/>
      <c r="BN59" s="419"/>
      <c r="BO59" s="419"/>
      <c r="BP59" s="419"/>
      <c r="BQ59" s="419"/>
      <c r="BR59" s="419"/>
      <c r="BS59" s="419"/>
      <c r="BT59" s="419"/>
      <c r="BU59" s="419"/>
      <c r="BV59" s="419"/>
      <c r="BW59" s="419"/>
    </row>
    <row r="60" spans="1:75" s="43" customFormat="1" ht="30" customHeight="1">
      <c r="A60" s="346">
        <f t="shared" si="15"/>
        <v>75.270833333333329</v>
      </c>
      <c r="B60" s="347" t="str">
        <f>_Gio</f>
        <v>6:30</v>
      </c>
      <c r="C60" s="389" t="s">
        <v>4883</v>
      </c>
      <c r="D60" s="355">
        <f t="shared" si="6"/>
        <v>51</v>
      </c>
      <c r="E60" s="88" t="str">
        <f>_LocHe</f>
        <v>DCK64</v>
      </c>
      <c r="F60" s="390" t="str">
        <f>_LocMaHP</f>
        <v>DC2DD51</v>
      </c>
      <c r="G60" s="391" t="str">
        <f>_Loc</f>
        <v>Kết cấu thép</v>
      </c>
      <c r="H60" s="391" t="s">
        <v>5336</v>
      </c>
      <c r="I60" s="392">
        <f>_Loc</f>
        <v>2</v>
      </c>
      <c r="J60" s="88" t="str">
        <f>_Loc</f>
        <v>Viết</v>
      </c>
      <c r="K60" s="393">
        <f>_Loc</f>
        <v>75</v>
      </c>
      <c r="L60" s="394">
        <v>42338</v>
      </c>
      <c r="M60" s="395" t="str">
        <f>_Ngay</f>
        <v>(Thứ 2)</v>
      </c>
      <c r="N60" s="88">
        <v>3</v>
      </c>
      <c r="O60" s="88">
        <v>58</v>
      </c>
      <c r="P60" s="89">
        <f>_SV_P</f>
        <v>30</v>
      </c>
      <c r="Q60" s="88">
        <f>_sophong</f>
        <v>2</v>
      </c>
      <c r="R60" s="351"/>
      <c r="S60" s="88"/>
      <c r="T60" s="88"/>
      <c r="U60" s="88"/>
      <c r="V60" s="88"/>
      <c r="W60" s="88"/>
      <c r="X60" s="88"/>
      <c r="Y60" s="352">
        <f>SUM(R60:X60)</f>
        <v>0</v>
      </c>
      <c r="Z60" s="353">
        <f>_Ngaycham</f>
        <v>42339</v>
      </c>
      <c r="AA60" s="354">
        <f>_Nopdiem</f>
        <v>42345</v>
      </c>
      <c r="AB60" s="214"/>
      <c r="AC60" s="356" t="str">
        <f>_Ngay</f>
        <v/>
      </c>
      <c r="AD60" s="215"/>
      <c r="AE60" s="40"/>
      <c r="AF60" s="39"/>
      <c r="AG60" s="41" t="str">
        <f>_Loc</f>
        <v>CTKC</v>
      </c>
      <c r="AH60" s="41" t="str">
        <f>_Loc</f>
        <v>KCT</v>
      </c>
      <c r="AI60" s="60">
        <f>Y60-2*Q60</f>
        <v>-4</v>
      </c>
      <c r="AJ60" s="103">
        <f>+O60/P60</f>
        <v>1.9333333333333333</v>
      </c>
      <c r="AK60" s="42"/>
      <c r="AL60" s="51">
        <f>_Loc</f>
        <v>0</v>
      </c>
      <c r="AM60" s="51">
        <f>_Loc</f>
        <v>0</v>
      </c>
      <c r="AN60" s="51">
        <f>_Loc</f>
        <v>0</v>
      </c>
      <c r="AO60" s="51">
        <f>_Loc</f>
        <v>0</v>
      </c>
      <c r="AP60" s="51">
        <f>_Loc</f>
        <v>0</v>
      </c>
      <c r="AQ60" s="51" t="str">
        <f>_Loc</f>
        <v>x</v>
      </c>
      <c r="AR60" s="51">
        <f>_Loc</f>
        <v>0</v>
      </c>
      <c r="AS60" s="51">
        <f>_Loc</f>
        <v>0</v>
      </c>
      <c r="AT60" s="51">
        <f>_Loc</f>
        <v>0</v>
      </c>
      <c r="AU60" s="51">
        <f>_Loc</f>
        <v>0</v>
      </c>
      <c r="AV60" s="51">
        <f>_Loc</f>
        <v>0</v>
      </c>
      <c r="AW60" s="51">
        <f>_Loc</f>
        <v>0</v>
      </c>
      <c r="AX60" s="51">
        <f>_Loc</f>
        <v>0</v>
      </c>
      <c r="AY60" s="51">
        <f>_Loc</f>
        <v>0</v>
      </c>
      <c r="AZ60" s="51">
        <f>_Loc</f>
        <v>0</v>
      </c>
      <c r="BA60" s="51">
        <f>_Loc</f>
        <v>0</v>
      </c>
      <c r="BB60" s="51">
        <f>_Loc</f>
        <v>0</v>
      </c>
      <c r="BC60" s="51">
        <f>_Loc</f>
        <v>0</v>
      </c>
      <c r="BD60" s="51">
        <f>_Loc</f>
        <v>0</v>
      </c>
      <c r="BE60" s="51">
        <f>_Loc</f>
        <v>0</v>
      </c>
      <c r="BF60" s="51">
        <f>_Loc</f>
        <v>0</v>
      </c>
      <c r="BG60" s="51">
        <f>_Loc</f>
        <v>0</v>
      </c>
      <c r="BH60" s="51">
        <f>_Loc</f>
        <v>0</v>
      </c>
      <c r="BI60" s="51">
        <f>_Loc</f>
        <v>0</v>
      </c>
      <c r="BJ60" s="51" t="str">
        <f>_Loc</f>
        <v>x</v>
      </c>
      <c r="BK60" s="51">
        <f>_Loc</f>
        <v>0</v>
      </c>
      <c r="BL60" s="51">
        <f>_Loc</f>
        <v>0</v>
      </c>
      <c r="BM60" s="51">
        <f>_Loc</f>
        <v>0</v>
      </c>
      <c r="BN60" s="51">
        <f>_Loc</f>
        <v>0</v>
      </c>
      <c r="BO60" s="51">
        <f>_Loc</f>
        <v>0</v>
      </c>
      <c r="BP60" s="51">
        <f>_Loc</f>
        <v>0</v>
      </c>
      <c r="BQ60" s="51">
        <f>_Loc</f>
        <v>0</v>
      </c>
      <c r="BR60" s="51">
        <f>_Loc</f>
        <v>0</v>
      </c>
      <c r="BS60" s="51">
        <f>_Loc</f>
        <v>0</v>
      </c>
      <c r="BT60" s="51">
        <f>_Loc</f>
        <v>0</v>
      </c>
      <c r="BU60" s="51">
        <f>_Loc</f>
        <v>0</v>
      </c>
      <c r="BV60" s="51">
        <f>_Loc</f>
        <v>0</v>
      </c>
      <c r="BW60" s="51">
        <f>_Loc</f>
        <v>0</v>
      </c>
    </row>
    <row r="61" spans="1:75" s="43" customFormat="1" ht="30" customHeight="1">
      <c r="A61" s="346">
        <f t="shared" si="15"/>
        <v>90.270833333333329</v>
      </c>
      <c r="B61" s="347" t="str">
        <f>_Gio</f>
        <v>6:30</v>
      </c>
      <c r="C61" s="389" t="s">
        <v>4879</v>
      </c>
      <c r="D61" s="355">
        <f t="shared" si="6"/>
        <v>52</v>
      </c>
      <c r="E61" s="88" t="str">
        <f>_LocHe</f>
        <v>DCK64</v>
      </c>
      <c r="F61" s="390" t="str">
        <f>_LocMaHP</f>
        <v>DC2DD52</v>
      </c>
      <c r="G61" s="391" t="str">
        <f>_Loc</f>
        <v>Kết cấu bêtông cốt thép</v>
      </c>
      <c r="H61" s="391" t="s">
        <v>5336</v>
      </c>
      <c r="I61" s="392">
        <f>_Loc</f>
        <v>3</v>
      </c>
      <c r="J61" s="88" t="str">
        <f>_Loc</f>
        <v>Viết</v>
      </c>
      <c r="K61" s="393">
        <f>_Loc</f>
        <v>90</v>
      </c>
      <c r="L61" s="394">
        <v>42341</v>
      </c>
      <c r="M61" s="395" t="str">
        <f>_Ngay</f>
        <v>(Thứ 5)</v>
      </c>
      <c r="N61" s="88">
        <v>3</v>
      </c>
      <c r="O61" s="88">
        <v>58</v>
      </c>
      <c r="P61" s="89">
        <f>_SV_P</f>
        <v>30</v>
      </c>
      <c r="Q61" s="88">
        <f>_sophong</f>
        <v>2</v>
      </c>
      <c r="R61" s="351"/>
      <c r="S61" s="88"/>
      <c r="T61" s="88"/>
      <c r="U61" s="88"/>
      <c r="V61" s="88"/>
      <c r="W61" s="88"/>
      <c r="X61" s="88"/>
      <c r="Y61" s="352">
        <f>SUM(R61:X61)</f>
        <v>0</v>
      </c>
      <c r="Z61" s="353">
        <f>_Ngaycham</f>
        <v>42342</v>
      </c>
      <c r="AA61" s="354">
        <f>_Nopdiem</f>
        <v>42348</v>
      </c>
      <c r="AB61" s="214"/>
      <c r="AC61" s="356" t="str">
        <f>_Ngay</f>
        <v/>
      </c>
      <c r="AD61" s="215"/>
      <c r="AE61" s="40"/>
      <c r="AF61" s="39"/>
      <c r="AG61" s="41" t="str">
        <f>_Loc</f>
        <v>CTKC</v>
      </c>
      <c r="AH61" s="41" t="str">
        <f>_Loc</f>
        <v>KCT</v>
      </c>
      <c r="AI61" s="60">
        <f>Y61-2*Q61</f>
        <v>-4</v>
      </c>
      <c r="AJ61" s="103">
        <f>+O61/P61</f>
        <v>1.9333333333333333</v>
      </c>
      <c r="AK61" s="42"/>
      <c r="AL61" s="51">
        <f>_Loc</f>
        <v>0</v>
      </c>
      <c r="AM61" s="51">
        <f>_Loc</f>
        <v>0</v>
      </c>
      <c r="AN61" s="51">
        <f>_Loc</f>
        <v>0</v>
      </c>
      <c r="AO61" s="51">
        <f>_Loc</f>
        <v>0</v>
      </c>
      <c r="AP61" s="51">
        <f>_Loc</f>
        <v>0</v>
      </c>
      <c r="AQ61" s="51" t="str">
        <f>_Loc</f>
        <v>x</v>
      </c>
      <c r="AR61" s="51">
        <f>_Loc</f>
        <v>0</v>
      </c>
      <c r="AS61" s="51">
        <f>_Loc</f>
        <v>0</v>
      </c>
      <c r="AT61" s="51">
        <f>_Loc</f>
        <v>0</v>
      </c>
      <c r="AU61" s="51">
        <f>_Loc</f>
        <v>0</v>
      </c>
      <c r="AV61" s="51">
        <f>_Loc</f>
        <v>0</v>
      </c>
      <c r="AW61" s="51">
        <f>_Loc</f>
        <v>0</v>
      </c>
      <c r="AX61" s="51">
        <f>_Loc</f>
        <v>0</v>
      </c>
      <c r="AY61" s="51">
        <f>_Loc</f>
        <v>0</v>
      </c>
      <c r="AZ61" s="51">
        <f>_Loc</f>
        <v>0</v>
      </c>
      <c r="BA61" s="51">
        <f>_Loc</f>
        <v>0</v>
      </c>
      <c r="BB61" s="51">
        <f>_Loc</f>
        <v>0</v>
      </c>
      <c r="BC61" s="51">
        <f>_Loc</f>
        <v>0</v>
      </c>
      <c r="BD61" s="51">
        <f>_Loc</f>
        <v>0</v>
      </c>
    </row>
    <row r="62" spans="1:75" s="420" customFormat="1" ht="30" customHeight="1">
      <c r="A62" s="397">
        <f t="shared" si="15"/>
        <v>90.270833333333329</v>
      </c>
      <c r="B62" s="398" t="str">
        <f>_Gio</f>
        <v>6:30</v>
      </c>
      <c r="C62" s="399" t="s">
        <v>5355</v>
      </c>
      <c r="D62" s="439">
        <f t="shared" si="6"/>
        <v>53</v>
      </c>
      <c r="E62" s="400" t="s">
        <v>5353</v>
      </c>
      <c r="F62" s="401" t="s">
        <v>590</v>
      </c>
      <c r="G62" s="402" t="s">
        <v>371</v>
      </c>
      <c r="H62" s="402" t="s">
        <v>5336</v>
      </c>
      <c r="I62" s="403">
        <f>_Loc</f>
        <v>4</v>
      </c>
      <c r="J62" s="400" t="str">
        <f>_Loc</f>
        <v>Viết</v>
      </c>
      <c r="K62" s="404">
        <f>_Loc</f>
        <v>90</v>
      </c>
      <c r="L62" s="405">
        <v>42346</v>
      </c>
      <c r="M62" s="406" t="str">
        <f>_Ngay</f>
        <v>(Thứ 3)</v>
      </c>
      <c r="N62" s="400">
        <v>2</v>
      </c>
      <c r="O62" s="400">
        <v>58</v>
      </c>
      <c r="P62" s="407"/>
      <c r="Q62" s="400"/>
      <c r="R62" s="408"/>
      <c r="S62" s="400"/>
      <c r="T62" s="400"/>
      <c r="U62" s="400"/>
      <c r="V62" s="400"/>
      <c r="W62" s="400"/>
      <c r="X62" s="400"/>
      <c r="Y62" s="409"/>
      <c r="Z62" s="353">
        <f>_Ngaycham</f>
        <v>42347</v>
      </c>
      <c r="AA62" s="354">
        <f>_Nopdiem</f>
        <v>42353</v>
      </c>
      <c r="AB62" s="412"/>
      <c r="AC62" s="413"/>
      <c r="AD62" s="414"/>
      <c r="AE62" s="408"/>
      <c r="AF62" s="404"/>
      <c r="AG62" s="415"/>
      <c r="AH62" s="415"/>
      <c r="AI62" s="416"/>
      <c r="AJ62" s="417"/>
      <c r="AK62" s="418"/>
      <c r="AL62" s="419"/>
      <c r="AM62" s="419"/>
      <c r="AN62" s="419"/>
      <c r="AO62" s="419"/>
      <c r="AP62" s="419"/>
      <c r="AQ62" s="419"/>
      <c r="AR62" s="419"/>
      <c r="AS62" s="419"/>
      <c r="AT62" s="419"/>
      <c r="AU62" s="419"/>
      <c r="AV62" s="419"/>
      <c r="AW62" s="419"/>
      <c r="AX62" s="419"/>
      <c r="AY62" s="419"/>
      <c r="AZ62" s="419"/>
      <c r="BA62" s="419"/>
      <c r="BB62" s="419"/>
      <c r="BC62" s="419"/>
      <c r="BD62" s="419"/>
      <c r="BE62" s="419"/>
      <c r="BF62" s="419"/>
      <c r="BG62" s="419"/>
      <c r="BH62" s="419"/>
      <c r="BI62" s="419"/>
      <c r="BJ62" s="419"/>
      <c r="BK62" s="419"/>
      <c r="BL62" s="419"/>
      <c r="BM62" s="419"/>
      <c r="BN62" s="419"/>
      <c r="BO62" s="419"/>
      <c r="BP62" s="419"/>
      <c r="BQ62" s="419"/>
      <c r="BR62" s="419"/>
      <c r="BS62" s="419"/>
      <c r="BT62" s="419"/>
      <c r="BU62" s="419"/>
      <c r="BV62" s="419"/>
      <c r="BW62" s="419"/>
    </row>
    <row r="63" spans="1:75" s="420" customFormat="1" ht="30" customHeight="1">
      <c r="A63" s="397">
        <f t="shared" si="15"/>
        <v>60.270833333333336</v>
      </c>
      <c r="B63" s="398" t="str">
        <f>_Gio</f>
        <v>6:30</v>
      </c>
      <c r="C63" s="399" t="s">
        <v>5356</v>
      </c>
      <c r="D63" s="439">
        <f t="shared" si="6"/>
        <v>54</v>
      </c>
      <c r="E63" s="400" t="s">
        <v>5353</v>
      </c>
      <c r="F63" s="401" t="s">
        <v>206</v>
      </c>
      <c r="G63" s="402" t="s">
        <v>1622</v>
      </c>
      <c r="H63" s="402" t="s">
        <v>5336</v>
      </c>
      <c r="I63" s="403">
        <f>_Loc</f>
        <v>2</v>
      </c>
      <c r="J63" s="400" t="str">
        <f>_Loc</f>
        <v>Viết</v>
      </c>
      <c r="K63" s="404">
        <f>_Loc</f>
        <v>60</v>
      </c>
      <c r="L63" s="405">
        <v>42349</v>
      </c>
      <c r="M63" s="406" t="str">
        <f>_Ngay</f>
        <v>(Thứ 6)</v>
      </c>
      <c r="N63" s="400">
        <v>2</v>
      </c>
      <c r="O63" s="400">
        <v>58</v>
      </c>
      <c r="P63" s="407"/>
      <c r="Q63" s="400"/>
      <c r="R63" s="408"/>
      <c r="S63" s="400"/>
      <c r="T63" s="400"/>
      <c r="U63" s="400"/>
      <c r="V63" s="400"/>
      <c r="W63" s="400"/>
      <c r="X63" s="400"/>
      <c r="Y63" s="409"/>
      <c r="Z63" s="353">
        <f>_Ngaycham</f>
        <v>42352</v>
      </c>
      <c r="AA63" s="354">
        <f>_Nopdiem</f>
        <v>42356</v>
      </c>
      <c r="AB63" s="412"/>
      <c r="AC63" s="413"/>
      <c r="AD63" s="414"/>
      <c r="AE63" s="408"/>
      <c r="AF63" s="404"/>
      <c r="AG63" s="415"/>
      <c r="AH63" s="415"/>
      <c r="AI63" s="416"/>
      <c r="AJ63" s="417"/>
      <c r="AK63" s="418"/>
      <c r="AL63" s="419"/>
      <c r="AM63" s="419"/>
      <c r="AN63" s="419"/>
      <c r="AO63" s="419"/>
      <c r="AP63" s="419"/>
      <c r="AQ63" s="419"/>
      <c r="AR63" s="419"/>
      <c r="AS63" s="419"/>
      <c r="AT63" s="419"/>
      <c r="AU63" s="419"/>
      <c r="AV63" s="419"/>
      <c r="AW63" s="419"/>
      <c r="AX63" s="419"/>
      <c r="AY63" s="419"/>
      <c r="AZ63" s="419"/>
      <c r="BA63" s="419"/>
      <c r="BB63" s="419"/>
      <c r="BC63" s="419"/>
      <c r="BD63" s="419"/>
      <c r="BE63" s="419"/>
      <c r="BF63" s="419"/>
      <c r="BG63" s="419"/>
      <c r="BH63" s="419"/>
      <c r="BI63" s="419"/>
      <c r="BJ63" s="419"/>
      <c r="BK63" s="419"/>
      <c r="BL63" s="419"/>
      <c r="BM63" s="419"/>
      <c r="BN63" s="419"/>
      <c r="BO63" s="419"/>
      <c r="BP63" s="419"/>
      <c r="BQ63" s="419"/>
      <c r="BR63" s="419"/>
      <c r="BS63" s="419"/>
      <c r="BT63" s="419"/>
      <c r="BU63" s="419"/>
      <c r="BV63" s="419"/>
      <c r="BW63" s="419"/>
    </row>
    <row r="64" spans="1:75" s="43" customFormat="1" ht="30" customHeight="1">
      <c r="A64" s="346">
        <f t="shared" si="15"/>
        <v>0.27083333333333331</v>
      </c>
      <c r="B64" s="347" t="str">
        <f>_Gio</f>
        <v>6:30</v>
      </c>
      <c r="C64" s="389" t="s">
        <v>4862</v>
      </c>
      <c r="D64" s="355">
        <f t="shared" si="6"/>
        <v>55</v>
      </c>
      <c r="E64" s="88" t="str">
        <f>_LocHe</f>
        <v>DCK64</v>
      </c>
      <c r="F64" s="390" t="str">
        <f>_LocMaHP</f>
        <v>DC2DD54</v>
      </c>
      <c r="G64" s="391" t="str">
        <f>_Loc</f>
        <v>Đồ án Kết cấu bêtông cốt thép</v>
      </c>
      <c r="H64" s="391" t="s">
        <v>5336</v>
      </c>
      <c r="I64" s="392">
        <f>_Loc</f>
        <v>1</v>
      </c>
      <c r="J64" s="88" t="str">
        <f>_Loc</f>
        <v>VĐ</v>
      </c>
      <c r="K64" s="393">
        <f>_Loc</f>
        <v>0</v>
      </c>
      <c r="L64" s="394">
        <v>42355</v>
      </c>
      <c r="M64" s="395" t="str">
        <f>_Ngay</f>
        <v>(Thứ 5)</v>
      </c>
      <c r="N64" s="88" t="s">
        <v>5279</v>
      </c>
      <c r="O64" s="88">
        <v>58</v>
      </c>
      <c r="P64" s="89" t="str">
        <f>_SV_P</f>
        <v/>
      </c>
      <c r="Q64" s="88" t="str">
        <f>_sophong</f>
        <v/>
      </c>
      <c r="R64" s="351"/>
      <c r="S64" s="88"/>
      <c r="T64" s="88"/>
      <c r="U64" s="88"/>
      <c r="V64" s="88"/>
      <c r="W64" s="88"/>
      <c r="X64" s="88"/>
      <c r="Y64" s="352">
        <f>SUM(R64:X64)</f>
        <v>0</v>
      </c>
      <c r="Z64" s="353">
        <f>_Ngaycham</f>
        <v>42355</v>
      </c>
      <c r="AA64" s="354">
        <f>_Nopdiem</f>
        <v>42357</v>
      </c>
      <c r="AB64" s="214"/>
      <c r="AC64" s="356" t="str">
        <f>_Ngay</f>
        <v/>
      </c>
      <c r="AD64" s="215"/>
      <c r="AE64" s="40"/>
      <c r="AF64" s="39"/>
      <c r="AG64" s="41" t="str">
        <f>_Loc</f>
        <v>CTKC</v>
      </c>
      <c r="AH64" s="41" t="str">
        <f>_Loc</f>
        <v>KCT</v>
      </c>
      <c r="AI64" s="60" t="e">
        <f>Y64-2*Q64</f>
        <v>#VALUE!</v>
      </c>
      <c r="AJ64" s="103" t="e">
        <f>+O64/P64</f>
        <v>#VALUE!</v>
      </c>
      <c r="AK64" s="42"/>
      <c r="AL64" s="51">
        <f>_Loc</f>
        <v>0</v>
      </c>
      <c r="AM64" s="51">
        <f>_Loc</f>
        <v>0</v>
      </c>
      <c r="AN64" s="51">
        <f>_Loc</f>
        <v>0</v>
      </c>
      <c r="AO64" s="51">
        <f>_Loc</f>
        <v>0</v>
      </c>
      <c r="AP64" s="51">
        <f>_Loc</f>
        <v>0</v>
      </c>
      <c r="AQ64" s="51" t="str">
        <f>_Loc</f>
        <v>x</v>
      </c>
      <c r="AR64" s="51">
        <f>_Loc</f>
        <v>0</v>
      </c>
      <c r="AS64" s="51">
        <f>_Loc</f>
        <v>0</v>
      </c>
      <c r="AT64" s="51">
        <f>_Loc</f>
        <v>0</v>
      </c>
      <c r="AU64" s="51">
        <f>_Loc</f>
        <v>0</v>
      </c>
      <c r="AV64" s="51">
        <f>_Loc</f>
        <v>0</v>
      </c>
      <c r="AW64" s="51">
        <f>_Loc</f>
        <v>0</v>
      </c>
      <c r="AX64" s="51">
        <f>_Loc</f>
        <v>0</v>
      </c>
      <c r="AY64" s="51">
        <f>_Loc</f>
        <v>0</v>
      </c>
      <c r="AZ64" s="51">
        <f>_Loc</f>
        <v>0</v>
      </c>
      <c r="BA64" s="51">
        <f>_Loc</f>
        <v>0</v>
      </c>
      <c r="BB64" s="51">
        <f>_Loc</f>
        <v>0</v>
      </c>
      <c r="BC64" s="51">
        <f>_Loc</f>
        <v>0</v>
      </c>
      <c r="BD64" s="51">
        <f>_Loc</f>
        <v>0</v>
      </c>
    </row>
    <row r="65" spans="1:75" s="420" customFormat="1" ht="30" customHeight="1">
      <c r="A65" s="397"/>
      <c r="B65" s="398"/>
      <c r="C65" s="399"/>
      <c r="D65" s="439">
        <f t="shared" si="6"/>
        <v>56</v>
      </c>
      <c r="E65" s="400" t="s">
        <v>5353</v>
      </c>
      <c r="F65" s="401" t="s">
        <v>591</v>
      </c>
      <c r="G65" s="402" t="str">
        <f>_Loc</f>
        <v>Đồ án Kiến trúc dân dụng và công nghiệp</v>
      </c>
      <c r="H65" s="402" t="s">
        <v>5336</v>
      </c>
      <c r="I65" s="403">
        <f>_Loc</f>
        <v>2</v>
      </c>
      <c r="J65" s="400" t="str">
        <f>_Loc</f>
        <v>VĐ</v>
      </c>
      <c r="K65" s="404">
        <f>_Loc</f>
        <v>0</v>
      </c>
      <c r="L65" s="405">
        <v>42358</v>
      </c>
      <c r="M65" s="406" t="str">
        <f>_Ngay</f>
        <v>(Cnhật)</v>
      </c>
      <c r="N65" s="400" t="s">
        <v>5279</v>
      </c>
      <c r="O65" s="400">
        <v>58</v>
      </c>
      <c r="P65" s="407"/>
      <c r="Q65" s="400"/>
      <c r="R65" s="408"/>
      <c r="S65" s="400"/>
      <c r="T65" s="400"/>
      <c r="U65" s="400"/>
      <c r="V65" s="400"/>
      <c r="W65" s="400"/>
      <c r="X65" s="400"/>
      <c r="Y65" s="409"/>
      <c r="Z65" s="353">
        <f>_Ngaycham</f>
        <v>42358</v>
      </c>
      <c r="AA65" s="354">
        <f>_Nopdiem</f>
        <v>42360</v>
      </c>
      <c r="AB65" s="412"/>
      <c r="AC65" s="413"/>
      <c r="AD65" s="414"/>
      <c r="AE65" s="408"/>
      <c r="AF65" s="404"/>
      <c r="AG65" s="415"/>
      <c r="AH65" s="415"/>
      <c r="AI65" s="416"/>
      <c r="AJ65" s="417"/>
      <c r="AK65" s="418"/>
      <c r="AL65" s="419"/>
      <c r="AM65" s="419"/>
      <c r="AN65" s="419"/>
      <c r="AO65" s="419"/>
      <c r="AP65" s="419"/>
      <c r="AQ65" s="419"/>
      <c r="AR65" s="419"/>
      <c r="AS65" s="419"/>
      <c r="AT65" s="419"/>
      <c r="AU65" s="419"/>
      <c r="AV65" s="419"/>
      <c r="AW65" s="419"/>
      <c r="AX65" s="419"/>
      <c r="AY65" s="419"/>
      <c r="AZ65" s="419"/>
      <c r="BA65" s="419"/>
      <c r="BB65" s="419"/>
      <c r="BC65" s="419"/>
      <c r="BD65" s="419"/>
      <c r="BE65" s="419"/>
      <c r="BF65" s="419"/>
      <c r="BG65" s="419"/>
      <c r="BH65" s="419"/>
      <c r="BI65" s="419"/>
      <c r="BJ65" s="419"/>
      <c r="BK65" s="419"/>
      <c r="BL65" s="419"/>
      <c r="BM65" s="419"/>
      <c r="BN65" s="419"/>
      <c r="BO65" s="419"/>
      <c r="BP65" s="419"/>
      <c r="BQ65" s="419"/>
      <c r="BR65" s="419"/>
      <c r="BS65" s="419"/>
      <c r="BT65" s="419"/>
      <c r="BU65" s="419"/>
      <c r="BV65" s="419"/>
      <c r="BW65" s="419"/>
    </row>
    <row r="66" spans="1:75" s="43" customFormat="1" ht="30" customHeight="1">
      <c r="A66" s="346">
        <f t="shared" si="15"/>
        <v>0.27083333333333331</v>
      </c>
      <c r="B66" s="347" t="str">
        <f>_Gio</f>
        <v>6:30</v>
      </c>
      <c r="C66" s="389" t="s">
        <v>4930</v>
      </c>
      <c r="D66" s="355">
        <f t="shared" si="6"/>
        <v>57</v>
      </c>
      <c r="E66" s="88" t="str">
        <f>_LocHe</f>
        <v>DCK64</v>
      </c>
      <c r="F66" s="390" t="str">
        <f>_LocMaHP</f>
        <v>DC3QT64</v>
      </c>
      <c r="G66" s="391" t="str">
        <f>_Loc</f>
        <v>Quản trị tài chính doanh nghiệp</v>
      </c>
      <c r="H66" s="391" t="s">
        <v>5335</v>
      </c>
      <c r="I66" s="392">
        <f>_Loc</f>
        <v>3</v>
      </c>
      <c r="J66" s="88">
        <f>_Loc</f>
        <v>0</v>
      </c>
      <c r="K66" s="393">
        <f>_Loc</f>
        <v>0</v>
      </c>
      <c r="L66" s="394">
        <v>42335</v>
      </c>
      <c r="M66" s="395" t="str">
        <f>_Ngay</f>
        <v>(Thứ 6)</v>
      </c>
      <c r="N66" s="88">
        <v>3</v>
      </c>
      <c r="O66" s="88">
        <v>110</v>
      </c>
      <c r="P66" s="89">
        <f>_SV_P</f>
        <v>30</v>
      </c>
      <c r="Q66" s="88">
        <f>_sophong</f>
        <v>4</v>
      </c>
      <c r="R66" s="351"/>
      <c r="S66" s="88"/>
      <c r="T66" s="88"/>
      <c r="U66" s="88"/>
      <c r="V66" s="88"/>
      <c r="W66" s="88"/>
      <c r="X66" s="88"/>
      <c r="Y66" s="352">
        <f t="shared" ref="Y66:Y72" si="17">SUM(R66:X66)</f>
        <v>0</v>
      </c>
      <c r="Z66" s="353">
        <f>_Ngaycham</f>
        <v>42338</v>
      </c>
      <c r="AA66" s="354">
        <f>_Nopdiem</f>
        <v>42342</v>
      </c>
      <c r="AB66" s="214"/>
      <c r="AC66" s="356" t="str">
        <f>_Ngay</f>
        <v/>
      </c>
      <c r="AD66" s="215"/>
      <c r="AE66" s="40"/>
      <c r="AF66" s="39"/>
      <c r="AG66" s="41" t="str">
        <f>_Loc</f>
        <v>KVQT</v>
      </c>
      <c r="AH66" s="41" t="str">
        <f>_Loc</f>
        <v>KTVT</v>
      </c>
      <c r="AI66" s="60">
        <f t="shared" ref="AI66:AI71" si="18">Y66-2*Q66</f>
        <v>-8</v>
      </c>
      <c r="AJ66" s="103">
        <f t="shared" ref="AJ66:AJ71" si="19">+O66/P66</f>
        <v>3.6666666666666665</v>
      </c>
      <c r="AK66" s="42"/>
      <c r="AL66" s="51">
        <f>_Loc</f>
        <v>0</v>
      </c>
      <c r="AM66" s="51">
        <f>_Loc</f>
        <v>0</v>
      </c>
      <c r="AN66" s="51">
        <f>_Loc</f>
        <v>0</v>
      </c>
      <c r="AO66" s="51">
        <f>_Loc</f>
        <v>0</v>
      </c>
      <c r="AP66" s="51">
        <f>_Loc</f>
        <v>0</v>
      </c>
      <c r="AQ66" s="51">
        <f>_Loc</f>
        <v>0</v>
      </c>
      <c r="AR66" s="51">
        <f>_Loc</f>
        <v>0</v>
      </c>
      <c r="AS66" s="51">
        <f>_Loc</f>
        <v>0</v>
      </c>
      <c r="AT66" s="51">
        <f>_Loc</f>
        <v>0</v>
      </c>
      <c r="AU66" s="51">
        <f>_Loc</f>
        <v>0</v>
      </c>
      <c r="AV66" s="51">
        <f>_Loc</f>
        <v>0</v>
      </c>
      <c r="AW66" s="51">
        <f>_Loc</f>
        <v>0</v>
      </c>
      <c r="AX66" s="51">
        <f>_Loc</f>
        <v>0</v>
      </c>
      <c r="AY66" s="51" t="str">
        <f>_Loc</f>
        <v>x</v>
      </c>
      <c r="AZ66" s="51" t="str">
        <f>_Loc</f>
        <v>x</v>
      </c>
      <c r="BA66" s="51">
        <f>_Loc</f>
        <v>0</v>
      </c>
      <c r="BB66" s="51">
        <f>_Loc</f>
        <v>0</v>
      </c>
      <c r="BC66" s="51">
        <f>_Loc</f>
        <v>0</v>
      </c>
      <c r="BD66" s="51">
        <f>_Loc</f>
        <v>0</v>
      </c>
    </row>
    <row r="67" spans="1:75" s="43" customFormat="1" ht="30" customHeight="1">
      <c r="A67" s="346">
        <f t="shared" si="15"/>
        <v>90.270833333333329</v>
      </c>
      <c r="B67" s="347" t="str">
        <f>_Gio</f>
        <v>6:30</v>
      </c>
      <c r="C67" s="389" t="s">
        <v>4877</v>
      </c>
      <c r="D67" s="355">
        <f t="shared" si="6"/>
        <v>58</v>
      </c>
      <c r="E67" s="88" t="str">
        <f>_LocHe</f>
        <v>DCK64</v>
      </c>
      <c r="F67" s="390" t="str">
        <f>_LocMaHP</f>
        <v>DC3KT26</v>
      </c>
      <c r="G67" s="391" t="str">
        <f>_Loc</f>
        <v>Kế toán quản trị</v>
      </c>
      <c r="H67" s="391" t="s">
        <v>5335</v>
      </c>
      <c r="I67" s="392">
        <f>_Loc</f>
        <v>3</v>
      </c>
      <c r="J67" s="88" t="str">
        <f>_Loc</f>
        <v>Viết</v>
      </c>
      <c r="K67" s="393">
        <f>_Loc</f>
        <v>90</v>
      </c>
      <c r="L67" s="394">
        <v>42340</v>
      </c>
      <c r="M67" s="395" t="str">
        <f>_Ngay</f>
        <v>(Thứ 4)</v>
      </c>
      <c r="N67" s="88">
        <v>3</v>
      </c>
      <c r="O67" s="88">
        <v>110</v>
      </c>
      <c r="P67" s="89">
        <f>_SV_P</f>
        <v>30</v>
      </c>
      <c r="Q67" s="88">
        <f>_sophong</f>
        <v>4</v>
      </c>
      <c r="R67" s="351"/>
      <c r="S67" s="88"/>
      <c r="T67" s="88"/>
      <c r="U67" s="88"/>
      <c r="V67" s="88"/>
      <c r="W67" s="88"/>
      <c r="X67" s="88"/>
      <c r="Y67" s="352">
        <f t="shared" si="17"/>
        <v>0</v>
      </c>
      <c r="Z67" s="353">
        <f>_Ngaycham</f>
        <v>42341</v>
      </c>
      <c r="AA67" s="354">
        <f>_Nopdiem</f>
        <v>42347</v>
      </c>
      <c r="AB67" s="214"/>
      <c r="AC67" s="356" t="str">
        <f>_Ngay</f>
        <v/>
      </c>
      <c r="AD67" s="215"/>
      <c r="AE67" s="40"/>
      <c r="AF67" s="39"/>
      <c r="AG67" s="41" t="str">
        <f>_Loc</f>
        <v>KVKK</v>
      </c>
      <c r="AH67" s="41" t="str">
        <f>_Loc</f>
        <v>KTVT</v>
      </c>
      <c r="AI67" s="60">
        <f t="shared" si="18"/>
        <v>-8</v>
      </c>
      <c r="AJ67" s="103">
        <f t="shared" si="19"/>
        <v>3.6666666666666665</v>
      </c>
      <c r="AK67" s="42"/>
      <c r="AL67" s="51">
        <f>_Loc</f>
        <v>0</v>
      </c>
      <c r="AM67" s="51">
        <f>_Loc</f>
        <v>0</v>
      </c>
      <c r="AN67" s="51">
        <f>_Loc</f>
        <v>0</v>
      </c>
      <c r="AO67" s="51">
        <f>_Loc</f>
        <v>0</v>
      </c>
      <c r="AP67" s="51">
        <f>_Loc</f>
        <v>0</v>
      </c>
      <c r="AQ67" s="51">
        <f>_Loc</f>
        <v>0</v>
      </c>
      <c r="AR67" s="51">
        <f>_Loc</f>
        <v>0</v>
      </c>
      <c r="AS67" s="51">
        <f>_Loc</f>
        <v>0</v>
      </c>
      <c r="AT67" s="51">
        <f>_Loc</f>
        <v>0</v>
      </c>
      <c r="AU67" s="51">
        <f>_Loc</f>
        <v>0</v>
      </c>
      <c r="AV67" s="51">
        <f>_Loc</f>
        <v>0</v>
      </c>
      <c r="AW67" s="51">
        <f>_Loc</f>
        <v>0</v>
      </c>
      <c r="AX67" s="51">
        <f>_Loc</f>
        <v>0</v>
      </c>
      <c r="AY67" s="51" t="str">
        <f>_Loc</f>
        <v>x</v>
      </c>
      <c r="AZ67" s="51">
        <f>_Loc</f>
        <v>0</v>
      </c>
      <c r="BA67" s="51">
        <f>_Loc</f>
        <v>0</v>
      </c>
      <c r="BB67" s="51">
        <f>_Loc</f>
        <v>0</v>
      </c>
      <c r="BC67" s="51">
        <f>_Loc</f>
        <v>0</v>
      </c>
      <c r="BD67" s="51">
        <f>_Loc</f>
        <v>0</v>
      </c>
      <c r="BE67" s="51">
        <f>_Loc</f>
        <v>0</v>
      </c>
      <c r="BF67" s="51">
        <f>_Loc</f>
        <v>0</v>
      </c>
      <c r="BG67" s="51">
        <f>_Loc</f>
        <v>0</v>
      </c>
      <c r="BH67" s="51">
        <f>_Loc</f>
        <v>0</v>
      </c>
      <c r="BI67" s="51">
        <f>_Loc</f>
        <v>0</v>
      </c>
      <c r="BJ67" s="51">
        <f>_Loc</f>
        <v>0</v>
      </c>
      <c r="BK67" s="51">
        <f>_Loc</f>
        <v>0</v>
      </c>
      <c r="BL67" s="51">
        <f>_Loc</f>
        <v>0</v>
      </c>
      <c r="BM67" s="51">
        <f>_Loc</f>
        <v>0</v>
      </c>
      <c r="BN67" s="51">
        <f>_Loc</f>
        <v>0</v>
      </c>
      <c r="BO67" s="51">
        <f>_Loc</f>
        <v>0</v>
      </c>
      <c r="BP67" s="51">
        <f>_Loc</f>
        <v>0</v>
      </c>
      <c r="BQ67" s="51">
        <f>_Loc</f>
        <v>0</v>
      </c>
      <c r="BR67" s="51" t="str">
        <f>_Loc</f>
        <v>x</v>
      </c>
      <c r="BS67" s="51">
        <f>_Loc</f>
        <v>0</v>
      </c>
      <c r="BT67" s="51">
        <f>_Loc</f>
        <v>0</v>
      </c>
      <c r="BU67" s="51">
        <f>_Loc</f>
        <v>0</v>
      </c>
      <c r="BV67" s="51">
        <f>_Loc</f>
        <v>0</v>
      </c>
      <c r="BW67" s="51">
        <f>_Loc</f>
        <v>0</v>
      </c>
    </row>
    <row r="68" spans="1:75" s="43" customFormat="1" ht="30" customHeight="1">
      <c r="A68" s="346">
        <f t="shared" si="15"/>
        <v>90.270833333333329</v>
      </c>
      <c r="B68" s="347" t="str">
        <f>_Gio</f>
        <v>6:30</v>
      </c>
      <c r="C68" s="389" t="s">
        <v>4937</v>
      </c>
      <c r="D68" s="355">
        <f t="shared" si="6"/>
        <v>59</v>
      </c>
      <c r="E68" s="88" t="str">
        <f>_LocHe</f>
        <v>DCK64</v>
      </c>
      <c r="F68" s="390" t="str">
        <f>_LocMaHP</f>
        <v>DC3KV49</v>
      </c>
      <c r="G68" s="391" t="str">
        <f>_Loc</f>
        <v>Thuế</v>
      </c>
      <c r="H68" s="391" t="s">
        <v>5335</v>
      </c>
      <c r="I68" s="392">
        <f>_Loc</f>
        <v>2</v>
      </c>
      <c r="J68" s="88" t="str">
        <f>_Loc</f>
        <v>Viết</v>
      </c>
      <c r="K68" s="393">
        <f>_Loc</f>
        <v>90</v>
      </c>
      <c r="L68" s="394">
        <v>42342</v>
      </c>
      <c r="M68" s="395" t="str">
        <f>_Ngay</f>
        <v>(Thứ 6)</v>
      </c>
      <c r="N68" s="88">
        <v>3</v>
      </c>
      <c r="O68" s="88">
        <v>110</v>
      </c>
      <c r="P68" s="89">
        <f>_SV_P</f>
        <v>30</v>
      </c>
      <c r="Q68" s="88">
        <f>_sophong</f>
        <v>4</v>
      </c>
      <c r="R68" s="351"/>
      <c r="S68" s="88"/>
      <c r="T68" s="88"/>
      <c r="U68" s="88"/>
      <c r="V68" s="88"/>
      <c r="W68" s="88"/>
      <c r="X68" s="88"/>
      <c r="Y68" s="352">
        <f t="shared" si="17"/>
        <v>0</v>
      </c>
      <c r="Z68" s="353">
        <f>_Ngaycham</f>
        <v>42345</v>
      </c>
      <c r="AA68" s="354">
        <f>_Nopdiem</f>
        <v>42349</v>
      </c>
      <c r="AB68" s="214"/>
      <c r="AC68" s="356" t="str">
        <f>_Ngay</f>
        <v/>
      </c>
      <c r="AD68" s="215"/>
      <c r="AE68" s="40"/>
      <c r="AF68" s="39"/>
      <c r="AG68" s="41" t="str">
        <f>_Loc</f>
        <v>KVTN</v>
      </c>
      <c r="AH68" s="41" t="str">
        <f>_Loc</f>
        <v>KTVT</v>
      </c>
      <c r="AI68" s="60">
        <f t="shared" si="18"/>
        <v>-8</v>
      </c>
      <c r="AJ68" s="103">
        <f t="shared" si="19"/>
        <v>3.6666666666666665</v>
      </c>
      <c r="AK68" s="42"/>
      <c r="AL68" s="51">
        <f>_Loc</f>
        <v>0</v>
      </c>
      <c r="AM68" s="51">
        <f>_Loc</f>
        <v>0</v>
      </c>
      <c r="AN68" s="51">
        <f>_Loc</f>
        <v>0</v>
      </c>
      <c r="AO68" s="51">
        <f>_Loc</f>
        <v>0</v>
      </c>
      <c r="AP68" s="51">
        <f>_Loc</f>
        <v>0</v>
      </c>
      <c r="AQ68" s="51">
        <f>_Loc</f>
        <v>0</v>
      </c>
      <c r="AR68" s="51">
        <f>_Loc</f>
        <v>0</v>
      </c>
      <c r="AS68" s="51">
        <f>_Loc</f>
        <v>0</v>
      </c>
      <c r="AT68" s="51">
        <f>_Loc</f>
        <v>0</v>
      </c>
      <c r="AU68" s="51">
        <f>_Loc</f>
        <v>0</v>
      </c>
      <c r="AV68" s="51">
        <f>_Loc</f>
        <v>0</v>
      </c>
      <c r="AW68" s="51">
        <f>_Loc</f>
        <v>0</v>
      </c>
      <c r="AX68" s="51">
        <f>_Loc</f>
        <v>0</v>
      </c>
      <c r="AY68" s="51" t="str">
        <f>_Loc</f>
        <v>x</v>
      </c>
      <c r="AZ68" s="51">
        <f>_Loc</f>
        <v>0</v>
      </c>
      <c r="BA68" s="51">
        <f>_Loc</f>
        <v>0</v>
      </c>
      <c r="BB68" s="51">
        <f>_Loc</f>
        <v>0</v>
      </c>
      <c r="BC68" s="51">
        <f>_Loc</f>
        <v>0</v>
      </c>
      <c r="BD68" s="51">
        <f>_Loc</f>
        <v>0</v>
      </c>
    </row>
    <row r="69" spans="1:75" s="43" customFormat="1" ht="30" customHeight="1">
      <c r="A69" s="346">
        <f t="shared" si="15"/>
        <v>0.27083333333333331</v>
      </c>
      <c r="B69" s="347" t="str">
        <f>_Gio</f>
        <v>6:30</v>
      </c>
      <c r="C69" s="389" t="s">
        <v>4959</v>
      </c>
      <c r="D69" s="355">
        <f t="shared" si="6"/>
        <v>60</v>
      </c>
      <c r="E69" s="88" t="str">
        <f>_LocHe</f>
        <v>DCK64</v>
      </c>
      <c r="F69" s="390" t="str">
        <f>_LocMaHP</f>
        <v>DC2KV90</v>
      </c>
      <c r="G69" s="391" t="str">
        <f>_Loc</f>
        <v>Thương mại điện tử</v>
      </c>
      <c r="H69" s="391" t="s">
        <v>5335</v>
      </c>
      <c r="I69" s="392">
        <f>_Loc</f>
        <v>2</v>
      </c>
      <c r="J69" s="88" t="str">
        <f>_Loc</f>
        <v>Viết</v>
      </c>
      <c r="K69" s="393">
        <f>_Loc</f>
        <v>0</v>
      </c>
      <c r="L69" s="394">
        <v>42345</v>
      </c>
      <c r="M69" s="395" t="str">
        <f>_Ngay</f>
        <v>(Thứ 2)</v>
      </c>
      <c r="N69" s="88">
        <v>3</v>
      </c>
      <c r="O69" s="88">
        <v>110</v>
      </c>
      <c r="P69" s="89">
        <f>_SV_P</f>
        <v>30</v>
      </c>
      <c r="Q69" s="88">
        <f>_sophong</f>
        <v>4</v>
      </c>
      <c r="R69" s="351"/>
      <c r="S69" s="88"/>
      <c r="T69" s="88"/>
      <c r="U69" s="88"/>
      <c r="V69" s="88"/>
      <c r="W69" s="88"/>
      <c r="X69" s="88"/>
      <c r="Y69" s="352">
        <f t="shared" si="17"/>
        <v>0</v>
      </c>
      <c r="Z69" s="353">
        <f>_Ngaycham</f>
        <v>42346</v>
      </c>
      <c r="AA69" s="354">
        <f>_Nopdiem</f>
        <v>42352</v>
      </c>
      <c r="AB69" s="214"/>
      <c r="AC69" s="356" t="str">
        <f>_Ngay</f>
        <v/>
      </c>
      <c r="AD69" s="215"/>
      <c r="AE69" s="40"/>
      <c r="AF69" s="39"/>
      <c r="AG69" s="41" t="str">
        <f>_Loc</f>
        <v>KVQT</v>
      </c>
      <c r="AH69" s="41" t="str">
        <f>_Loc</f>
        <v>KTVT</v>
      </c>
      <c r="AI69" s="60">
        <f t="shared" si="18"/>
        <v>-8</v>
      </c>
      <c r="AJ69" s="103">
        <f t="shared" si="19"/>
        <v>3.6666666666666665</v>
      </c>
      <c r="AK69" s="42"/>
      <c r="AL69" s="51">
        <f>_Loc</f>
        <v>0</v>
      </c>
      <c r="AM69" s="51">
        <f>_Loc</f>
        <v>0</v>
      </c>
      <c r="AN69" s="51">
        <f>_Loc</f>
        <v>0</v>
      </c>
      <c r="AO69" s="51">
        <f>_Loc</f>
        <v>0</v>
      </c>
      <c r="AP69" s="51">
        <f>_Loc</f>
        <v>0</v>
      </c>
      <c r="AQ69" s="51">
        <f>_Loc</f>
        <v>0</v>
      </c>
      <c r="AR69" s="51">
        <f>_Loc</f>
        <v>0</v>
      </c>
      <c r="AS69" s="51">
        <f>_Loc</f>
        <v>0</v>
      </c>
      <c r="AT69" s="51">
        <f>_Loc</f>
        <v>0</v>
      </c>
      <c r="AU69" s="51">
        <f>_Loc</f>
        <v>0</v>
      </c>
      <c r="AV69" s="51">
        <f>_Loc</f>
        <v>0</v>
      </c>
      <c r="AW69" s="51">
        <f>_Loc</f>
        <v>0</v>
      </c>
      <c r="AX69" s="51">
        <f>_Loc</f>
        <v>0</v>
      </c>
      <c r="AY69" s="51" t="str">
        <f>_Loc</f>
        <v>o</v>
      </c>
      <c r="AZ69" s="51" t="str">
        <f>_Loc</f>
        <v>o</v>
      </c>
      <c r="BA69" s="51">
        <f>_Loc</f>
        <v>0</v>
      </c>
      <c r="BB69" s="51">
        <f>_Loc</f>
        <v>0</v>
      </c>
      <c r="BC69" s="51">
        <f>_Loc</f>
        <v>0</v>
      </c>
      <c r="BD69" s="51" t="str">
        <f>_Loc</f>
        <v>x</v>
      </c>
    </row>
    <row r="70" spans="1:75" s="43" customFormat="1" ht="30" customHeight="1">
      <c r="A70" s="346">
        <f t="shared" si="15"/>
        <v>0.27083333333333331</v>
      </c>
      <c r="B70" s="347" t="str">
        <f>_Gio</f>
        <v>6:30</v>
      </c>
      <c r="C70" s="389" t="s">
        <v>4914</v>
      </c>
      <c r="D70" s="355">
        <f t="shared" si="6"/>
        <v>61</v>
      </c>
      <c r="E70" s="88" t="str">
        <f>_LocHe</f>
        <v>DCK64</v>
      </c>
      <c r="F70" s="390" t="str">
        <f>_LocMaHP</f>
        <v>DC2KV77</v>
      </c>
      <c r="G70" s="391" t="str">
        <f>_Loc</f>
        <v>Pháp luật kinh tế</v>
      </c>
      <c r="H70" s="391" t="s">
        <v>5335</v>
      </c>
      <c r="I70" s="392">
        <f>_Loc</f>
        <v>3</v>
      </c>
      <c r="J70" s="88">
        <f>_Loc</f>
        <v>0</v>
      </c>
      <c r="K70" s="393">
        <f>_Loc</f>
        <v>0</v>
      </c>
      <c r="L70" s="394">
        <v>42348</v>
      </c>
      <c r="M70" s="395" t="str">
        <f>_Ngay</f>
        <v>(Thứ 5)</v>
      </c>
      <c r="N70" s="88">
        <v>3</v>
      </c>
      <c r="O70" s="88">
        <v>110</v>
      </c>
      <c r="P70" s="89">
        <f>_SV_P</f>
        <v>30</v>
      </c>
      <c r="Q70" s="88">
        <f>_sophong</f>
        <v>4</v>
      </c>
      <c r="R70" s="351"/>
      <c r="S70" s="88"/>
      <c r="T70" s="88"/>
      <c r="U70" s="88"/>
      <c r="V70" s="88"/>
      <c r="W70" s="88"/>
      <c r="X70" s="88"/>
      <c r="Y70" s="352">
        <f t="shared" si="17"/>
        <v>0</v>
      </c>
      <c r="Z70" s="353">
        <f>_Ngaycham</f>
        <v>42349</v>
      </c>
      <c r="AA70" s="354">
        <f>_Nopdiem</f>
        <v>42355</v>
      </c>
      <c r="AB70" s="214"/>
      <c r="AC70" s="356" t="str">
        <f>_Ngay</f>
        <v/>
      </c>
      <c r="AD70" s="215"/>
      <c r="AE70" s="40"/>
      <c r="AF70" s="39"/>
      <c r="AG70" s="41" t="str">
        <f>_Loc</f>
        <v>KVCS</v>
      </c>
      <c r="AH70" s="41" t="str">
        <f>_Loc</f>
        <v>KTVT</v>
      </c>
      <c r="AI70" s="60">
        <f t="shared" si="18"/>
        <v>-8</v>
      </c>
      <c r="AJ70" s="103">
        <f t="shared" si="19"/>
        <v>3.6666666666666665</v>
      </c>
      <c r="AK70" s="42"/>
      <c r="AL70" s="51">
        <f>_Loc</f>
        <v>0</v>
      </c>
      <c r="AM70" s="51">
        <f>_Loc</f>
        <v>0</v>
      </c>
      <c r="AN70" s="51">
        <f>_Loc</f>
        <v>0</v>
      </c>
      <c r="AO70" s="51">
        <f>_Loc</f>
        <v>0</v>
      </c>
      <c r="AP70" s="51">
        <f>_Loc</f>
        <v>0</v>
      </c>
      <c r="AQ70" s="51">
        <f>_Loc</f>
        <v>0</v>
      </c>
      <c r="AR70" s="51">
        <f>_Loc</f>
        <v>0</v>
      </c>
      <c r="AS70" s="51">
        <f>_Loc</f>
        <v>0</v>
      </c>
      <c r="AT70" s="51">
        <f>_Loc</f>
        <v>0</v>
      </c>
      <c r="AU70" s="51">
        <f>_Loc</f>
        <v>0</v>
      </c>
      <c r="AV70" s="51">
        <f>_Loc</f>
        <v>0</v>
      </c>
      <c r="AW70" s="51">
        <f>_Loc</f>
        <v>0</v>
      </c>
      <c r="AX70" s="51">
        <f>_Loc</f>
        <v>0</v>
      </c>
      <c r="AY70" s="51" t="str">
        <f>_Loc</f>
        <v>x</v>
      </c>
      <c r="AZ70" s="51" t="str">
        <f>_Loc</f>
        <v>x</v>
      </c>
      <c r="BA70" s="51">
        <f>_Loc</f>
        <v>0</v>
      </c>
      <c r="BB70" s="51">
        <f>_Loc</f>
        <v>0</v>
      </c>
      <c r="BC70" s="51">
        <f>_Loc</f>
        <v>0</v>
      </c>
      <c r="BD70" s="51">
        <f>_Loc</f>
        <v>0</v>
      </c>
    </row>
    <row r="71" spans="1:75" s="43" customFormat="1" ht="30" customHeight="1">
      <c r="A71" s="346">
        <f t="shared" si="15"/>
        <v>60.270833333333336</v>
      </c>
      <c r="B71" s="347" t="str">
        <f>_Gio</f>
        <v>6:30</v>
      </c>
      <c r="C71" s="389" t="s">
        <v>4961</v>
      </c>
      <c r="D71" s="355">
        <f t="shared" si="6"/>
        <v>62</v>
      </c>
      <c r="E71" s="88" t="str">
        <f>_LocHe</f>
        <v>DCK64</v>
      </c>
      <c r="F71" s="390" t="str">
        <f>_LocMaHP</f>
        <v>DC3KT33</v>
      </c>
      <c r="G71" s="391" t="str">
        <f>_Loc</f>
        <v>Tiếng Anh 3</v>
      </c>
      <c r="H71" s="391" t="s">
        <v>5335</v>
      </c>
      <c r="I71" s="392">
        <f>_Loc</f>
        <v>3</v>
      </c>
      <c r="J71" s="88" t="str">
        <f>_Loc</f>
        <v>Viết</v>
      </c>
      <c r="K71" s="393">
        <f>_Loc</f>
        <v>60</v>
      </c>
      <c r="L71" s="394">
        <v>42352</v>
      </c>
      <c r="M71" s="395" t="str">
        <f>_Ngay</f>
        <v>(Thứ 2)</v>
      </c>
      <c r="N71" s="88">
        <v>2</v>
      </c>
      <c r="O71" s="88">
        <v>110</v>
      </c>
      <c r="P71" s="89">
        <f>_SV_P</f>
        <v>30</v>
      </c>
      <c r="Q71" s="88">
        <f>_sophong</f>
        <v>4</v>
      </c>
      <c r="R71" s="351"/>
      <c r="S71" s="88"/>
      <c r="T71" s="88"/>
      <c r="U71" s="88"/>
      <c r="V71" s="88"/>
      <c r="W71" s="88"/>
      <c r="X71" s="88"/>
      <c r="Y71" s="352">
        <f t="shared" si="17"/>
        <v>0</v>
      </c>
      <c r="Z71" s="353">
        <f>_Ngaycham</f>
        <v>42353</v>
      </c>
      <c r="AA71" s="354">
        <f>_Nopdiem</f>
        <v>42359</v>
      </c>
      <c r="AB71" s="214"/>
      <c r="AC71" s="356" t="str">
        <f>_Ngay</f>
        <v/>
      </c>
      <c r="AD71" s="215"/>
      <c r="AE71" s="40"/>
      <c r="AF71" s="39"/>
      <c r="AG71" s="41" t="str">
        <f>_Loc</f>
        <v>CBNN</v>
      </c>
      <c r="AH71" s="41" t="str">
        <f>_Loc</f>
        <v>KHCB</v>
      </c>
      <c r="AI71" s="60">
        <f t="shared" si="18"/>
        <v>-8</v>
      </c>
      <c r="AJ71" s="103">
        <f t="shared" si="19"/>
        <v>3.6666666666666665</v>
      </c>
      <c r="AK71" s="42"/>
      <c r="AL71" s="51">
        <f>_Loc</f>
        <v>0</v>
      </c>
      <c r="AM71" s="51">
        <f>_Loc</f>
        <v>0</v>
      </c>
      <c r="AN71" s="51">
        <f>_Loc</f>
        <v>0</v>
      </c>
      <c r="AO71" s="51">
        <f>_Loc</f>
        <v>0</v>
      </c>
      <c r="AP71" s="51">
        <f>_Loc</f>
        <v>0</v>
      </c>
      <c r="AQ71" s="51">
        <f>_Loc</f>
        <v>0</v>
      </c>
      <c r="AR71" s="51">
        <f>_Loc</f>
        <v>0</v>
      </c>
      <c r="AS71" s="51">
        <f>_Loc</f>
        <v>0</v>
      </c>
      <c r="AT71" s="51">
        <f>_Loc</f>
        <v>0</v>
      </c>
      <c r="AU71" s="51">
        <f>_Loc</f>
        <v>0</v>
      </c>
      <c r="AV71" s="51">
        <f>_Loc</f>
        <v>0</v>
      </c>
      <c r="AW71" s="51">
        <f>_Loc</f>
        <v>0</v>
      </c>
      <c r="AX71" s="51">
        <f>_Loc</f>
        <v>0</v>
      </c>
      <c r="AY71" s="51" t="str">
        <f>_Loc</f>
        <v>x</v>
      </c>
      <c r="AZ71" s="51">
        <f>_Loc</f>
        <v>0</v>
      </c>
      <c r="BA71" s="51">
        <f>_Loc</f>
        <v>0</v>
      </c>
      <c r="BB71" s="51">
        <f>_Loc</f>
        <v>0</v>
      </c>
      <c r="BC71" s="51">
        <f>_Loc</f>
        <v>0</v>
      </c>
      <c r="BD71" s="51">
        <f>_Loc</f>
        <v>0</v>
      </c>
      <c r="BE71" s="51">
        <f>_Loc</f>
        <v>0</v>
      </c>
      <c r="BF71" s="51">
        <f>_Loc</f>
        <v>0</v>
      </c>
      <c r="BG71" s="51">
        <f>_Loc</f>
        <v>0</v>
      </c>
      <c r="BH71" s="51">
        <f>_Loc</f>
        <v>0</v>
      </c>
      <c r="BI71" s="51">
        <f>_Loc</f>
        <v>0</v>
      </c>
      <c r="BJ71" s="51">
        <f>_Loc</f>
        <v>0</v>
      </c>
      <c r="BK71" s="51">
        <f>_Loc</f>
        <v>0</v>
      </c>
      <c r="BL71" s="51">
        <f>_Loc</f>
        <v>0</v>
      </c>
      <c r="BM71" s="51">
        <f>_Loc</f>
        <v>0</v>
      </c>
      <c r="BN71" s="51">
        <f>_Loc</f>
        <v>0</v>
      </c>
      <c r="BO71" s="51">
        <f>_Loc</f>
        <v>0</v>
      </c>
      <c r="BP71" s="51">
        <f>_Loc</f>
        <v>0</v>
      </c>
      <c r="BQ71" s="51">
        <f>_Loc</f>
        <v>0</v>
      </c>
      <c r="BR71" s="51" t="str">
        <f>_Loc</f>
        <v>x</v>
      </c>
      <c r="BS71" s="51">
        <f>_Loc</f>
        <v>0</v>
      </c>
      <c r="BT71" s="51">
        <f>_Loc</f>
        <v>0</v>
      </c>
      <c r="BU71" s="51">
        <f>_Loc</f>
        <v>0</v>
      </c>
      <c r="BV71" s="51">
        <f>_Loc</f>
        <v>0</v>
      </c>
      <c r="BW71" s="51">
        <f>_Loc</f>
        <v>0</v>
      </c>
    </row>
    <row r="72" spans="1:75" s="43" customFormat="1" ht="30" customHeight="1">
      <c r="A72" s="346">
        <f t="shared" si="15"/>
        <v>90.270833333333329</v>
      </c>
      <c r="B72" s="347" t="str">
        <f>_Gio</f>
        <v>6:30</v>
      </c>
      <c r="C72" s="423" t="s">
        <v>4847</v>
      </c>
      <c r="D72" s="355">
        <f t="shared" si="6"/>
        <v>63</v>
      </c>
      <c r="E72" s="88" t="str">
        <f>_LocHe</f>
        <v>DCK64</v>
      </c>
      <c r="F72" s="390" t="str">
        <f>_LocMaHP</f>
        <v>DC2CK57</v>
      </c>
      <c r="G72" s="391" t="str">
        <f>_Loc</f>
        <v>Chi tiết máy 2</v>
      </c>
      <c r="H72" s="391" t="s">
        <v>5337</v>
      </c>
      <c r="I72" s="392">
        <f>_Loc</f>
        <v>2</v>
      </c>
      <c r="J72" s="88" t="str">
        <f>_Loc</f>
        <v>Viết</v>
      </c>
      <c r="K72" s="393">
        <f>_Loc</f>
        <v>90</v>
      </c>
      <c r="L72" s="394">
        <v>42334</v>
      </c>
      <c r="M72" s="395" t="str">
        <f>_Ngay</f>
        <v>(Thứ 5)</v>
      </c>
      <c r="N72" s="88">
        <v>1</v>
      </c>
      <c r="O72" s="88">
        <v>84</v>
      </c>
      <c r="P72" s="89">
        <f>_SV_P</f>
        <v>30</v>
      </c>
      <c r="Q72" s="88">
        <f>_sophong</f>
        <v>3</v>
      </c>
      <c r="R72" s="351"/>
      <c r="S72" s="88"/>
      <c r="T72" s="88"/>
      <c r="U72" s="88"/>
      <c r="V72" s="88"/>
      <c r="W72" s="88"/>
      <c r="X72" s="88"/>
      <c r="Y72" s="352">
        <f t="shared" si="17"/>
        <v>0</v>
      </c>
      <c r="Z72" s="353">
        <f>_Ngaycham</f>
        <v>42335</v>
      </c>
      <c r="AA72" s="354">
        <f>_Nopdiem</f>
        <v>42341</v>
      </c>
      <c r="AB72" s="214"/>
      <c r="AC72" s="356" t="str">
        <f>_Ngay</f>
        <v/>
      </c>
      <c r="AD72" s="215"/>
      <c r="AE72" s="40"/>
      <c r="AF72" s="39"/>
      <c r="AG72" s="41" t="str">
        <f>_Loc</f>
        <v>KCK</v>
      </c>
      <c r="AH72" s="41" t="str">
        <f>_Loc</f>
        <v>KCK</v>
      </c>
      <c r="AI72" s="60">
        <f>Y72-2*Q72</f>
        <v>-6</v>
      </c>
      <c r="AJ72" s="103">
        <f>+O72/P72</f>
        <v>2.8</v>
      </c>
      <c r="AK72" s="42"/>
      <c r="AL72" s="51">
        <f>_Loc</f>
        <v>0</v>
      </c>
      <c r="AM72" s="51">
        <f>_Loc</f>
        <v>0</v>
      </c>
      <c r="AN72" s="51">
        <f>_Loc</f>
        <v>0</v>
      </c>
      <c r="AO72" s="51">
        <f>_Loc</f>
        <v>0</v>
      </c>
      <c r="AP72" s="51">
        <f>_Loc</f>
        <v>0</v>
      </c>
      <c r="AQ72" s="51">
        <f>_Loc</f>
        <v>0</v>
      </c>
      <c r="AR72" s="51">
        <f>_Loc</f>
        <v>0</v>
      </c>
      <c r="AS72" s="51" t="str">
        <f>_Loc</f>
        <v>x</v>
      </c>
      <c r="AT72" s="51" t="str">
        <f>_Loc</f>
        <v>x</v>
      </c>
      <c r="AU72" s="51" t="str">
        <f>_Loc</f>
        <v>x</v>
      </c>
      <c r="AV72" s="51" t="str">
        <f>_Loc</f>
        <v>x</v>
      </c>
      <c r="AW72" s="51">
        <f>_Loc</f>
        <v>0</v>
      </c>
      <c r="AX72" s="51">
        <f>_Loc</f>
        <v>0</v>
      </c>
      <c r="AY72" s="51">
        <f>_Loc</f>
        <v>0</v>
      </c>
      <c r="AZ72" s="51">
        <f>_Loc</f>
        <v>0</v>
      </c>
      <c r="BA72" s="51">
        <f>_Loc</f>
        <v>0</v>
      </c>
      <c r="BB72" s="51">
        <f>_Loc</f>
        <v>0</v>
      </c>
      <c r="BC72" s="51">
        <f>_Loc</f>
        <v>0</v>
      </c>
      <c r="BD72" s="51">
        <f>_Loc</f>
        <v>0</v>
      </c>
      <c r="BE72" s="51">
        <f>_Loc</f>
        <v>0</v>
      </c>
      <c r="BF72" s="51">
        <f>_Loc</f>
        <v>0</v>
      </c>
      <c r="BG72" s="51">
        <f>_Loc</f>
        <v>0</v>
      </c>
      <c r="BH72" s="51">
        <f>_Loc</f>
        <v>0</v>
      </c>
      <c r="BI72" s="51">
        <f>_Loc</f>
        <v>0</v>
      </c>
      <c r="BJ72" s="51">
        <f>_Loc</f>
        <v>0</v>
      </c>
      <c r="BK72" s="51">
        <f>_Loc</f>
        <v>0</v>
      </c>
      <c r="BL72" s="51">
        <f>_Loc</f>
        <v>0</v>
      </c>
      <c r="BM72" s="51">
        <f>_Loc</f>
        <v>0</v>
      </c>
      <c r="BN72" s="51">
        <f>_Loc</f>
        <v>0</v>
      </c>
      <c r="BO72" s="51">
        <f>_Loc</f>
        <v>0</v>
      </c>
      <c r="BP72" s="51">
        <f>_Loc</f>
        <v>0</v>
      </c>
      <c r="BQ72" s="51">
        <f>_Loc</f>
        <v>0</v>
      </c>
      <c r="BR72" s="51">
        <f>_Loc</f>
        <v>0</v>
      </c>
      <c r="BS72" s="51">
        <f>_Loc</f>
        <v>0</v>
      </c>
      <c r="BT72" s="51">
        <f>_Loc</f>
        <v>0</v>
      </c>
      <c r="BU72" s="51">
        <f>_Loc</f>
        <v>0</v>
      </c>
      <c r="BV72" s="51">
        <f>_Loc</f>
        <v>0</v>
      </c>
      <c r="BW72" s="51">
        <f>_Loc</f>
        <v>0</v>
      </c>
    </row>
    <row r="73" spans="1:75" s="420" customFormat="1" ht="30" customHeight="1">
      <c r="A73" s="397">
        <f t="shared" si="15"/>
        <v>90.270833333333329</v>
      </c>
      <c r="B73" s="398" t="str">
        <f>_Gio</f>
        <v>6:30</v>
      </c>
      <c r="C73" s="399" t="s">
        <v>5354</v>
      </c>
      <c r="D73" s="439">
        <f t="shared" si="6"/>
        <v>64</v>
      </c>
      <c r="E73" s="400" t="s">
        <v>5353</v>
      </c>
      <c r="F73" s="401" t="s">
        <v>223</v>
      </c>
      <c r="G73" s="402" t="str">
        <f>_Loc</f>
        <v>Kỹ thuật điện - Điện tử</v>
      </c>
      <c r="H73" s="402" t="s">
        <v>5337</v>
      </c>
      <c r="I73" s="403">
        <f>_Loc</f>
        <v>4</v>
      </c>
      <c r="J73" s="400" t="str">
        <f>_Loc</f>
        <v>Viết</v>
      </c>
      <c r="K73" s="404">
        <f>_Loc</f>
        <v>90</v>
      </c>
      <c r="L73" s="405">
        <v>42338</v>
      </c>
      <c r="M73" s="406" t="str">
        <f>_Ngay</f>
        <v>(Thứ 2)</v>
      </c>
      <c r="N73" s="400">
        <v>2</v>
      </c>
      <c r="O73" s="400">
        <v>84</v>
      </c>
      <c r="P73" s="407"/>
      <c r="Q73" s="400"/>
      <c r="R73" s="408"/>
      <c r="S73" s="400"/>
      <c r="T73" s="400"/>
      <c r="U73" s="400"/>
      <c r="V73" s="400"/>
      <c r="W73" s="400"/>
      <c r="X73" s="400"/>
      <c r="Y73" s="409"/>
      <c r="Z73" s="353">
        <f>_Ngaycham</f>
        <v>42339</v>
      </c>
      <c r="AA73" s="354">
        <f>_Nopdiem</f>
        <v>42345</v>
      </c>
      <c r="AB73" s="412"/>
      <c r="AC73" s="413"/>
      <c r="AD73" s="414"/>
      <c r="AE73" s="408"/>
      <c r="AF73" s="404"/>
      <c r="AG73" s="415"/>
      <c r="AH73" s="415"/>
      <c r="AI73" s="416"/>
      <c r="AJ73" s="417"/>
      <c r="AK73" s="418"/>
      <c r="AL73" s="419"/>
      <c r="AM73" s="419"/>
      <c r="AN73" s="419"/>
      <c r="AO73" s="419"/>
      <c r="AP73" s="419"/>
      <c r="AQ73" s="419"/>
      <c r="AR73" s="419"/>
      <c r="AS73" s="419"/>
      <c r="AT73" s="419"/>
      <c r="AU73" s="419"/>
      <c r="AV73" s="419"/>
      <c r="AW73" s="419"/>
      <c r="AX73" s="419"/>
      <c r="AY73" s="419"/>
      <c r="AZ73" s="419"/>
      <c r="BA73" s="419"/>
      <c r="BB73" s="419"/>
      <c r="BC73" s="419"/>
      <c r="BD73" s="419"/>
      <c r="BE73" s="419"/>
      <c r="BF73" s="419"/>
      <c r="BG73" s="419"/>
      <c r="BH73" s="419"/>
      <c r="BI73" s="419"/>
      <c r="BJ73" s="419"/>
      <c r="BK73" s="419"/>
      <c r="BL73" s="419"/>
      <c r="BM73" s="419"/>
      <c r="BN73" s="419"/>
      <c r="BO73" s="419"/>
      <c r="BP73" s="419"/>
      <c r="BQ73" s="419"/>
      <c r="BR73" s="419"/>
      <c r="BS73" s="419"/>
      <c r="BT73" s="419"/>
      <c r="BU73" s="419"/>
      <c r="BV73" s="419"/>
      <c r="BW73" s="419"/>
    </row>
    <row r="74" spans="1:75" s="43" customFormat="1" ht="30" customHeight="1">
      <c r="A74" s="346">
        <f t="shared" si="15"/>
        <v>90.270833333333329</v>
      </c>
      <c r="B74" s="347" t="str">
        <f>_Gio</f>
        <v>6:30</v>
      </c>
      <c r="C74" s="389" t="s">
        <v>4911</v>
      </c>
      <c r="D74" s="355">
        <f t="shared" ref="D74:D128" si="20">_stt</f>
        <v>65</v>
      </c>
      <c r="E74" s="88" t="str">
        <f>_LocHe</f>
        <v>DCK64</v>
      </c>
      <c r="F74" s="390" t="str">
        <f>_LocMaHP</f>
        <v>DC2CK48</v>
      </c>
      <c r="G74" s="391" t="str">
        <f>_Loc</f>
        <v>Nhiệt kỹ thuật</v>
      </c>
      <c r="H74" s="391" t="s">
        <v>5337</v>
      </c>
      <c r="I74" s="392">
        <f>_Loc</f>
        <v>3</v>
      </c>
      <c r="J74" s="88" t="str">
        <f>_Loc</f>
        <v>Viết</v>
      </c>
      <c r="K74" s="393">
        <f>_Loc</f>
        <v>90</v>
      </c>
      <c r="L74" s="394">
        <v>42339</v>
      </c>
      <c r="M74" s="395" t="str">
        <f>_Ngay</f>
        <v>(Thứ 3)</v>
      </c>
      <c r="N74" s="88">
        <v>2</v>
      </c>
      <c r="O74" s="88">
        <v>84</v>
      </c>
      <c r="P74" s="89">
        <f>_SV_P</f>
        <v>30</v>
      </c>
      <c r="Q74" s="88">
        <f>_sophong</f>
        <v>3</v>
      </c>
      <c r="R74" s="351"/>
      <c r="S74" s="88"/>
      <c r="T74" s="88"/>
      <c r="U74" s="88"/>
      <c r="V74" s="88"/>
      <c r="W74" s="88"/>
      <c r="X74" s="88"/>
      <c r="Y74" s="352">
        <f>SUM(R74:X74)</f>
        <v>0</v>
      </c>
      <c r="Z74" s="353">
        <f>_Ngaycham</f>
        <v>42340</v>
      </c>
      <c r="AA74" s="354">
        <f>_Nopdiem</f>
        <v>42346</v>
      </c>
      <c r="AB74" s="214"/>
      <c r="AC74" s="356" t="str">
        <f>_Ngay</f>
        <v/>
      </c>
      <c r="AD74" s="215"/>
      <c r="AE74" s="40"/>
      <c r="AF74" s="39"/>
      <c r="AG74" s="41" t="str">
        <f>_Loc</f>
        <v>KCK</v>
      </c>
      <c r="AH74" s="41" t="str">
        <f>_Loc</f>
        <v>KCK</v>
      </c>
      <c r="AI74" s="60">
        <f>Y74-2*Q74</f>
        <v>-6</v>
      </c>
      <c r="AJ74" s="103">
        <f>+O74/P74</f>
        <v>2.8</v>
      </c>
      <c r="AK74" s="42"/>
      <c r="AL74" s="51">
        <f>_Loc</f>
        <v>0</v>
      </c>
      <c r="AM74" s="51">
        <f>_Loc</f>
        <v>0</v>
      </c>
      <c r="AN74" s="51">
        <f>_Loc</f>
        <v>0</v>
      </c>
      <c r="AO74" s="51">
        <f>_Loc</f>
        <v>0</v>
      </c>
      <c r="AP74" s="51">
        <f>_Loc</f>
        <v>0</v>
      </c>
      <c r="AQ74" s="51">
        <f>_Loc</f>
        <v>0</v>
      </c>
      <c r="AR74" s="51">
        <f>_Loc</f>
        <v>0</v>
      </c>
      <c r="AS74" s="51" t="str">
        <f>_Loc</f>
        <v>x</v>
      </c>
      <c r="AT74" s="51" t="str">
        <f>_Loc</f>
        <v>x</v>
      </c>
      <c r="AU74" s="51" t="str">
        <f>_Loc</f>
        <v>x</v>
      </c>
      <c r="AV74" s="51" t="str">
        <f>_Loc</f>
        <v>x</v>
      </c>
      <c r="AW74" s="51">
        <f>_Loc</f>
        <v>0</v>
      </c>
      <c r="AX74" s="51">
        <f>_Loc</f>
        <v>0</v>
      </c>
      <c r="AY74" s="51">
        <f>_Loc</f>
        <v>0</v>
      </c>
      <c r="AZ74" s="51">
        <f>_Loc</f>
        <v>0</v>
      </c>
      <c r="BA74" s="51">
        <f>_Loc</f>
        <v>0</v>
      </c>
      <c r="BB74" s="51">
        <f>_Loc</f>
        <v>0</v>
      </c>
      <c r="BC74" s="51">
        <f>_Loc</f>
        <v>0</v>
      </c>
      <c r="BD74" s="51">
        <f>_Loc</f>
        <v>0</v>
      </c>
    </row>
    <row r="75" spans="1:75" s="43" customFormat="1" ht="30" customHeight="1">
      <c r="A75" s="346">
        <f t="shared" si="15"/>
        <v>0.27083333333333331</v>
      </c>
      <c r="B75" s="347" t="str">
        <f>_Gio</f>
        <v>6:30</v>
      </c>
      <c r="C75" s="389" t="s">
        <v>4858</v>
      </c>
      <c r="D75" s="355">
        <f t="shared" si="20"/>
        <v>66</v>
      </c>
      <c r="E75" s="88" t="str">
        <f>_LocHe</f>
        <v>DCK64</v>
      </c>
      <c r="F75" s="390" t="str">
        <f>_LocMaHP</f>
        <v>DC2CK52</v>
      </c>
      <c r="G75" s="391" t="str">
        <f>_Loc</f>
        <v>Đồ án Chi tiết máy</v>
      </c>
      <c r="H75" s="391" t="s">
        <v>5337</v>
      </c>
      <c r="I75" s="392">
        <f>_Loc</f>
        <v>1</v>
      </c>
      <c r="J75" s="88" t="str">
        <f>_Loc</f>
        <v>VĐ</v>
      </c>
      <c r="K75" s="393">
        <f>_Loc</f>
        <v>0</v>
      </c>
      <c r="L75" s="394">
        <v>42352</v>
      </c>
      <c r="M75" s="395" t="str">
        <f>_Ngay</f>
        <v>(Thứ 2)</v>
      </c>
      <c r="N75" s="88" t="s">
        <v>5279</v>
      </c>
      <c r="O75" s="88">
        <v>84</v>
      </c>
      <c r="P75" s="89" t="str">
        <f>_SV_P</f>
        <v/>
      </c>
      <c r="Q75" s="88" t="str">
        <f>_sophong</f>
        <v/>
      </c>
      <c r="R75" s="351"/>
      <c r="S75" s="88"/>
      <c r="T75" s="88"/>
      <c r="U75" s="88"/>
      <c r="V75" s="88"/>
      <c r="W75" s="88"/>
      <c r="X75" s="88"/>
      <c r="Y75" s="352">
        <f>SUM(R75:X75)</f>
        <v>0</v>
      </c>
      <c r="Z75" s="353">
        <f>_Ngaycham</f>
        <v>42352</v>
      </c>
      <c r="AA75" s="354">
        <f>_Nopdiem</f>
        <v>42354</v>
      </c>
      <c r="AB75" s="214"/>
      <c r="AC75" s="356" t="str">
        <f>_Ngay</f>
        <v/>
      </c>
      <c r="AD75" s="215"/>
      <c r="AE75" s="40"/>
      <c r="AF75" s="39"/>
      <c r="AG75" s="41" t="str">
        <f>_Loc</f>
        <v>KCK</v>
      </c>
      <c r="AH75" s="41" t="str">
        <f>_Loc</f>
        <v>KCK</v>
      </c>
      <c r="AI75" s="60" t="e">
        <f>Y75-2*Q75</f>
        <v>#VALUE!</v>
      </c>
      <c r="AJ75" s="103" t="e">
        <f>+O75/P75</f>
        <v>#VALUE!</v>
      </c>
      <c r="AK75" s="42"/>
      <c r="AL75" s="51">
        <f>_Loc</f>
        <v>0</v>
      </c>
      <c r="AM75" s="51">
        <f>_Loc</f>
        <v>0</v>
      </c>
      <c r="AN75" s="51">
        <f>_Loc</f>
        <v>0</v>
      </c>
      <c r="AO75" s="51">
        <f>_Loc</f>
        <v>0</v>
      </c>
      <c r="AP75" s="51">
        <f>_Loc</f>
        <v>0</v>
      </c>
      <c r="AQ75" s="51">
        <f>_Loc</f>
        <v>0</v>
      </c>
      <c r="AR75" s="51">
        <f>_Loc</f>
        <v>0</v>
      </c>
      <c r="AS75" s="51" t="str">
        <f>_Loc</f>
        <v>x</v>
      </c>
      <c r="AT75" s="51" t="str">
        <f>_Loc</f>
        <v>x</v>
      </c>
      <c r="AU75" s="51" t="str">
        <f>_Loc</f>
        <v>x</v>
      </c>
      <c r="AV75" s="51" t="str">
        <f>_Loc</f>
        <v>x</v>
      </c>
      <c r="AW75" s="51">
        <f>_Loc</f>
        <v>0</v>
      </c>
      <c r="AX75" s="51">
        <f>_Loc</f>
        <v>0</v>
      </c>
      <c r="AY75" s="51">
        <f>_Loc</f>
        <v>0</v>
      </c>
      <c r="AZ75" s="51">
        <f>_Loc</f>
        <v>0</v>
      </c>
      <c r="BA75" s="51">
        <f>_Loc</f>
        <v>0</v>
      </c>
      <c r="BB75" s="51">
        <f>_Loc</f>
        <v>0</v>
      </c>
      <c r="BC75" s="51">
        <f>_Loc</f>
        <v>0</v>
      </c>
      <c r="BD75" s="51">
        <f>_Loc</f>
        <v>0</v>
      </c>
      <c r="BE75" s="51">
        <f>_Loc</f>
        <v>0</v>
      </c>
      <c r="BF75" s="51">
        <f>_Loc</f>
        <v>0</v>
      </c>
      <c r="BG75" s="51">
        <f>_Loc</f>
        <v>0</v>
      </c>
      <c r="BH75" s="51">
        <f>_Loc</f>
        <v>0</v>
      </c>
      <c r="BI75" s="51">
        <f>_Loc</f>
        <v>0</v>
      </c>
      <c r="BJ75" s="51">
        <f>_Loc</f>
        <v>0</v>
      </c>
      <c r="BK75" s="51">
        <f>_Loc</f>
        <v>0</v>
      </c>
      <c r="BL75" s="51">
        <f>_Loc</f>
        <v>0</v>
      </c>
      <c r="BM75" s="51">
        <f>_Loc</f>
        <v>0</v>
      </c>
      <c r="BN75" s="51">
        <f>_Loc</f>
        <v>0</v>
      </c>
      <c r="BO75" s="51">
        <f>_Loc</f>
        <v>0</v>
      </c>
      <c r="BP75" s="51">
        <f>_Loc</f>
        <v>0</v>
      </c>
      <c r="BQ75" s="51">
        <f>_Loc</f>
        <v>0</v>
      </c>
      <c r="BR75" s="51">
        <f>_Loc</f>
        <v>0</v>
      </c>
      <c r="BS75" s="51">
        <f>_Loc</f>
        <v>0</v>
      </c>
      <c r="BT75" s="51">
        <f>_Loc</f>
        <v>0</v>
      </c>
      <c r="BU75" s="51">
        <f>_Loc</f>
        <v>0</v>
      </c>
      <c r="BV75" s="51">
        <f>_Loc</f>
        <v>0</v>
      </c>
      <c r="BW75" s="51">
        <f>_Loc</f>
        <v>0</v>
      </c>
    </row>
    <row r="76" spans="1:75" s="420" customFormat="1" ht="30" customHeight="1">
      <c r="A76" s="397"/>
      <c r="B76" s="398"/>
      <c r="C76" s="399"/>
      <c r="D76" s="439">
        <f t="shared" si="20"/>
        <v>67</v>
      </c>
      <c r="E76" s="400" t="s">
        <v>5353</v>
      </c>
      <c r="F76" s="401" t="s">
        <v>1304</v>
      </c>
      <c r="G76" s="402" t="str">
        <f>_Loc</f>
        <v>Thực tập Nhập môn cơ khí</v>
      </c>
      <c r="H76" s="402" t="s">
        <v>5337</v>
      </c>
      <c r="I76" s="403">
        <f>_Loc</f>
        <v>4</v>
      </c>
      <c r="J76" s="400" t="str">
        <f>_Loc</f>
        <v>TH</v>
      </c>
      <c r="K76" s="404">
        <f>_Loc</f>
        <v>0</v>
      </c>
      <c r="L76" s="405">
        <v>42356</v>
      </c>
      <c r="M76" s="406" t="str">
        <f>_Ngay</f>
        <v>(Thứ 6)</v>
      </c>
      <c r="N76" s="400" t="s">
        <v>5279</v>
      </c>
      <c r="O76" s="400">
        <v>84</v>
      </c>
      <c r="P76" s="407"/>
      <c r="Q76" s="400"/>
      <c r="R76" s="408"/>
      <c r="S76" s="400"/>
      <c r="T76" s="400"/>
      <c r="U76" s="400"/>
      <c r="V76" s="400"/>
      <c r="W76" s="400"/>
      <c r="X76" s="400"/>
      <c r="Y76" s="409"/>
      <c r="Z76" s="353">
        <f>_Ngaycham</f>
        <v>42356</v>
      </c>
      <c r="AA76" s="354">
        <f>_Nopdiem</f>
        <v>42358</v>
      </c>
      <c r="AB76" s="412"/>
      <c r="AC76" s="413"/>
      <c r="AD76" s="414"/>
      <c r="AE76" s="408"/>
      <c r="AF76" s="404"/>
      <c r="AG76" s="415"/>
      <c r="AH76" s="415"/>
      <c r="AI76" s="416"/>
      <c r="AJ76" s="417"/>
      <c r="AK76" s="418"/>
      <c r="AL76" s="419"/>
      <c r="AM76" s="419"/>
      <c r="AN76" s="419"/>
      <c r="AO76" s="419"/>
      <c r="AP76" s="419"/>
      <c r="AQ76" s="419"/>
      <c r="AR76" s="419"/>
      <c r="AS76" s="419"/>
      <c r="AT76" s="419"/>
      <c r="AU76" s="419"/>
      <c r="AV76" s="419"/>
      <c r="AW76" s="419"/>
      <c r="AX76" s="419"/>
      <c r="AY76" s="419"/>
      <c r="AZ76" s="419"/>
      <c r="BA76" s="419"/>
      <c r="BB76" s="419"/>
      <c r="BC76" s="419"/>
      <c r="BD76" s="419"/>
      <c r="BE76" s="419"/>
      <c r="BF76" s="419"/>
      <c r="BG76" s="419"/>
      <c r="BH76" s="419"/>
      <c r="BI76" s="419"/>
      <c r="BJ76" s="419"/>
      <c r="BK76" s="419"/>
      <c r="BL76" s="419"/>
      <c r="BM76" s="419"/>
      <c r="BN76" s="419"/>
      <c r="BO76" s="419"/>
      <c r="BP76" s="419"/>
      <c r="BQ76" s="419"/>
      <c r="BR76" s="419"/>
      <c r="BS76" s="419"/>
      <c r="BT76" s="419"/>
      <c r="BU76" s="419"/>
      <c r="BV76" s="419"/>
      <c r="BW76" s="419"/>
    </row>
    <row r="77" spans="1:75" s="43" customFormat="1" ht="30" customHeight="1">
      <c r="A77" s="346">
        <f t="shared" si="15"/>
        <v>75.270833333333329</v>
      </c>
      <c r="B77" s="347" t="str">
        <f>_Gio</f>
        <v>6:30</v>
      </c>
      <c r="C77" s="389" t="s">
        <v>5268</v>
      </c>
      <c r="D77" s="355">
        <f t="shared" si="20"/>
        <v>68</v>
      </c>
      <c r="E77" s="88" t="str">
        <f>_LocHe</f>
        <v>CCK65</v>
      </c>
      <c r="F77" s="390" t="str">
        <f>_LocMaHP</f>
        <v>CC2GT51</v>
      </c>
      <c r="G77" s="391" t="str">
        <f>_Loc</f>
        <v>Kết cấu thép</v>
      </c>
      <c r="H77" s="396" t="s">
        <v>5330</v>
      </c>
      <c r="I77" s="392">
        <f>_Loc</f>
        <v>2</v>
      </c>
      <c r="J77" s="88" t="str">
        <f>_Loc</f>
        <v>Viết</v>
      </c>
      <c r="K77" s="393">
        <f>_Loc</f>
        <v>75</v>
      </c>
      <c r="L77" s="394">
        <v>42332</v>
      </c>
      <c r="M77" s="395" t="str">
        <f>_Ngay</f>
        <v>(Thứ 3)</v>
      </c>
      <c r="N77" s="88">
        <v>1</v>
      </c>
      <c r="O77" s="88">
        <v>37</v>
      </c>
      <c r="P77" s="89">
        <v>30</v>
      </c>
      <c r="Q77" s="88">
        <f>_sophong</f>
        <v>2</v>
      </c>
      <c r="R77" s="351"/>
      <c r="S77" s="88"/>
      <c r="T77" s="88"/>
      <c r="U77" s="88"/>
      <c r="V77" s="88"/>
      <c r="W77" s="88"/>
      <c r="X77" s="88"/>
      <c r="Y77" s="352">
        <f t="shared" ref="Y77:Y84" si="21">SUM(R77:X77)</f>
        <v>0</v>
      </c>
      <c r="Z77" s="353">
        <f>_Ngaycham</f>
        <v>42333</v>
      </c>
      <c r="AA77" s="354">
        <f>_Nopdiem</f>
        <v>42339</v>
      </c>
      <c r="AB77" s="214"/>
      <c r="AC77" s="356" t="str">
        <f>_Ngay</f>
        <v/>
      </c>
      <c r="AD77" s="215"/>
      <c r="AE77" s="40"/>
      <c r="AF77" s="39"/>
      <c r="AG77" s="41" t="str">
        <f>_Loc</f>
        <v>CTKC</v>
      </c>
      <c r="AH77" s="41" t="str">
        <f>_Loc</f>
        <v>KCT</v>
      </c>
      <c r="AI77" s="60">
        <f t="shared" ref="AI77:AI84" si="22">Y77-2*Q77</f>
        <v>-4</v>
      </c>
      <c r="AJ77" s="103">
        <f t="shared" ref="AJ77:AJ84" si="23">+O77/P77</f>
        <v>1.2333333333333334</v>
      </c>
      <c r="AK77" s="42"/>
      <c r="AL77" s="51" t="str">
        <f>_Loc</f>
        <v>x</v>
      </c>
      <c r="AM77" s="51" t="str">
        <f>_Loc</f>
        <v>x</v>
      </c>
      <c r="AN77" s="51" t="str">
        <f>_Loc</f>
        <v>x</v>
      </c>
      <c r="AO77" s="51" t="str">
        <f>_Loc</f>
        <v>x</v>
      </c>
      <c r="AP77" s="51" t="str">
        <f>_Loc</f>
        <v>x</v>
      </c>
      <c r="AQ77" s="51">
        <f>_Loc</f>
        <v>0</v>
      </c>
      <c r="AR77" s="51" t="str">
        <f>_Loc</f>
        <v>x</v>
      </c>
      <c r="AS77" s="51">
        <f>_Loc</f>
        <v>0</v>
      </c>
      <c r="AT77" s="51">
        <f>_Loc</f>
        <v>0</v>
      </c>
      <c r="AU77" s="51">
        <f>_Loc</f>
        <v>0</v>
      </c>
      <c r="AV77" s="51">
        <f>_Loc</f>
        <v>0</v>
      </c>
      <c r="AW77" s="51">
        <f>_Loc</f>
        <v>0</v>
      </c>
      <c r="AX77" s="51">
        <f>_Loc</f>
        <v>0</v>
      </c>
      <c r="AY77" s="51">
        <f>_Loc</f>
        <v>0</v>
      </c>
      <c r="AZ77" s="51">
        <f>_Loc</f>
        <v>0</v>
      </c>
      <c r="BA77" s="51">
        <f>_Loc</f>
        <v>0</v>
      </c>
      <c r="BB77" s="51">
        <f>_Loc</f>
        <v>0</v>
      </c>
      <c r="BC77" s="51">
        <f>_Loc</f>
        <v>0</v>
      </c>
      <c r="BD77" s="51">
        <f>_Loc</f>
        <v>0</v>
      </c>
      <c r="BE77" s="51">
        <f>_Loc</f>
        <v>0</v>
      </c>
      <c r="BF77" s="51" t="str">
        <f>_Loc</f>
        <v>x</v>
      </c>
      <c r="BG77" s="51" t="str">
        <f>_Loc</f>
        <v>x</v>
      </c>
      <c r="BH77" s="51" t="str">
        <f>_Loc</f>
        <v>x</v>
      </c>
      <c r="BI77" s="51">
        <f>_Loc</f>
        <v>0</v>
      </c>
      <c r="BJ77" s="51">
        <f>_Loc</f>
        <v>0</v>
      </c>
      <c r="BK77" s="51">
        <f>_Loc</f>
        <v>0</v>
      </c>
      <c r="BL77" s="51">
        <f>_Loc</f>
        <v>0</v>
      </c>
      <c r="BM77" s="51">
        <f>_Loc</f>
        <v>0</v>
      </c>
      <c r="BN77" s="51">
        <f>_Loc</f>
        <v>0</v>
      </c>
      <c r="BO77" s="51">
        <f>_Loc</f>
        <v>0</v>
      </c>
      <c r="BP77" s="51">
        <f>_Loc</f>
        <v>0</v>
      </c>
      <c r="BQ77" s="51">
        <f>_Loc</f>
        <v>0</v>
      </c>
      <c r="BR77" s="51">
        <f>_Loc</f>
        <v>0</v>
      </c>
      <c r="BS77" s="51">
        <f>_Loc</f>
        <v>0</v>
      </c>
      <c r="BT77" s="51">
        <f>_Loc</f>
        <v>0</v>
      </c>
      <c r="BU77" s="51">
        <f>_Loc</f>
        <v>0</v>
      </c>
      <c r="BV77" s="51">
        <f>_Loc</f>
        <v>0</v>
      </c>
      <c r="BW77" s="51">
        <f>_Loc</f>
        <v>0</v>
      </c>
    </row>
    <row r="78" spans="1:75" s="43" customFormat="1" ht="30" customHeight="1">
      <c r="A78" s="346">
        <f t="shared" si="15"/>
        <v>75.270833333333329</v>
      </c>
      <c r="B78" s="347" t="str">
        <f>_Gio</f>
        <v>6:30</v>
      </c>
      <c r="C78" s="389" t="s">
        <v>5277</v>
      </c>
      <c r="D78" s="355">
        <f t="shared" si="20"/>
        <v>69</v>
      </c>
      <c r="E78" s="88" t="str">
        <f>_LocHe</f>
        <v>CCK65</v>
      </c>
      <c r="F78" s="390" t="str">
        <f>_LocMaHP</f>
        <v>CC1LL03</v>
      </c>
      <c r="G78" s="391" t="str">
        <f>_Loc</f>
        <v>Tư tưởng Hồ Chí Minh</v>
      </c>
      <c r="H78" s="391" t="s">
        <v>5330</v>
      </c>
      <c r="I78" s="392">
        <f>_Loc</f>
        <v>2</v>
      </c>
      <c r="J78" s="88" t="str">
        <f>_Loc</f>
        <v>Viết</v>
      </c>
      <c r="K78" s="393">
        <f>_Loc</f>
        <v>75</v>
      </c>
      <c r="L78" s="394">
        <v>42335</v>
      </c>
      <c r="M78" s="395" t="str">
        <f>_Ngay</f>
        <v>(Thứ 6)</v>
      </c>
      <c r="N78" s="88">
        <v>1</v>
      </c>
      <c r="O78" s="88">
        <v>37</v>
      </c>
      <c r="P78" s="89">
        <v>30</v>
      </c>
      <c r="Q78" s="88">
        <f>_sophong</f>
        <v>2</v>
      </c>
      <c r="R78" s="351"/>
      <c r="S78" s="88"/>
      <c r="T78" s="88"/>
      <c r="U78" s="88"/>
      <c r="V78" s="88"/>
      <c r="W78" s="88"/>
      <c r="X78" s="88"/>
      <c r="Y78" s="352">
        <f t="shared" si="21"/>
        <v>0</v>
      </c>
      <c r="Z78" s="353">
        <f>_Ngaycham</f>
        <v>42338</v>
      </c>
      <c r="AA78" s="354">
        <f>_Nopdiem</f>
        <v>42342</v>
      </c>
      <c r="AB78" s="214"/>
      <c r="AC78" s="356" t="str">
        <f>_Ngay</f>
        <v/>
      </c>
      <c r="AD78" s="215"/>
      <c r="AE78" s="40"/>
      <c r="AF78" s="39"/>
      <c r="AG78" s="41" t="str">
        <f>_Loc</f>
        <v>LLTT</v>
      </c>
      <c r="AH78" s="41" t="str">
        <f>_Loc</f>
        <v>LLCT</v>
      </c>
      <c r="AI78" s="60">
        <f t="shared" si="22"/>
        <v>-4</v>
      </c>
      <c r="AJ78" s="103">
        <f t="shared" si="23"/>
        <v>1.2333333333333334</v>
      </c>
      <c r="AK78" s="42"/>
      <c r="AL78" s="51">
        <f>_Loc</f>
        <v>0</v>
      </c>
      <c r="AM78" s="51">
        <f>_Loc</f>
        <v>0</v>
      </c>
      <c r="AN78" s="51">
        <f>_Loc</f>
        <v>0</v>
      </c>
      <c r="AO78" s="51">
        <f>_Loc</f>
        <v>0</v>
      </c>
      <c r="AP78" s="51">
        <f>_Loc</f>
        <v>0</v>
      </c>
      <c r="AQ78" s="51">
        <f>_Loc</f>
        <v>0</v>
      </c>
      <c r="AR78" s="51">
        <f>_Loc</f>
        <v>0</v>
      </c>
      <c r="AS78" s="51">
        <f>_Loc</f>
        <v>0</v>
      </c>
      <c r="AT78" s="51">
        <f>_Loc</f>
        <v>0</v>
      </c>
      <c r="AU78" s="51">
        <f>_Loc</f>
        <v>0</v>
      </c>
      <c r="AV78" s="51">
        <f>_Loc</f>
        <v>0</v>
      </c>
      <c r="AW78" s="51">
        <f>_Loc</f>
        <v>0</v>
      </c>
      <c r="AX78" s="51">
        <f>_Loc</f>
        <v>0</v>
      </c>
      <c r="AY78" s="51">
        <f>_Loc</f>
        <v>0</v>
      </c>
      <c r="AZ78" s="51">
        <f>_Loc</f>
        <v>0</v>
      </c>
      <c r="BA78" s="51">
        <f>_Loc</f>
        <v>0</v>
      </c>
      <c r="BB78" s="51">
        <f>_Loc</f>
        <v>0</v>
      </c>
      <c r="BC78" s="51">
        <f>_Loc</f>
        <v>0</v>
      </c>
      <c r="BD78" s="51">
        <f>_Loc</f>
        <v>0</v>
      </c>
      <c r="BE78" s="51">
        <f>_Loc</f>
        <v>0</v>
      </c>
      <c r="BF78" s="51" t="str">
        <f>_Loc</f>
        <v>x</v>
      </c>
      <c r="BG78" s="51" t="str">
        <f>_Loc</f>
        <v>x</v>
      </c>
      <c r="BH78" s="51" t="str">
        <f>_Loc</f>
        <v>x</v>
      </c>
      <c r="BI78" s="51">
        <f>_Loc</f>
        <v>0</v>
      </c>
      <c r="BJ78" s="51" t="str">
        <f>_Loc</f>
        <v>x</v>
      </c>
      <c r="BK78" s="51">
        <f>_Loc</f>
        <v>0</v>
      </c>
      <c r="BL78" s="51" t="str">
        <f>_Loc</f>
        <v>x</v>
      </c>
      <c r="BM78" s="51" t="str">
        <f>_Loc</f>
        <v>x</v>
      </c>
      <c r="BN78" s="51" t="str">
        <f>_Loc</f>
        <v>x</v>
      </c>
      <c r="BO78" s="51" t="str">
        <f>_Loc</f>
        <v>x</v>
      </c>
      <c r="BP78" s="51" t="str">
        <f>_Loc</f>
        <v>x</v>
      </c>
      <c r="BQ78" s="51" t="str">
        <f>_Loc</f>
        <v>x</v>
      </c>
      <c r="BR78" s="51" t="str">
        <f>_Loc</f>
        <v>x</v>
      </c>
      <c r="BS78" s="51" t="str">
        <f>_Loc</f>
        <v>x</v>
      </c>
      <c r="BT78" s="51" t="str">
        <f>_Loc</f>
        <v>x</v>
      </c>
      <c r="BU78" s="51" t="str">
        <f>_Loc</f>
        <v>x</v>
      </c>
      <c r="BV78" s="51" t="str">
        <f>_Loc</f>
        <v>x</v>
      </c>
      <c r="BW78" s="51">
        <f>_Loc</f>
        <v>0</v>
      </c>
    </row>
    <row r="79" spans="1:75" s="43" customFormat="1" ht="30" customHeight="1">
      <c r="A79" s="346">
        <f t="shared" si="15"/>
        <v>90.270833333333329</v>
      </c>
      <c r="B79" s="347" t="str">
        <f>_Gio</f>
        <v>6:30</v>
      </c>
      <c r="C79" s="389" t="s">
        <v>5267</v>
      </c>
      <c r="D79" s="355">
        <f t="shared" si="20"/>
        <v>70</v>
      </c>
      <c r="E79" s="88" t="str">
        <f>_LocHe</f>
        <v>CCK65</v>
      </c>
      <c r="F79" s="390" t="str">
        <f>_LocMaHP</f>
        <v>CC2GT52</v>
      </c>
      <c r="G79" s="391" t="str">
        <f>_Loc</f>
        <v>Kết cấu bêtông cốt thép</v>
      </c>
      <c r="H79" s="391" t="s">
        <v>5330</v>
      </c>
      <c r="I79" s="392">
        <f>_Loc</f>
        <v>2</v>
      </c>
      <c r="J79" s="88" t="str">
        <f>_Loc</f>
        <v>Viết</v>
      </c>
      <c r="K79" s="393">
        <f>_Loc</f>
        <v>90</v>
      </c>
      <c r="L79" s="394">
        <v>42338</v>
      </c>
      <c r="M79" s="395" t="str">
        <f>_Ngay</f>
        <v>(Thứ 2)</v>
      </c>
      <c r="N79" s="88">
        <v>1</v>
      </c>
      <c r="O79" s="88">
        <v>37</v>
      </c>
      <c r="P79" s="89">
        <f>_SV_P</f>
        <v>30</v>
      </c>
      <c r="Q79" s="88">
        <f>_sophong</f>
        <v>2</v>
      </c>
      <c r="R79" s="351"/>
      <c r="S79" s="88"/>
      <c r="T79" s="88"/>
      <c r="U79" s="88"/>
      <c r="V79" s="88"/>
      <c r="W79" s="88"/>
      <c r="X79" s="88"/>
      <c r="Y79" s="352">
        <f t="shared" si="21"/>
        <v>0</v>
      </c>
      <c r="Z79" s="353">
        <f>_Ngaycham</f>
        <v>42339</v>
      </c>
      <c r="AA79" s="354">
        <f>_Nopdiem</f>
        <v>42345</v>
      </c>
      <c r="AB79" s="214"/>
      <c r="AC79" s="356" t="str">
        <f>_Ngay</f>
        <v/>
      </c>
      <c r="AD79" s="215"/>
      <c r="AE79" s="40"/>
      <c r="AF79" s="39"/>
      <c r="AG79" s="41" t="str">
        <f>_Loc</f>
        <v>CTKC</v>
      </c>
      <c r="AH79" s="41" t="str">
        <f>_Loc</f>
        <v>KCT</v>
      </c>
      <c r="AI79" s="60">
        <f t="shared" si="22"/>
        <v>-4</v>
      </c>
      <c r="AJ79" s="103">
        <f t="shared" si="23"/>
        <v>1.2333333333333334</v>
      </c>
      <c r="AK79" s="42"/>
      <c r="AL79" s="51">
        <f>_Loc</f>
        <v>0</v>
      </c>
      <c r="AM79" s="51">
        <f>_Loc</f>
        <v>0</v>
      </c>
      <c r="AN79" s="51">
        <f>_Loc</f>
        <v>0</v>
      </c>
      <c r="AO79" s="51">
        <f>_Loc</f>
        <v>0</v>
      </c>
      <c r="AP79" s="51">
        <f>_Loc</f>
        <v>0</v>
      </c>
      <c r="AQ79" s="51">
        <f>_Loc</f>
        <v>0</v>
      </c>
      <c r="AR79" s="51">
        <f>_Loc</f>
        <v>0</v>
      </c>
      <c r="AS79" s="51">
        <f>_Loc</f>
        <v>0</v>
      </c>
      <c r="AT79" s="51">
        <f>_Loc</f>
        <v>0</v>
      </c>
      <c r="AU79" s="51">
        <f>_Loc</f>
        <v>0</v>
      </c>
      <c r="AV79" s="51">
        <f>_Loc</f>
        <v>0</v>
      </c>
      <c r="AW79" s="51">
        <f>_Loc</f>
        <v>0</v>
      </c>
      <c r="AX79" s="51">
        <f>_Loc</f>
        <v>0</v>
      </c>
      <c r="AY79" s="51">
        <f>_Loc</f>
        <v>0</v>
      </c>
      <c r="AZ79" s="51">
        <f>_Loc</f>
        <v>0</v>
      </c>
      <c r="BA79" s="51">
        <f>_Loc</f>
        <v>0</v>
      </c>
      <c r="BB79" s="51">
        <f>_Loc</f>
        <v>0</v>
      </c>
      <c r="BC79" s="51">
        <f>_Loc</f>
        <v>0</v>
      </c>
      <c r="BD79" s="51">
        <f>_Loc</f>
        <v>0</v>
      </c>
    </row>
    <row r="80" spans="1:75" s="43" customFormat="1" ht="30" customHeight="1">
      <c r="A80" s="346">
        <f t="shared" si="15"/>
        <v>90.270833333333329</v>
      </c>
      <c r="B80" s="347" t="str">
        <f>_Gio</f>
        <v>6:30</v>
      </c>
      <c r="C80" s="389" t="s">
        <v>5271</v>
      </c>
      <c r="D80" s="355">
        <f t="shared" si="20"/>
        <v>71</v>
      </c>
      <c r="E80" s="88" t="str">
        <f>_LocHe</f>
        <v>CCK65</v>
      </c>
      <c r="F80" s="390" t="str">
        <f>_LocMaHP</f>
        <v>CC2GT42</v>
      </c>
      <c r="G80" s="391" t="str">
        <f>_Loc</f>
        <v>Máy xây dựng</v>
      </c>
      <c r="H80" s="391" t="s">
        <v>5330</v>
      </c>
      <c r="I80" s="392">
        <f>_Loc</f>
        <v>2</v>
      </c>
      <c r="J80" s="88" t="str">
        <f>_Loc</f>
        <v>Viết</v>
      </c>
      <c r="K80" s="393">
        <f>_Loc</f>
        <v>90</v>
      </c>
      <c r="L80" s="394">
        <v>42340</v>
      </c>
      <c r="M80" s="395" t="str">
        <f>_Ngay</f>
        <v>(Thứ 4)</v>
      </c>
      <c r="N80" s="88">
        <v>1</v>
      </c>
      <c r="O80" s="88">
        <v>37</v>
      </c>
      <c r="P80" s="89">
        <f>_SV_P</f>
        <v>30</v>
      </c>
      <c r="Q80" s="88">
        <f>_sophong</f>
        <v>2</v>
      </c>
      <c r="R80" s="351"/>
      <c r="S80" s="88"/>
      <c r="T80" s="88"/>
      <c r="U80" s="88"/>
      <c r="V80" s="88"/>
      <c r="W80" s="88"/>
      <c r="X80" s="88"/>
      <c r="Y80" s="352">
        <f t="shared" si="21"/>
        <v>0</v>
      </c>
      <c r="Z80" s="353">
        <f>_Ngaycham</f>
        <v>42341</v>
      </c>
      <c r="AA80" s="354">
        <f>_Nopdiem</f>
        <v>42347</v>
      </c>
      <c r="AB80" s="214"/>
      <c r="AC80" s="356" t="str">
        <f>_Ngay</f>
        <v/>
      </c>
      <c r="AD80" s="215"/>
      <c r="AE80" s="40"/>
      <c r="AF80" s="39"/>
      <c r="AG80" s="41" t="str">
        <f>_Loc</f>
        <v>CKMX</v>
      </c>
      <c r="AH80" s="41" t="str">
        <f>_Loc</f>
        <v>KCK</v>
      </c>
      <c r="AI80" s="60">
        <f t="shared" si="22"/>
        <v>-4</v>
      </c>
      <c r="AJ80" s="103">
        <f t="shared" si="23"/>
        <v>1.2333333333333334</v>
      </c>
      <c r="AK80" s="42"/>
      <c r="AL80" s="51" t="str">
        <f>_Loc</f>
        <v>x</v>
      </c>
      <c r="AM80" s="51" t="str">
        <f>_Loc</f>
        <v>x</v>
      </c>
      <c r="AN80" s="51" t="str">
        <f>_Loc</f>
        <v>x</v>
      </c>
      <c r="AO80" s="51" t="str">
        <f>_Loc</f>
        <v>x</v>
      </c>
      <c r="AP80" s="51" t="str">
        <f>_Loc</f>
        <v>x</v>
      </c>
      <c r="AQ80" s="51">
        <f>_Loc</f>
        <v>0</v>
      </c>
      <c r="AR80" s="51" t="str">
        <f>_Loc</f>
        <v>x</v>
      </c>
      <c r="AS80" s="51">
        <f>_Loc</f>
        <v>0</v>
      </c>
      <c r="AT80" s="51">
        <f>_Loc</f>
        <v>0</v>
      </c>
      <c r="AU80" s="51">
        <f>_Loc</f>
        <v>0</v>
      </c>
      <c r="AV80" s="51">
        <f>_Loc</f>
        <v>0</v>
      </c>
      <c r="AW80" s="51">
        <f>_Loc</f>
        <v>0</v>
      </c>
      <c r="AX80" s="51">
        <f>_Loc</f>
        <v>0</v>
      </c>
      <c r="AY80" s="51">
        <f>_Loc</f>
        <v>0</v>
      </c>
      <c r="AZ80" s="51">
        <f>_Loc</f>
        <v>0</v>
      </c>
      <c r="BA80" s="51" t="str">
        <f>_Loc</f>
        <v>x</v>
      </c>
      <c r="BB80" s="51">
        <f>_Loc</f>
        <v>0</v>
      </c>
      <c r="BC80" s="51">
        <f>_Loc</f>
        <v>0</v>
      </c>
      <c r="BD80" s="51">
        <f>_Loc</f>
        <v>0</v>
      </c>
    </row>
    <row r="81" spans="1:75" s="43" customFormat="1" ht="30" customHeight="1">
      <c r="A81" s="346">
        <f t="shared" si="15"/>
        <v>90.270833333333329</v>
      </c>
      <c r="B81" s="347" t="str">
        <f>_Gio</f>
        <v>6:30</v>
      </c>
      <c r="C81" s="389" t="s">
        <v>5261</v>
      </c>
      <c r="D81" s="355">
        <f t="shared" si="20"/>
        <v>72</v>
      </c>
      <c r="E81" s="88" t="str">
        <f>_LocHe</f>
        <v>CCK65</v>
      </c>
      <c r="F81" s="390" t="str">
        <f>_LocMaHP</f>
        <v>CC2CT32</v>
      </c>
      <c r="G81" s="391" t="str">
        <f>_Loc</f>
        <v xml:space="preserve">Cơ học đất </v>
      </c>
      <c r="H81" s="391" t="s">
        <v>5330</v>
      </c>
      <c r="I81" s="392">
        <f>_Loc</f>
        <v>3</v>
      </c>
      <c r="J81" s="88" t="str">
        <f>_Loc</f>
        <v>Viết</v>
      </c>
      <c r="K81" s="393">
        <f>_Loc</f>
        <v>90</v>
      </c>
      <c r="L81" s="394">
        <v>42345</v>
      </c>
      <c r="M81" s="395" t="str">
        <f>_Ngay</f>
        <v>(Thứ 2)</v>
      </c>
      <c r="N81" s="88">
        <v>1</v>
      </c>
      <c r="O81" s="88">
        <v>37</v>
      </c>
      <c r="P81" s="89">
        <f>_SV_P</f>
        <v>30</v>
      </c>
      <c r="Q81" s="88">
        <f>_sophong</f>
        <v>2</v>
      </c>
      <c r="R81" s="351"/>
      <c r="S81" s="88"/>
      <c r="T81" s="88"/>
      <c r="U81" s="88"/>
      <c r="V81" s="88"/>
      <c r="W81" s="88"/>
      <c r="X81" s="88"/>
      <c r="Y81" s="352">
        <f t="shared" si="21"/>
        <v>0</v>
      </c>
      <c r="Z81" s="353">
        <f>_Ngaycham</f>
        <v>42346</v>
      </c>
      <c r="AA81" s="354">
        <f>_Nopdiem</f>
        <v>42352</v>
      </c>
      <c r="AB81" s="214"/>
      <c r="AC81" s="356" t="str">
        <f>_Ngay</f>
        <v/>
      </c>
      <c r="AD81" s="215"/>
      <c r="AE81" s="40"/>
      <c r="AF81" s="39"/>
      <c r="AG81" s="41" t="str">
        <f>_Loc</f>
        <v>CTDK</v>
      </c>
      <c r="AH81" s="41" t="str">
        <f>_Loc</f>
        <v>KCT</v>
      </c>
      <c r="AI81" s="60">
        <f t="shared" si="22"/>
        <v>-4</v>
      </c>
      <c r="AJ81" s="103">
        <f t="shared" si="23"/>
        <v>1.2333333333333334</v>
      </c>
      <c r="AK81" s="42"/>
      <c r="AL81" s="51" t="str">
        <f>_Loc</f>
        <v>x</v>
      </c>
      <c r="AM81" s="51" t="str">
        <f>_Loc</f>
        <v>x</v>
      </c>
      <c r="AN81" s="51" t="str">
        <f>_Loc</f>
        <v>x</v>
      </c>
      <c r="AO81" s="51" t="str">
        <f>_Loc</f>
        <v>x</v>
      </c>
      <c r="AP81" s="51" t="str">
        <f>_Loc</f>
        <v>x</v>
      </c>
      <c r="AQ81" s="51" t="str">
        <f>_Loc</f>
        <v>x</v>
      </c>
      <c r="AR81" s="51" t="str">
        <f>_Loc</f>
        <v>x</v>
      </c>
      <c r="AS81" s="51">
        <f>_Loc</f>
        <v>0</v>
      </c>
      <c r="AT81" s="51">
        <f>_Loc</f>
        <v>0</v>
      </c>
      <c r="AU81" s="51">
        <f>_Loc</f>
        <v>0</v>
      </c>
      <c r="AV81" s="51">
        <f>_Loc</f>
        <v>0</v>
      </c>
      <c r="AW81" s="51">
        <f>_Loc</f>
        <v>0</v>
      </c>
      <c r="AX81" s="51">
        <f>_Loc</f>
        <v>0</v>
      </c>
      <c r="AY81" s="51">
        <f>_Loc</f>
        <v>0</v>
      </c>
      <c r="AZ81" s="51">
        <f>_Loc</f>
        <v>0</v>
      </c>
      <c r="BA81" s="51">
        <f>_Loc</f>
        <v>0</v>
      </c>
      <c r="BB81" s="51">
        <f>_Loc</f>
        <v>0</v>
      </c>
      <c r="BC81" s="51">
        <f>_Loc</f>
        <v>0</v>
      </c>
      <c r="BD81" s="51">
        <f>_Loc</f>
        <v>0</v>
      </c>
    </row>
    <row r="82" spans="1:75" s="43" customFormat="1" ht="30" customHeight="1">
      <c r="A82" s="346">
        <f t="shared" si="15"/>
        <v>0.27083333333333331</v>
      </c>
      <c r="B82" s="347" t="str">
        <f>_Gio</f>
        <v>6:30</v>
      </c>
      <c r="C82" s="389" t="s">
        <v>5263</v>
      </c>
      <c r="D82" s="355">
        <f t="shared" si="20"/>
        <v>73</v>
      </c>
      <c r="E82" s="88" t="str">
        <f>_LocHe</f>
        <v>CCK65</v>
      </c>
      <c r="F82" s="390" t="str">
        <f>_LocMaHP</f>
        <v>CC2GT54</v>
      </c>
      <c r="G82" s="391" t="str">
        <f>_Loc</f>
        <v>Đồ án Kết cấu bêtông cốt thép</v>
      </c>
      <c r="H82" s="391" t="s">
        <v>5330</v>
      </c>
      <c r="I82" s="392">
        <f>_Loc</f>
        <v>1</v>
      </c>
      <c r="J82" s="88" t="str">
        <f>_Loc</f>
        <v>VĐ</v>
      </c>
      <c r="K82" s="393">
        <f>_Loc</f>
        <v>0</v>
      </c>
      <c r="L82" s="394">
        <v>42348</v>
      </c>
      <c r="M82" s="395" t="str">
        <f>_Ngay</f>
        <v>(Thứ 5)</v>
      </c>
      <c r="N82" s="88" t="s">
        <v>5279</v>
      </c>
      <c r="O82" s="88">
        <v>37</v>
      </c>
      <c r="P82" s="89"/>
      <c r="Q82" s="88" t="str">
        <f>_sophong</f>
        <v/>
      </c>
      <c r="R82" s="351"/>
      <c r="S82" s="88"/>
      <c r="T82" s="88"/>
      <c r="U82" s="88"/>
      <c r="V82" s="88"/>
      <c r="W82" s="88"/>
      <c r="X82" s="88"/>
      <c r="Y82" s="352">
        <f t="shared" si="21"/>
        <v>0</v>
      </c>
      <c r="Z82" s="353">
        <f>_Ngaycham</f>
        <v>42348</v>
      </c>
      <c r="AA82" s="354">
        <f>_Nopdiem</f>
        <v>42350</v>
      </c>
      <c r="AB82" s="214"/>
      <c r="AC82" s="356" t="str">
        <f>_Ngay</f>
        <v/>
      </c>
      <c r="AD82" s="215"/>
      <c r="AE82" s="40"/>
      <c r="AF82" s="39"/>
      <c r="AG82" s="41" t="str">
        <f>_Loc</f>
        <v>CTKC</v>
      </c>
      <c r="AH82" s="41" t="str">
        <f>_Loc</f>
        <v>KCT</v>
      </c>
      <c r="AI82" s="60" t="e">
        <f t="shared" si="22"/>
        <v>#VALUE!</v>
      </c>
      <c r="AJ82" s="103" t="e">
        <f t="shared" si="23"/>
        <v>#DIV/0!</v>
      </c>
      <c r="AK82" s="42"/>
      <c r="AL82" s="51" t="str">
        <f>_Loc</f>
        <v>x</v>
      </c>
      <c r="AM82" s="51" t="str">
        <f>_Loc</f>
        <v>x</v>
      </c>
      <c r="AN82" s="51" t="str">
        <f>_Loc</f>
        <v>x</v>
      </c>
      <c r="AO82" s="51" t="str">
        <f>_Loc</f>
        <v>x</v>
      </c>
      <c r="AP82" s="51" t="str">
        <f>_Loc</f>
        <v>x</v>
      </c>
      <c r="AQ82" s="51">
        <f>_Loc</f>
        <v>0</v>
      </c>
      <c r="AR82" s="51" t="str">
        <f>_Loc</f>
        <v>x</v>
      </c>
      <c r="AS82" s="51">
        <f>_Loc</f>
        <v>0</v>
      </c>
      <c r="AT82" s="51">
        <f>_Loc</f>
        <v>0</v>
      </c>
      <c r="AU82" s="51">
        <f>_Loc</f>
        <v>0</v>
      </c>
      <c r="AV82" s="51">
        <f>_Loc</f>
        <v>0</v>
      </c>
      <c r="AW82" s="51">
        <f>_Loc</f>
        <v>0</v>
      </c>
      <c r="AX82" s="51">
        <f>_Loc</f>
        <v>0</v>
      </c>
      <c r="AY82" s="51">
        <f>_Loc</f>
        <v>0</v>
      </c>
      <c r="AZ82" s="51">
        <f>_Loc</f>
        <v>0</v>
      </c>
      <c r="BA82" s="51">
        <f>_Loc</f>
        <v>0</v>
      </c>
      <c r="BB82" s="51">
        <f>_Loc</f>
        <v>0</v>
      </c>
      <c r="BC82" s="51">
        <f>_Loc</f>
        <v>0</v>
      </c>
      <c r="BD82" s="51">
        <f>_Loc</f>
        <v>0</v>
      </c>
    </row>
    <row r="83" spans="1:75" s="43" customFormat="1" ht="30" customHeight="1">
      <c r="A83" s="346">
        <f t="shared" ref="A83:A117" si="24">_Ngay_gio</f>
        <v>0.27083333333333331</v>
      </c>
      <c r="B83" s="347" t="str">
        <f>_Gio</f>
        <v>6:30</v>
      </c>
      <c r="C83" s="389" t="s">
        <v>5264</v>
      </c>
      <c r="D83" s="355">
        <f t="shared" si="20"/>
        <v>74</v>
      </c>
      <c r="E83" s="88" t="str">
        <f>_LocHe</f>
        <v>CCK65</v>
      </c>
      <c r="F83" s="390" t="str">
        <f>_LocMaHP</f>
        <v>CC3DB44</v>
      </c>
      <c r="G83" s="391" t="str">
        <f>_Loc</f>
        <v>Đồ án Thiết kế đường</v>
      </c>
      <c r="H83" s="391" t="s">
        <v>5330</v>
      </c>
      <c r="I83" s="392">
        <f>_Loc</f>
        <v>1</v>
      </c>
      <c r="J83" s="88" t="str">
        <f>_Loc</f>
        <v>VĐ</v>
      </c>
      <c r="K83" s="393">
        <f>_Loc</f>
        <v>0</v>
      </c>
      <c r="L83" s="394">
        <v>42350</v>
      </c>
      <c r="M83" s="395" t="str">
        <f>_Ngay</f>
        <v>(Thứ 7)</v>
      </c>
      <c r="N83" s="88" t="s">
        <v>5279</v>
      </c>
      <c r="O83" s="88">
        <v>37</v>
      </c>
      <c r="P83" s="89"/>
      <c r="Q83" s="88" t="str">
        <f>_sophong</f>
        <v/>
      </c>
      <c r="R83" s="351"/>
      <c r="S83" s="88"/>
      <c r="T83" s="88"/>
      <c r="U83" s="88"/>
      <c r="V83" s="88"/>
      <c r="W83" s="88"/>
      <c r="X83" s="88"/>
      <c r="Y83" s="352">
        <f t="shared" si="21"/>
        <v>0</v>
      </c>
      <c r="Z83" s="353">
        <f>_Ngaycham</f>
        <v>42350</v>
      </c>
      <c r="AA83" s="354">
        <f>_Nopdiem</f>
        <v>42352</v>
      </c>
      <c r="AB83" s="214"/>
      <c r="AC83" s="356" t="str">
        <f>_Ngay</f>
        <v/>
      </c>
      <c r="AD83" s="215"/>
      <c r="AE83" s="40"/>
      <c r="AF83" s="39"/>
      <c r="AG83" s="41" t="str">
        <f>_Loc</f>
        <v>CTDB</v>
      </c>
      <c r="AH83" s="41" t="str">
        <f>_Loc</f>
        <v>KCT</v>
      </c>
      <c r="AI83" s="60" t="e">
        <f t="shared" si="22"/>
        <v>#VALUE!</v>
      </c>
      <c r="AJ83" s="103" t="e">
        <f t="shared" si="23"/>
        <v>#DIV/0!</v>
      </c>
      <c r="AK83" s="42"/>
      <c r="AL83" s="51">
        <f>_Loc</f>
        <v>0</v>
      </c>
      <c r="AM83" s="51">
        <f>_Loc</f>
        <v>0</v>
      </c>
      <c r="AN83" s="51">
        <f>_Loc</f>
        <v>0</v>
      </c>
      <c r="AO83" s="51">
        <f>_Loc</f>
        <v>0</v>
      </c>
      <c r="AP83" s="51">
        <f>_Loc</f>
        <v>0</v>
      </c>
      <c r="AQ83" s="51">
        <f>_Loc</f>
        <v>0</v>
      </c>
      <c r="AR83" s="51">
        <f>_Loc</f>
        <v>0</v>
      </c>
      <c r="AS83" s="51">
        <f>_Loc</f>
        <v>0</v>
      </c>
      <c r="AT83" s="51">
        <f>_Loc</f>
        <v>0</v>
      </c>
      <c r="AU83" s="51">
        <f>_Loc</f>
        <v>0</v>
      </c>
      <c r="AV83" s="51">
        <f>_Loc</f>
        <v>0</v>
      </c>
      <c r="AW83" s="51">
        <f>_Loc</f>
        <v>0</v>
      </c>
      <c r="AX83" s="51">
        <f>_Loc</f>
        <v>0</v>
      </c>
      <c r="AY83" s="51">
        <f>_Loc</f>
        <v>0</v>
      </c>
      <c r="AZ83" s="51">
        <f>_Loc</f>
        <v>0</v>
      </c>
      <c r="BA83" s="51">
        <f>_Loc</f>
        <v>0</v>
      </c>
      <c r="BB83" s="51">
        <f>_Loc</f>
        <v>0</v>
      </c>
      <c r="BC83" s="51">
        <f>_Loc</f>
        <v>0</v>
      </c>
      <c r="BD83" s="51">
        <f>_Loc</f>
        <v>0</v>
      </c>
      <c r="BE83" s="51">
        <f>_Loc</f>
        <v>0</v>
      </c>
      <c r="BF83" s="51">
        <f>_Loc</f>
        <v>0</v>
      </c>
      <c r="BG83" s="51" t="str">
        <f>_Loc</f>
        <v>x</v>
      </c>
      <c r="BH83" s="51">
        <f>_Loc</f>
        <v>0</v>
      </c>
      <c r="BI83" s="51">
        <f>_Loc</f>
        <v>0</v>
      </c>
      <c r="BJ83" s="51">
        <f>_Loc</f>
        <v>0</v>
      </c>
      <c r="BK83" s="51">
        <f>_Loc</f>
        <v>0</v>
      </c>
      <c r="BL83" s="51">
        <f>_Loc</f>
        <v>0</v>
      </c>
      <c r="BM83" s="51">
        <f>_Loc</f>
        <v>0</v>
      </c>
      <c r="BN83" s="51">
        <f>_Loc</f>
        <v>0</v>
      </c>
      <c r="BO83" s="51">
        <f>_Loc</f>
        <v>0</v>
      </c>
      <c r="BP83" s="51">
        <f>_Loc</f>
        <v>0</v>
      </c>
      <c r="BQ83" s="51">
        <f>_Loc</f>
        <v>0</v>
      </c>
      <c r="BR83" s="51">
        <f>_Loc</f>
        <v>0</v>
      </c>
      <c r="BS83" s="51">
        <f>_Loc</f>
        <v>0</v>
      </c>
      <c r="BT83" s="51">
        <f>_Loc</f>
        <v>0</v>
      </c>
      <c r="BU83" s="51">
        <f>_Loc</f>
        <v>0</v>
      </c>
      <c r="BV83" s="51">
        <f>_Loc</f>
        <v>0</v>
      </c>
      <c r="BW83" s="51">
        <f>_Loc</f>
        <v>0</v>
      </c>
    </row>
    <row r="84" spans="1:75" s="43" customFormat="1" ht="30" customHeight="1">
      <c r="A84" s="346">
        <f t="shared" si="24"/>
        <v>0.27083333333333331</v>
      </c>
      <c r="B84" s="347" t="str">
        <f>_Gio</f>
        <v>6:30</v>
      </c>
      <c r="C84" s="389" t="s">
        <v>5273</v>
      </c>
      <c r="D84" s="355">
        <f t="shared" si="20"/>
        <v>75</v>
      </c>
      <c r="E84" s="88" t="str">
        <f>_LocHe</f>
        <v>CCK65</v>
      </c>
      <c r="F84" s="390" t="str">
        <f>_LocMaHP</f>
        <v>CC3DB41</v>
      </c>
      <c r="G84" s="391" t="str">
        <f>_Loc</f>
        <v>Thiết kế đường</v>
      </c>
      <c r="H84" s="391" t="s">
        <v>5330</v>
      </c>
      <c r="I84" s="392">
        <f>_Loc</f>
        <v>3</v>
      </c>
      <c r="J84" s="88" t="str">
        <f>_Loc</f>
        <v>VĐ</v>
      </c>
      <c r="K84" s="393">
        <f>_Loc</f>
        <v>0</v>
      </c>
      <c r="L84" s="394">
        <v>42354</v>
      </c>
      <c r="M84" s="395" t="str">
        <f>_Ngay</f>
        <v>(Thứ 4)</v>
      </c>
      <c r="N84" s="88" t="s">
        <v>5279</v>
      </c>
      <c r="O84" s="88">
        <v>37</v>
      </c>
      <c r="P84" s="89"/>
      <c r="Q84" s="88" t="str">
        <f>_sophong</f>
        <v/>
      </c>
      <c r="R84" s="351"/>
      <c r="S84" s="88"/>
      <c r="T84" s="88"/>
      <c r="U84" s="88"/>
      <c r="V84" s="88"/>
      <c r="W84" s="88"/>
      <c r="X84" s="88"/>
      <c r="Y84" s="352">
        <f t="shared" si="21"/>
        <v>0</v>
      </c>
      <c r="Z84" s="353">
        <f>_Ngaycham</f>
        <v>42354</v>
      </c>
      <c r="AA84" s="354">
        <f>_Nopdiem</f>
        <v>42356</v>
      </c>
      <c r="AB84" s="214"/>
      <c r="AC84" s="356" t="str">
        <f>_Ngay</f>
        <v/>
      </c>
      <c r="AD84" s="215"/>
      <c r="AE84" s="40"/>
      <c r="AF84" s="39"/>
      <c r="AG84" s="41" t="str">
        <f>_Loc</f>
        <v>CTDB</v>
      </c>
      <c r="AH84" s="41" t="str">
        <f>_Loc</f>
        <v>KCT</v>
      </c>
      <c r="AI84" s="60" t="e">
        <f t="shared" si="22"/>
        <v>#VALUE!</v>
      </c>
      <c r="AJ84" s="103" t="e">
        <f t="shared" si="23"/>
        <v>#DIV/0!</v>
      </c>
      <c r="AK84" s="42"/>
      <c r="AL84" s="51">
        <f>_Loc</f>
        <v>0</v>
      </c>
      <c r="AM84" s="51">
        <f>_Loc</f>
        <v>0</v>
      </c>
      <c r="AN84" s="51">
        <f>_Loc</f>
        <v>0</v>
      </c>
      <c r="AO84" s="51">
        <f>_Loc</f>
        <v>0</v>
      </c>
      <c r="AP84" s="51">
        <f>_Loc</f>
        <v>0</v>
      </c>
      <c r="AQ84" s="51">
        <f>_Loc</f>
        <v>0</v>
      </c>
      <c r="AR84" s="51">
        <f>_Loc</f>
        <v>0</v>
      </c>
      <c r="AS84" s="51">
        <f>_Loc</f>
        <v>0</v>
      </c>
      <c r="AT84" s="51">
        <f>_Loc</f>
        <v>0</v>
      </c>
      <c r="AU84" s="51">
        <f>_Loc</f>
        <v>0</v>
      </c>
      <c r="AV84" s="51">
        <f>_Loc</f>
        <v>0</v>
      </c>
      <c r="AW84" s="51">
        <f>_Loc</f>
        <v>0</v>
      </c>
      <c r="AX84" s="51">
        <f>_Loc</f>
        <v>0</v>
      </c>
      <c r="AY84" s="51">
        <f>_Loc</f>
        <v>0</v>
      </c>
      <c r="AZ84" s="51">
        <f>_Loc</f>
        <v>0</v>
      </c>
      <c r="BA84" s="51">
        <f>_Loc</f>
        <v>0</v>
      </c>
      <c r="BB84" s="51">
        <f>_Loc</f>
        <v>0</v>
      </c>
      <c r="BC84" s="51">
        <f>_Loc</f>
        <v>0</v>
      </c>
      <c r="BD84" s="51">
        <f>_Loc</f>
        <v>0</v>
      </c>
      <c r="BE84" s="51">
        <f>_Loc</f>
        <v>0</v>
      </c>
      <c r="BF84" s="51">
        <f>_Loc</f>
        <v>0</v>
      </c>
      <c r="BG84" s="51" t="str">
        <f>_Loc</f>
        <v>x</v>
      </c>
      <c r="BH84" s="51">
        <f>_Loc</f>
        <v>0</v>
      </c>
      <c r="BI84" s="51">
        <f>_Loc</f>
        <v>0</v>
      </c>
      <c r="BJ84" s="51">
        <f>_Loc</f>
        <v>0</v>
      </c>
      <c r="BK84" s="51">
        <f>_Loc</f>
        <v>0</v>
      </c>
      <c r="BL84" s="51">
        <f>_Loc</f>
        <v>0</v>
      </c>
      <c r="BM84" s="51">
        <f>_Loc</f>
        <v>0</v>
      </c>
      <c r="BN84" s="51">
        <f>_Loc</f>
        <v>0</v>
      </c>
      <c r="BO84" s="51">
        <f>_Loc</f>
        <v>0</v>
      </c>
      <c r="BP84" s="51">
        <f>_Loc</f>
        <v>0</v>
      </c>
      <c r="BQ84" s="51">
        <f>_Loc</f>
        <v>0</v>
      </c>
      <c r="BR84" s="51">
        <f>_Loc</f>
        <v>0</v>
      </c>
      <c r="BS84" s="51">
        <f>_Loc</f>
        <v>0</v>
      </c>
      <c r="BT84" s="51">
        <f>_Loc</f>
        <v>0</v>
      </c>
      <c r="BU84" s="51">
        <f>_Loc</f>
        <v>0</v>
      </c>
      <c r="BV84" s="51">
        <f>_Loc</f>
        <v>0</v>
      </c>
      <c r="BW84" s="51">
        <f>_Loc</f>
        <v>0</v>
      </c>
    </row>
    <row r="85" spans="1:75" s="420" customFormat="1" ht="30" customHeight="1">
      <c r="A85" s="397"/>
      <c r="B85" s="398"/>
      <c r="C85" s="399"/>
      <c r="D85" s="439">
        <f t="shared" si="20"/>
        <v>76</v>
      </c>
      <c r="E85" s="400" t="s">
        <v>5370</v>
      </c>
      <c r="F85" s="401" t="s">
        <v>1793</v>
      </c>
      <c r="G85" s="402" t="str">
        <f>_Loc</f>
        <v>Thực tập Thí nghiệm cơ học đất</v>
      </c>
      <c r="H85" s="402" t="s">
        <v>5330</v>
      </c>
      <c r="I85" s="403">
        <f>_Loc</f>
        <v>1</v>
      </c>
      <c r="J85" s="400" t="str">
        <f>_Loc</f>
        <v>TH</v>
      </c>
      <c r="K85" s="404"/>
      <c r="L85" s="405">
        <v>42356</v>
      </c>
      <c r="M85" s="406" t="str">
        <f>_Ngay</f>
        <v>(Thứ 6)</v>
      </c>
      <c r="N85" s="400" t="s">
        <v>5279</v>
      </c>
      <c r="O85" s="400">
        <v>37</v>
      </c>
      <c r="P85" s="407"/>
      <c r="Q85" s="400"/>
      <c r="R85" s="408"/>
      <c r="S85" s="400"/>
      <c r="T85" s="400"/>
      <c r="U85" s="400"/>
      <c r="V85" s="400"/>
      <c r="W85" s="400"/>
      <c r="X85" s="400"/>
      <c r="Y85" s="409"/>
      <c r="Z85" s="353">
        <f>_Ngaycham</f>
        <v>42356</v>
      </c>
      <c r="AA85" s="354">
        <f>_Nopdiem</f>
        <v>42358</v>
      </c>
      <c r="AB85" s="412"/>
      <c r="AC85" s="413"/>
      <c r="AD85" s="414"/>
      <c r="AE85" s="408"/>
      <c r="AF85" s="404"/>
      <c r="AG85" s="415"/>
      <c r="AH85" s="415"/>
      <c r="AI85" s="416"/>
      <c r="AJ85" s="417"/>
      <c r="AK85" s="418"/>
      <c r="AL85" s="419"/>
      <c r="AM85" s="419"/>
      <c r="AN85" s="419"/>
      <c r="AO85" s="419"/>
      <c r="AP85" s="419"/>
      <c r="AQ85" s="419"/>
      <c r="AR85" s="419"/>
      <c r="AS85" s="419"/>
      <c r="AT85" s="419"/>
      <c r="AU85" s="419"/>
      <c r="AV85" s="419"/>
      <c r="AW85" s="419"/>
      <c r="AX85" s="419"/>
      <c r="AY85" s="419"/>
      <c r="AZ85" s="419"/>
      <c r="BA85" s="419"/>
      <c r="BB85" s="419"/>
      <c r="BC85" s="419"/>
      <c r="BD85" s="419"/>
      <c r="BE85" s="419"/>
      <c r="BF85" s="419"/>
      <c r="BG85" s="419"/>
      <c r="BH85" s="419"/>
      <c r="BI85" s="419"/>
      <c r="BJ85" s="419"/>
      <c r="BK85" s="419"/>
      <c r="BL85" s="419"/>
      <c r="BM85" s="419"/>
      <c r="BN85" s="419"/>
      <c r="BO85" s="419"/>
      <c r="BP85" s="419"/>
      <c r="BQ85" s="419"/>
      <c r="BR85" s="419"/>
      <c r="BS85" s="419"/>
      <c r="BT85" s="419"/>
      <c r="BU85" s="419"/>
      <c r="BV85" s="419"/>
      <c r="BW85" s="419"/>
    </row>
    <row r="86" spans="1:75" s="420" customFormat="1" ht="30" customHeight="1">
      <c r="A86" s="397">
        <f t="shared" si="15"/>
        <v>0.27083333333333331</v>
      </c>
      <c r="B86" s="398" t="str">
        <f>_Gio</f>
        <v>6:30</v>
      </c>
      <c r="C86" s="399" t="s">
        <v>5368</v>
      </c>
      <c r="D86" s="439">
        <f t="shared" si="20"/>
        <v>77</v>
      </c>
      <c r="E86" s="400" t="str">
        <f>_LocHe</f>
        <v>CCK65</v>
      </c>
      <c r="F86" s="401" t="s">
        <v>74</v>
      </c>
      <c r="G86" s="402" t="str">
        <f>_Loc</f>
        <v>Tin học đại cương</v>
      </c>
      <c r="H86" s="402" t="s">
        <v>5330</v>
      </c>
      <c r="I86" s="403">
        <f>_Loc</f>
        <v>3</v>
      </c>
      <c r="J86" s="400" t="str">
        <f>_Loc</f>
        <v>TH</v>
      </c>
      <c r="K86" s="404">
        <f>_Loc</f>
        <v>0</v>
      </c>
      <c r="L86" s="405">
        <v>42359</v>
      </c>
      <c r="M86" s="406" t="str">
        <f>_Ngay</f>
        <v>(Thứ 2)</v>
      </c>
      <c r="N86" s="400" t="s">
        <v>5279</v>
      </c>
      <c r="O86" s="400">
        <v>37</v>
      </c>
      <c r="P86" s="407"/>
      <c r="Q86" s="400"/>
      <c r="R86" s="408"/>
      <c r="S86" s="400"/>
      <c r="T86" s="400"/>
      <c r="U86" s="400"/>
      <c r="V86" s="400"/>
      <c r="W86" s="400"/>
      <c r="X86" s="400"/>
      <c r="Y86" s="409"/>
      <c r="Z86" s="353">
        <f>_Ngaycham</f>
        <v>42359</v>
      </c>
      <c r="AA86" s="354">
        <f>_Nopdiem</f>
        <v>42361</v>
      </c>
      <c r="AB86" s="412"/>
      <c r="AC86" s="413"/>
      <c r="AD86" s="414"/>
      <c r="AE86" s="408"/>
      <c r="AF86" s="404"/>
      <c r="AG86" s="415"/>
      <c r="AH86" s="415"/>
      <c r="AI86" s="416"/>
      <c r="AJ86" s="417"/>
      <c r="AK86" s="418"/>
      <c r="AL86" s="419"/>
      <c r="AM86" s="419"/>
      <c r="AN86" s="419"/>
      <c r="AO86" s="419"/>
      <c r="AP86" s="419"/>
      <c r="AQ86" s="419"/>
      <c r="AR86" s="419"/>
      <c r="AS86" s="419"/>
      <c r="AT86" s="419"/>
      <c r="AU86" s="419"/>
      <c r="AV86" s="419"/>
      <c r="AW86" s="419"/>
      <c r="AX86" s="419"/>
      <c r="AY86" s="419"/>
      <c r="AZ86" s="419"/>
      <c r="BA86" s="419"/>
      <c r="BB86" s="419"/>
      <c r="BC86" s="419"/>
      <c r="BD86" s="419"/>
      <c r="BE86" s="419"/>
      <c r="BF86" s="419"/>
      <c r="BG86" s="419"/>
      <c r="BH86" s="419"/>
      <c r="BI86" s="419"/>
      <c r="BJ86" s="419"/>
      <c r="BK86" s="419"/>
      <c r="BL86" s="419"/>
      <c r="BM86" s="419"/>
      <c r="BN86" s="419"/>
      <c r="BO86" s="419"/>
      <c r="BP86" s="419"/>
      <c r="BQ86" s="419"/>
      <c r="BR86" s="419"/>
      <c r="BS86" s="419"/>
      <c r="BT86" s="419"/>
      <c r="BU86" s="419"/>
      <c r="BV86" s="419"/>
      <c r="BW86" s="419"/>
    </row>
    <row r="87" spans="1:75" s="420" customFormat="1" ht="30" customHeight="1">
      <c r="A87" s="397"/>
      <c r="B87" s="398"/>
      <c r="C87" s="399"/>
      <c r="D87" s="439">
        <f t="shared" si="20"/>
        <v>78</v>
      </c>
      <c r="E87" s="400" t="s">
        <v>5370</v>
      </c>
      <c r="F87" s="401" t="s">
        <v>1273</v>
      </c>
      <c r="G87" s="402" t="str">
        <f>_Loc</f>
        <v>Thực tập Kỹ thuật thi công cơ bản</v>
      </c>
      <c r="H87" s="402" t="s">
        <v>5330</v>
      </c>
      <c r="I87" s="403">
        <f>_Loc</f>
        <v>3</v>
      </c>
      <c r="J87" s="400" t="str">
        <f>_Loc</f>
        <v>TH</v>
      </c>
      <c r="K87" s="404"/>
      <c r="L87" s="405">
        <v>42363</v>
      </c>
      <c r="M87" s="406" t="str">
        <f>_Ngay</f>
        <v>(Thứ 6)</v>
      </c>
      <c r="N87" s="400" t="s">
        <v>5279</v>
      </c>
      <c r="O87" s="400">
        <v>37</v>
      </c>
      <c r="P87" s="407"/>
      <c r="Q87" s="400"/>
      <c r="R87" s="408"/>
      <c r="S87" s="400"/>
      <c r="T87" s="400"/>
      <c r="U87" s="400"/>
      <c r="V87" s="400"/>
      <c r="W87" s="400"/>
      <c r="X87" s="400"/>
      <c r="Y87" s="409"/>
      <c r="Z87" s="353">
        <f>_Ngaycham</f>
        <v>42363</v>
      </c>
      <c r="AA87" s="354">
        <f>_Nopdiem</f>
        <v>42365</v>
      </c>
      <c r="AB87" s="412"/>
      <c r="AC87" s="413"/>
      <c r="AD87" s="414"/>
      <c r="AE87" s="408"/>
      <c r="AF87" s="404"/>
      <c r="AG87" s="415"/>
      <c r="AH87" s="415"/>
      <c r="AI87" s="416"/>
      <c r="AJ87" s="417"/>
      <c r="AK87" s="418"/>
      <c r="AL87" s="419"/>
      <c r="AM87" s="419"/>
      <c r="AN87" s="419"/>
      <c r="AO87" s="419"/>
      <c r="AP87" s="419"/>
      <c r="AQ87" s="419"/>
      <c r="AR87" s="419"/>
      <c r="AS87" s="419"/>
      <c r="AT87" s="419"/>
      <c r="AU87" s="419"/>
      <c r="AV87" s="419"/>
      <c r="AW87" s="419"/>
      <c r="AX87" s="419"/>
      <c r="AY87" s="419"/>
      <c r="AZ87" s="419"/>
      <c r="BA87" s="419"/>
      <c r="BB87" s="419"/>
      <c r="BC87" s="419"/>
      <c r="BD87" s="419"/>
      <c r="BE87" s="419"/>
      <c r="BF87" s="419"/>
      <c r="BG87" s="419"/>
      <c r="BH87" s="419"/>
      <c r="BI87" s="419"/>
      <c r="BJ87" s="419"/>
      <c r="BK87" s="419"/>
      <c r="BL87" s="419"/>
      <c r="BM87" s="419"/>
      <c r="BN87" s="419"/>
      <c r="BO87" s="419"/>
      <c r="BP87" s="419"/>
      <c r="BQ87" s="419"/>
      <c r="BR87" s="419"/>
      <c r="BS87" s="419"/>
      <c r="BT87" s="419"/>
      <c r="BU87" s="419"/>
      <c r="BV87" s="419"/>
      <c r="BW87" s="419"/>
    </row>
    <row r="88" spans="1:75" s="43" customFormat="1" ht="30" customHeight="1">
      <c r="A88" s="346">
        <f t="shared" si="24"/>
        <v>90.270833333333329</v>
      </c>
      <c r="B88" s="347" t="str">
        <f>_Gio</f>
        <v>6:30</v>
      </c>
      <c r="C88" s="389" t="s">
        <v>3306</v>
      </c>
      <c r="D88" s="355">
        <f t="shared" si="20"/>
        <v>79</v>
      </c>
      <c r="E88" s="88" t="str">
        <f>_LocHe</f>
        <v>DCK65</v>
      </c>
      <c r="F88" s="390" t="str">
        <f>_LocMaHP</f>
        <v>DC2CT31</v>
      </c>
      <c r="G88" s="391" t="str">
        <f>_Loc</f>
        <v>Địa chất công trình</v>
      </c>
      <c r="H88" s="388" t="s">
        <v>5410</v>
      </c>
      <c r="I88" s="392">
        <f>_Loc</f>
        <v>2</v>
      </c>
      <c r="J88" s="88" t="str">
        <f>_Loc</f>
        <v>Viết</v>
      </c>
      <c r="K88" s="393">
        <f>_Loc</f>
        <v>90</v>
      </c>
      <c r="L88" s="394">
        <v>42338</v>
      </c>
      <c r="M88" s="395" t="str">
        <f>_Ngay</f>
        <v>(Thứ 2)</v>
      </c>
      <c r="N88" s="88">
        <v>4</v>
      </c>
      <c r="O88" s="88">
        <v>115</v>
      </c>
      <c r="P88" s="89">
        <f>_SV_P</f>
        <v>30</v>
      </c>
      <c r="Q88" s="88">
        <f>_sophong</f>
        <v>4</v>
      </c>
      <c r="R88" s="351"/>
      <c r="S88" s="88"/>
      <c r="T88" s="88"/>
      <c r="U88" s="88"/>
      <c r="V88" s="88"/>
      <c r="W88" s="88"/>
      <c r="X88" s="88"/>
      <c r="Y88" s="352">
        <f t="shared" ref="Y88:Y94" si="25">SUM(R88:X88)</f>
        <v>0</v>
      </c>
      <c r="Z88" s="353">
        <f>_Ngaycham</f>
        <v>42339</v>
      </c>
      <c r="AA88" s="354">
        <f>_Nopdiem</f>
        <v>42345</v>
      </c>
      <c r="AB88" s="214"/>
      <c r="AC88" s="356" t="str">
        <f>_Ngay</f>
        <v/>
      </c>
      <c r="AD88" s="215"/>
      <c r="AE88" s="40"/>
      <c r="AF88" s="39"/>
      <c r="AG88" s="41" t="str">
        <f>_Loc</f>
        <v>CTDK</v>
      </c>
      <c r="AH88" s="41" t="str">
        <f>_Loc</f>
        <v>KCT</v>
      </c>
      <c r="AI88" s="60">
        <f t="shared" ref="AI88:AI94" si="26">Y88-2*Q88</f>
        <v>-8</v>
      </c>
      <c r="AJ88" s="103">
        <f t="shared" ref="AJ88:AJ94" si="27">+O88/P88</f>
        <v>3.8333333333333335</v>
      </c>
      <c r="AK88" s="42"/>
      <c r="AL88" s="51" t="str">
        <f>_Loc</f>
        <v>x</v>
      </c>
      <c r="AM88" s="51" t="str">
        <f>_Loc</f>
        <v>x</v>
      </c>
      <c r="AN88" s="51" t="str">
        <f>_Loc</f>
        <v>x</v>
      </c>
      <c r="AO88" s="51" t="str">
        <f>_Loc</f>
        <v>x</v>
      </c>
      <c r="AP88" s="51" t="str">
        <f>_Loc</f>
        <v>x</v>
      </c>
      <c r="AQ88" s="51" t="str">
        <f>_Loc</f>
        <v>x</v>
      </c>
      <c r="AR88" s="51" t="str">
        <f>_Loc</f>
        <v>x</v>
      </c>
      <c r="AS88" s="51">
        <f>_Loc</f>
        <v>0</v>
      </c>
      <c r="AT88" s="51">
        <f>_Loc</f>
        <v>0</v>
      </c>
      <c r="AU88" s="51">
        <f>_Loc</f>
        <v>0</v>
      </c>
      <c r="AV88" s="51">
        <f>_Loc</f>
        <v>0</v>
      </c>
      <c r="AW88" s="51">
        <f>_Loc</f>
        <v>0</v>
      </c>
      <c r="AX88" s="51">
        <f>_Loc</f>
        <v>0</v>
      </c>
      <c r="AY88" s="51">
        <f>_Loc</f>
        <v>0</v>
      </c>
      <c r="AZ88" s="51">
        <f>_Loc</f>
        <v>0</v>
      </c>
      <c r="BA88" s="51">
        <f>_Loc</f>
        <v>0</v>
      </c>
      <c r="BB88" s="51">
        <f>_Loc</f>
        <v>0</v>
      </c>
      <c r="BC88" s="51">
        <f>_Loc</f>
        <v>0</v>
      </c>
      <c r="BD88" s="51">
        <f>_Loc</f>
        <v>0</v>
      </c>
      <c r="BE88" s="51">
        <f>_Loc</f>
        <v>0</v>
      </c>
      <c r="BF88" s="51" t="str">
        <f>_Loc</f>
        <v>x</v>
      </c>
      <c r="BG88" s="51" t="str">
        <f>_Loc</f>
        <v>x</v>
      </c>
      <c r="BH88" s="51" t="str">
        <f>_Loc</f>
        <v>x</v>
      </c>
      <c r="BI88" s="51">
        <f>_Loc</f>
        <v>0</v>
      </c>
      <c r="BJ88" s="51" t="str">
        <f>_Loc</f>
        <v>x</v>
      </c>
      <c r="BK88" s="51">
        <f>_Loc</f>
        <v>0</v>
      </c>
      <c r="BL88" s="51">
        <f>_Loc</f>
        <v>0</v>
      </c>
      <c r="BM88" s="51">
        <f>_Loc</f>
        <v>0</v>
      </c>
      <c r="BN88" s="51">
        <f>_Loc</f>
        <v>0</v>
      </c>
      <c r="BO88" s="51">
        <f>_Loc</f>
        <v>0</v>
      </c>
      <c r="BP88" s="51">
        <f>_Loc</f>
        <v>0</v>
      </c>
      <c r="BQ88" s="51">
        <f>_Loc</f>
        <v>0</v>
      </c>
      <c r="BR88" s="51">
        <f>_Loc</f>
        <v>0</v>
      </c>
      <c r="BS88" s="51">
        <f>_Loc</f>
        <v>0</v>
      </c>
      <c r="BT88" s="51">
        <f>_Loc</f>
        <v>0</v>
      </c>
      <c r="BU88" s="51">
        <f>_Loc</f>
        <v>0</v>
      </c>
      <c r="BV88" s="51">
        <f>_Loc</f>
        <v>0</v>
      </c>
      <c r="BW88" s="51">
        <f>_Loc</f>
        <v>0</v>
      </c>
    </row>
    <row r="89" spans="1:75" s="43" customFormat="1" ht="30" customHeight="1">
      <c r="A89" s="346">
        <f t="shared" si="24"/>
        <v>60.270833333333336</v>
      </c>
      <c r="B89" s="347" t="str">
        <f>_Gio</f>
        <v>6:30</v>
      </c>
      <c r="C89" s="389" t="s">
        <v>3373</v>
      </c>
      <c r="D89" s="355">
        <f t="shared" si="20"/>
        <v>80</v>
      </c>
      <c r="E89" s="88" t="str">
        <f>_LocHe</f>
        <v>DCK65</v>
      </c>
      <c r="F89" s="390" t="str">
        <f>_LocMaHP</f>
        <v>DC2CT16</v>
      </c>
      <c r="G89" s="391" t="str">
        <f>_Loc</f>
        <v>Trắc địa</v>
      </c>
      <c r="H89" s="388" t="s">
        <v>5410</v>
      </c>
      <c r="I89" s="392">
        <f>_Loc</f>
        <v>3</v>
      </c>
      <c r="J89" s="88" t="str">
        <f>_Loc</f>
        <v>Viết</v>
      </c>
      <c r="K89" s="393">
        <f>_Loc</f>
        <v>60</v>
      </c>
      <c r="L89" s="394">
        <v>42345</v>
      </c>
      <c r="M89" s="395" t="str">
        <f>_Ngay</f>
        <v>(Thứ 2)</v>
      </c>
      <c r="N89" s="88">
        <v>4</v>
      </c>
      <c r="O89" s="88">
        <v>115</v>
      </c>
      <c r="P89" s="89">
        <f>_SV_P</f>
        <v>30</v>
      </c>
      <c r="Q89" s="88">
        <f>_sophong</f>
        <v>4</v>
      </c>
      <c r="R89" s="351"/>
      <c r="S89" s="88"/>
      <c r="T89" s="88"/>
      <c r="U89" s="88"/>
      <c r="V89" s="88"/>
      <c r="W89" s="88"/>
      <c r="X89" s="88"/>
      <c r="Y89" s="352">
        <f t="shared" si="25"/>
        <v>0</v>
      </c>
      <c r="Z89" s="353">
        <f>_Ngaycham</f>
        <v>42346</v>
      </c>
      <c r="AA89" s="354">
        <f>_Nopdiem</f>
        <v>42352</v>
      </c>
      <c r="AB89" s="214"/>
      <c r="AC89" s="356" t="str">
        <f>_Ngay</f>
        <v/>
      </c>
      <c r="AD89" s="215"/>
      <c r="AE89" s="40"/>
      <c r="AF89" s="39"/>
      <c r="AG89" s="41" t="str">
        <f>_Loc</f>
        <v>CTKS</v>
      </c>
      <c r="AH89" s="41" t="str">
        <f>_Loc</f>
        <v>KCT</v>
      </c>
      <c r="AI89" s="60">
        <f t="shared" si="26"/>
        <v>-8</v>
      </c>
      <c r="AJ89" s="103">
        <f t="shared" si="27"/>
        <v>3.8333333333333335</v>
      </c>
      <c r="AK89" s="42"/>
      <c r="AL89" s="51" t="str">
        <f>_Loc</f>
        <v>x</v>
      </c>
      <c r="AM89" s="51" t="str">
        <f>_Loc</f>
        <v>x</v>
      </c>
      <c r="AN89" s="51" t="str">
        <f>_Loc</f>
        <v>x</v>
      </c>
      <c r="AO89" s="51" t="str">
        <f>_Loc</f>
        <v>x</v>
      </c>
      <c r="AP89" s="51" t="str">
        <f>_Loc</f>
        <v>x</v>
      </c>
      <c r="AQ89" s="51" t="str">
        <f>_Loc</f>
        <v>x</v>
      </c>
      <c r="AR89" s="51" t="str">
        <f>_Loc</f>
        <v>x</v>
      </c>
      <c r="AS89" s="51">
        <f>_Loc</f>
        <v>0</v>
      </c>
      <c r="AT89" s="51">
        <f>_Loc</f>
        <v>0</v>
      </c>
      <c r="AU89" s="51">
        <f>_Loc</f>
        <v>0</v>
      </c>
      <c r="AV89" s="51">
        <f>_Loc</f>
        <v>0</v>
      </c>
      <c r="AW89" s="51">
        <f>_Loc</f>
        <v>0</v>
      </c>
      <c r="AX89" s="51">
        <f>_Loc</f>
        <v>0</v>
      </c>
      <c r="AY89" s="51">
        <f>_Loc</f>
        <v>0</v>
      </c>
      <c r="AZ89" s="51">
        <f>_Loc</f>
        <v>0</v>
      </c>
      <c r="BA89" s="51">
        <f>_Loc</f>
        <v>0</v>
      </c>
      <c r="BB89" s="51">
        <f>_Loc</f>
        <v>0</v>
      </c>
      <c r="BC89" s="51">
        <f>_Loc</f>
        <v>0</v>
      </c>
      <c r="BD89" s="51">
        <f>_Loc</f>
        <v>0</v>
      </c>
      <c r="BE89" s="51">
        <f>_Loc</f>
        <v>0</v>
      </c>
      <c r="BF89" s="51" t="str">
        <f>_Loc</f>
        <v>x</v>
      </c>
      <c r="BG89" s="51" t="str">
        <f>_Loc</f>
        <v>x</v>
      </c>
      <c r="BH89" s="51" t="str">
        <f>_Loc</f>
        <v>x</v>
      </c>
      <c r="BI89" s="51">
        <f>_Loc</f>
        <v>0</v>
      </c>
      <c r="BJ89" s="51" t="str">
        <f>_Loc</f>
        <v>x</v>
      </c>
      <c r="BK89" s="51">
        <f>_Loc</f>
        <v>0</v>
      </c>
      <c r="BL89" s="51">
        <f>_Loc</f>
        <v>0</v>
      </c>
      <c r="BM89" s="51">
        <f>_Loc</f>
        <v>0</v>
      </c>
      <c r="BN89" s="51">
        <f>_Loc</f>
        <v>0</v>
      </c>
      <c r="BO89" s="51">
        <f>_Loc</f>
        <v>0</v>
      </c>
      <c r="BP89" s="51">
        <f>_Loc</f>
        <v>0</v>
      </c>
      <c r="BQ89" s="51">
        <f>_Loc</f>
        <v>0</v>
      </c>
      <c r="BR89" s="51">
        <f>_Loc</f>
        <v>0</v>
      </c>
      <c r="BS89" s="51">
        <f>_Loc</f>
        <v>0</v>
      </c>
      <c r="BT89" s="51">
        <f>_Loc</f>
        <v>0</v>
      </c>
      <c r="BU89" s="51">
        <f>_Loc</f>
        <v>0</v>
      </c>
      <c r="BV89" s="51">
        <f>_Loc</f>
        <v>0</v>
      </c>
      <c r="BW89" s="51">
        <f>_Loc</f>
        <v>0</v>
      </c>
    </row>
    <row r="90" spans="1:75" s="43" customFormat="1" ht="30" customHeight="1">
      <c r="A90" s="346">
        <f t="shared" si="24"/>
        <v>0.27083333333333331</v>
      </c>
      <c r="B90" s="347" t="str">
        <f>_Gio</f>
        <v>6:30</v>
      </c>
      <c r="C90" s="389" t="s">
        <v>3350</v>
      </c>
      <c r="D90" s="355">
        <f t="shared" si="20"/>
        <v>81</v>
      </c>
      <c r="E90" s="88" t="str">
        <f>_LocHe</f>
        <v>DCK65</v>
      </c>
      <c r="F90" s="390" t="str">
        <f>_LocMaHP</f>
        <v>DC2CO25</v>
      </c>
      <c r="G90" s="391" t="str">
        <f>_Loc</f>
        <v>Sức bền vật liệu</v>
      </c>
      <c r="H90" s="388" t="s">
        <v>5410</v>
      </c>
      <c r="I90" s="392">
        <f>_Loc</f>
        <v>4</v>
      </c>
      <c r="J90" s="88" t="str">
        <f>_Loc</f>
        <v>VĐ</v>
      </c>
      <c r="K90" s="393">
        <f>_Loc</f>
        <v>0</v>
      </c>
      <c r="L90" s="394">
        <v>42352</v>
      </c>
      <c r="M90" s="395" t="str">
        <f>_Ngay</f>
        <v>(Thứ 2)</v>
      </c>
      <c r="N90" s="88" t="s">
        <v>5279</v>
      </c>
      <c r="O90" s="88">
        <v>115</v>
      </c>
      <c r="P90" s="89" t="str">
        <f>_SV_P</f>
        <v/>
      </c>
      <c r="Q90" s="88" t="str">
        <f>_sophong</f>
        <v/>
      </c>
      <c r="R90" s="351"/>
      <c r="S90" s="88"/>
      <c r="T90" s="88"/>
      <c r="U90" s="88"/>
      <c r="V90" s="88"/>
      <c r="W90" s="88"/>
      <c r="X90" s="88"/>
      <c r="Y90" s="352">
        <f t="shared" si="25"/>
        <v>0</v>
      </c>
      <c r="Z90" s="353">
        <f>_Ngaycham</f>
        <v>42352</v>
      </c>
      <c r="AA90" s="354">
        <f>_Nopdiem</f>
        <v>42354</v>
      </c>
      <c r="AB90" s="214"/>
      <c r="AC90" s="356" t="str">
        <f>_Ngay</f>
        <v/>
      </c>
      <c r="AD90" s="215"/>
      <c r="AE90" s="40"/>
      <c r="AF90" s="39"/>
      <c r="AG90" s="41" t="str">
        <f>_Loc</f>
        <v>CSCO</v>
      </c>
      <c r="AH90" s="41" t="str">
        <f>_Loc</f>
        <v>CSKT</v>
      </c>
      <c r="AI90" s="60" t="e">
        <f t="shared" si="26"/>
        <v>#VALUE!</v>
      </c>
      <c r="AJ90" s="103" t="e">
        <f t="shared" si="27"/>
        <v>#VALUE!</v>
      </c>
      <c r="AK90" s="42"/>
      <c r="AL90" s="51" t="str">
        <f>_Loc</f>
        <v>x</v>
      </c>
      <c r="AM90" s="51" t="str">
        <f>_Loc</f>
        <v>x</v>
      </c>
      <c r="AN90" s="51" t="str">
        <f>_Loc</f>
        <v>x</v>
      </c>
      <c r="AO90" s="51" t="str">
        <f>_Loc</f>
        <v>x</v>
      </c>
      <c r="AP90" s="51" t="str">
        <f>_Loc</f>
        <v>x</v>
      </c>
      <c r="AQ90" s="51" t="str">
        <f>_Loc</f>
        <v>x</v>
      </c>
      <c r="AR90" s="51" t="str">
        <f>_Loc</f>
        <v>x</v>
      </c>
      <c r="AS90" s="51">
        <f>_Loc</f>
        <v>0</v>
      </c>
      <c r="AT90" s="51">
        <f>_Loc</f>
        <v>0</v>
      </c>
      <c r="AU90" s="51">
        <f>_Loc</f>
        <v>0</v>
      </c>
      <c r="AV90" s="51">
        <f>_Loc</f>
        <v>0</v>
      </c>
      <c r="AW90" s="51">
        <f>_Loc</f>
        <v>0</v>
      </c>
      <c r="AX90" s="51">
        <f>_Loc</f>
        <v>0</v>
      </c>
      <c r="AY90" s="51">
        <f>_Loc</f>
        <v>0</v>
      </c>
      <c r="AZ90" s="51">
        <f>_Loc</f>
        <v>0</v>
      </c>
      <c r="BA90" s="51">
        <f>_Loc</f>
        <v>0</v>
      </c>
      <c r="BB90" s="51">
        <f>_Loc</f>
        <v>0</v>
      </c>
      <c r="BC90" s="51">
        <f>_Loc</f>
        <v>0</v>
      </c>
      <c r="BD90" s="51">
        <f>_Loc</f>
        <v>0</v>
      </c>
    </row>
    <row r="91" spans="1:75" s="43" customFormat="1" ht="30" customHeight="1">
      <c r="A91" s="346">
        <f t="shared" si="24"/>
        <v>0.27083333333333331</v>
      </c>
      <c r="B91" s="347" t="str">
        <f>_Gio</f>
        <v>6:30</v>
      </c>
      <c r="C91" s="389" t="s">
        <v>3364</v>
      </c>
      <c r="D91" s="355">
        <f t="shared" si="20"/>
        <v>82</v>
      </c>
      <c r="E91" s="88" t="str">
        <f>_LocHe</f>
        <v>DCK65</v>
      </c>
      <c r="F91" s="390" t="str">
        <f>_LocMaHP</f>
        <v>DC4CT16</v>
      </c>
      <c r="G91" s="391" t="str">
        <f>_Loc</f>
        <v>Thực tập Thí nghiệm địa chất</v>
      </c>
      <c r="H91" s="388" t="s">
        <v>5410</v>
      </c>
      <c r="I91" s="392">
        <f>_Loc</f>
        <v>1</v>
      </c>
      <c r="J91" s="88" t="str">
        <f>_Loc</f>
        <v>TH</v>
      </c>
      <c r="K91" s="393">
        <f>_Loc</f>
        <v>0</v>
      </c>
      <c r="L91" s="394">
        <v>42354</v>
      </c>
      <c r="M91" s="395" t="str">
        <f>_Ngay</f>
        <v>(Thứ 4)</v>
      </c>
      <c r="N91" s="88" t="s">
        <v>5279</v>
      </c>
      <c r="O91" s="88">
        <v>115</v>
      </c>
      <c r="P91" s="89" t="str">
        <f>_SV_P</f>
        <v/>
      </c>
      <c r="Q91" s="88" t="str">
        <f>_sophong</f>
        <v/>
      </c>
      <c r="R91" s="351"/>
      <c r="S91" s="88"/>
      <c r="T91" s="88"/>
      <c r="U91" s="88"/>
      <c r="V91" s="88"/>
      <c r="W91" s="88"/>
      <c r="X91" s="88"/>
      <c r="Y91" s="352">
        <f t="shared" si="25"/>
        <v>0</v>
      </c>
      <c r="Z91" s="353">
        <f>_Ngaycham</f>
        <v>42354</v>
      </c>
      <c r="AA91" s="354">
        <f>_Nopdiem</f>
        <v>42356</v>
      </c>
      <c r="AB91" s="214"/>
      <c r="AC91" s="356" t="str">
        <f>_Ngay</f>
        <v/>
      </c>
      <c r="AD91" s="215"/>
      <c r="AE91" s="40"/>
      <c r="AF91" s="39"/>
      <c r="AG91" s="41" t="str">
        <f>_Loc</f>
        <v>CTDK</v>
      </c>
      <c r="AH91" s="41" t="str">
        <f>_Loc</f>
        <v>KCT</v>
      </c>
      <c r="AI91" s="60" t="e">
        <f t="shared" si="26"/>
        <v>#VALUE!</v>
      </c>
      <c r="AJ91" s="103" t="e">
        <f t="shared" si="27"/>
        <v>#VALUE!</v>
      </c>
      <c r="AK91" s="42"/>
      <c r="AL91" s="51" t="str">
        <f>_Loc</f>
        <v>x</v>
      </c>
      <c r="AM91" s="51" t="str">
        <f>_Loc</f>
        <v>x</v>
      </c>
      <c r="AN91" s="51" t="str">
        <f>_Loc</f>
        <v>x</v>
      </c>
      <c r="AO91" s="51" t="str">
        <f>_Loc</f>
        <v>x</v>
      </c>
      <c r="AP91" s="51" t="str">
        <f>_Loc</f>
        <v>x</v>
      </c>
      <c r="AQ91" s="51" t="str">
        <f>_Loc</f>
        <v>x</v>
      </c>
      <c r="AR91" s="51" t="str">
        <f>_Loc</f>
        <v>x</v>
      </c>
      <c r="AS91" s="51">
        <f>_Loc</f>
        <v>0</v>
      </c>
      <c r="AT91" s="51">
        <f>_Loc</f>
        <v>0</v>
      </c>
      <c r="AU91" s="51">
        <f>_Loc</f>
        <v>0</v>
      </c>
      <c r="AV91" s="51">
        <f>_Loc</f>
        <v>0</v>
      </c>
      <c r="AW91" s="51">
        <f>_Loc</f>
        <v>0</v>
      </c>
      <c r="AX91" s="51">
        <f>_Loc</f>
        <v>0</v>
      </c>
      <c r="AY91" s="51">
        <f>_Loc</f>
        <v>0</v>
      </c>
      <c r="AZ91" s="51">
        <f>_Loc</f>
        <v>0</v>
      </c>
      <c r="BA91" s="51">
        <f>_Loc</f>
        <v>0</v>
      </c>
      <c r="BB91" s="51">
        <f>_Loc</f>
        <v>0</v>
      </c>
      <c r="BC91" s="51">
        <f>_Loc</f>
        <v>0</v>
      </c>
      <c r="BD91" s="51">
        <f>_Loc</f>
        <v>0</v>
      </c>
      <c r="BE91" s="51">
        <f>_Loc</f>
        <v>0</v>
      </c>
      <c r="BF91" s="51" t="str">
        <f>_Loc</f>
        <v>x</v>
      </c>
      <c r="BG91" s="51" t="str">
        <f>_Loc</f>
        <v>x</v>
      </c>
      <c r="BH91" s="51" t="str">
        <f>_Loc</f>
        <v>x</v>
      </c>
      <c r="BI91" s="51">
        <f>_Loc</f>
        <v>0</v>
      </c>
      <c r="BJ91" s="51" t="str">
        <f>_Loc</f>
        <v>x</v>
      </c>
      <c r="BK91" s="51">
        <f>_Loc</f>
        <v>0</v>
      </c>
      <c r="BL91" s="51">
        <f>_Loc</f>
        <v>0</v>
      </c>
      <c r="BM91" s="51">
        <f>_Loc</f>
        <v>0</v>
      </c>
      <c r="BN91" s="51">
        <f>_Loc</f>
        <v>0</v>
      </c>
      <c r="BO91" s="51">
        <f>_Loc</f>
        <v>0</v>
      </c>
      <c r="BP91" s="51">
        <f>_Loc</f>
        <v>0</v>
      </c>
      <c r="BQ91" s="51">
        <f>_Loc</f>
        <v>0</v>
      </c>
      <c r="BR91" s="51">
        <f>_Loc</f>
        <v>0</v>
      </c>
      <c r="BS91" s="51">
        <f>_Loc</f>
        <v>0</v>
      </c>
      <c r="BT91" s="51">
        <f>_Loc</f>
        <v>0</v>
      </c>
      <c r="BU91" s="51">
        <f>_Loc</f>
        <v>0</v>
      </c>
      <c r="BV91" s="51">
        <f>_Loc</f>
        <v>0</v>
      </c>
      <c r="BW91" s="51">
        <f>_Loc</f>
        <v>0</v>
      </c>
    </row>
    <row r="92" spans="1:75" s="43" customFormat="1" ht="30" customHeight="1">
      <c r="A92" s="346">
        <f t="shared" si="24"/>
        <v>0.27083333333333331</v>
      </c>
      <c r="B92" s="347" t="str">
        <f>_Gio</f>
        <v>6:30</v>
      </c>
      <c r="C92" s="389" t="s">
        <v>3361</v>
      </c>
      <c r="D92" s="355">
        <f t="shared" si="20"/>
        <v>83</v>
      </c>
      <c r="E92" s="88" t="str">
        <f>_LocHe</f>
        <v>DCK65</v>
      </c>
      <c r="F92" s="390" t="str">
        <f>_LocMaHP</f>
        <v>DC4CT11</v>
      </c>
      <c r="G92" s="391" t="str">
        <f>_Loc</f>
        <v>Thực hành trắc địa</v>
      </c>
      <c r="H92" s="388" t="s">
        <v>5410</v>
      </c>
      <c r="I92" s="392">
        <f>_Loc</f>
        <v>2</v>
      </c>
      <c r="J92" s="88" t="str">
        <f>_Loc</f>
        <v>VĐ</v>
      </c>
      <c r="K92" s="393">
        <f>_Loc</f>
        <v>0</v>
      </c>
      <c r="L92" s="394">
        <v>42356</v>
      </c>
      <c r="M92" s="395" t="str">
        <f>_Ngay</f>
        <v>(Thứ 6)</v>
      </c>
      <c r="N92" s="88" t="s">
        <v>5279</v>
      </c>
      <c r="O92" s="88">
        <v>115</v>
      </c>
      <c r="P92" s="89" t="str">
        <f>_SV_P</f>
        <v/>
      </c>
      <c r="Q92" s="88" t="str">
        <f>_sophong</f>
        <v/>
      </c>
      <c r="R92" s="351"/>
      <c r="S92" s="88"/>
      <c r="T92" s="88"/>
      <c r="U92" s="88"/>
      <c r="V92" s="88"/>
      <c r="W92" s="88"/>
      <c r="X92" s="88"/>
      <c r="Y92" s="352">
        <f t="shared" si="25"/>
        <v>0</v>
      </c>
      <c r="Z92" s="353">
        <f>_Ngaycham</f>
        <v>42356</v>
      </c>
      <c r="AA92" s="354">
        <f>_Nopdiem</f>
        <v>42358</v>
      </c>
      <c r="AB92" s="214"/>
      <c r="AC92" s="356" t="str">
        <f>_Ngay</f>
        <v/>
      </c>
      <c r="AD92" s="215"/>
      <c r="AE92" s="40"/>
      <c r="AF92" s="39"/>
      <c r="AG92" s="41" t="str">
        <f>_Loc</f>
        <v>CTKS</v>
      </c>
      <c r="AH92" s="41" t="str">
        <f>_Loc</f>
        <v>KCT</v>
      </c>
      <c r="AI92" s="60" t="e">
        <f t="shared" si="26"/>
        <v>#VALUE!</v>
      </c>
      <c r="AJ92" s="103" t="e">
        <f t="shared" si="27"/>
        <v>#VALUE!</v>
      </c>
      <c r="AK92" s="42"/>
      <c r="AL92" s="51" t="str">
        <f>_Loc</f>
        <v>x</v>
      </c>
      <c r="AM92" s="51" t="str">
        <f>_Loc</f>
        <v>x</v>
      </c>
      <c r="AN92" s="51" t="str">
        <f>_Loc</f>
        <v>x</v>
      </c>
      <c r="AO92" s="51" t="str">
        <f>_Loc</f>
        <v>x</v>
      </c>
      <c r="AP92" s="51" t="str">
        <f>_Loc</f>
        <v>x</v>
      </c>
      <c r="AQ92" s="51" t="str">
        <f>_Loc</f>
        <v>x</v>
      </c>
      <c r="AR92" s="51" t="str">
        <f>_Loc</f>
        <v>x</v>
      </c>
      <c r="AS92" s="51">
        <f>_Loc</f>
        <v>0</v>
      </c>
      <c r="AT92" s="51">
        <f>_Loc</f>
        <v>0</v>
      </c>
      <c r="AU92" s="51">
        <f>_Loc</f>
        <v>0</v>
      </c>
      <c r="AV92" s="51">
        <f>_Loc</f>
        <v>0</v>
      </c>
      <c r="AW92" s="51">
        <f>_Loc</f>
        <v>0</v>
      </c>
      <c r="AX92" s="51">
        <f>_Loc</f>
        <v>0</v>
      </c>
      <c r="AY92" s="51">
        <f>_Loc</f>
        <v>0</v>
      </c>
      <c r="AZ92" s="51">
        <f>_Loc</f>
        <v>0</v>
      </c>
      <c r="BA92" s="51">
        <f>_Loc</f>
        <v>0</v>
      </c>
      <c r="BB92" s="51">
        <f>_Loc</f>
        <v>0</v>
      </c>
      <c r="BC92" s="51">
        <f>_Loc</f>
        <v>0</v>
      </c>
      <c r="BD92" s="51">
        <f>_Loc</f>
        <v>0</v>
      </c>
    </row>
    <row r="93" spans="1:75" s="43" customFormat="1" ht="30" customHeight="1">
      <c r="A93" s="346">
        <f t="shared" si="24"/>
        <v>90.270833333333329</v>
      </c>
      <c r="B93" s="347" t="str">
        <f>_Gio</f>
        <v>6:30</v>
      </c>
      <c r="C93" s="389" t="s">
        <v>3376</v>
      </c>
      <c r="D93" s="355">
        <f t="shared" si="20"/>
        <v>84</v>
      </c>
      <c r="E93" s="88" t="str">
        <f>_LocHe</f>
        <v>DCK65</v>
      </c>
      <c r="F93" s="390" t="str">
        <f>_LocMaHP</f>
        <v>DC1LL03</v>
      </c>
      <c r="G93" s="391" t="str">
        <f>_Loc</f>
        <v>Tư tưởng Hồ Chí Minh</v>
      </c>
      <c r="H93" s="388" t="s">
        <v>5411</v>
      </c>
      <c r="I93" s="392">
        <f>_Loc</f>
        <v>2</v>
      </c>
      <c r="J93" s="88" t="str">
        <f>_Loc</f>
        <v>Viết</v>
      </c>
      <c r="K93" s="393">
        <f>_Loc</f>
        <v>90</v>
      </c>
      <c r="L93" s="394">
        <v>42335</v>
      </c>
      <c r="M93" s="395" t="str">
        <f>_Ngay</f>
        <v>(Thứ 6)</v>
      </c>
      <c r="N93" s="88">
        <v>4</v>
      </c>
      <c r="O93" s="88">
        <v>235</v>
      </c>
      <c r="P93" s="89">
        <f>_SV_P</f>
        <v>30</v>
      </c>
      <c r="Q93" s="88">
        <f>_sophong</f>
        <v>8</v>
      </c>
      <c r="R93" s="351"/>
      <c r="S93" s="88"/>
      <c r="T93" s="88"/>
      <c r="U93" s="88"/>
      <c r="V93" s="88"/>
      <c r="W93" s="88"/>
      <c r="X93" s="88"/>
      <c r="Y93" s="352">
        <f t="shared" si="25"/>
        <v>0</v>
      </c>
      <c r="Z93" s="353">
        <f>_Ngaycham</f>
        <v>42338</v>
      </c>
      <c r="AA93" s="354">
        <f>_Nopdiem</f>
        <v>42342</v>
      </c>
      <c r="AB93" s="214"/>
      <c r="AC93" s="356" t="str">
        <f>_Ngay</f>
        <v/>
      </c>
      <c r="AD93" s="215"/>
      <c r="AE93" s="40"/>
      <c r="AF93" s="39"/>
      <c r="AG93" s="41" t="str">
        <f>_Loc</f>
        <v>LLTT</v>
      </c>
      <c r="AH93" s="41" t="str">
        <f>_Loc</f>
        <v>LLCT</v>
      </c>
      <c r="AI93" s="60">
        <f t="shared" si="26"/>
        <v>-16</v>
      </c>
      <c r="AJ93" s="103">
        <f t="shared" si="27"/>
        <v>7.833333333333333</v>
      </c>
      <c r="AK93" s="42"/>
      <c r="AL93" s="51" t="str">
        <f>_Loc</f>
        <v>x</v>
      </c>
      <c r="AM93" s="51" t="str">
        <f>_Loc</f>
        <v>x</v>
      </c>
      <c r="AN93" s="51" t="str">
        <f>_Loc</f>
        <v>x</v>
      </c>
      <c r="AO93" s="51" t="str">
        <f>_Loc</f>
        <v>x</v>
      </c>
      <c r="AP93" s="51" t="str">
        <f>_Loc</f>
        <v>x</v>
      </c>
      <c r="AQ93" s="51" t="str">
        <f>_Loc</f>
        <v>x</v>
      </c>
      <c r="AR93" s="51" t="str">
        <f>_Loc</f>
        <v>x</v>
      </c>
      <c r="AS93" s="51" t="str">
        <f>_Loc</f>
        <v>x</v>
      </c>
      <c r="AT93" s="51" t="str">
        <f>_Loc</f>
        <v>x</v>
      </c>
      <c r="AU93" s="51" t="str">
        <f>_Loc</f>
        <v>x</v>
      </c>
      <c r="AV93" s="51" t="str">
        <f>_Loc</f>
        <v>x</v>
      </c>
      <c r="AW93" s="51" t="str">
        <f>_Loc</f>
        <v>x</v>
      </c>
      <c r="AX93" s="51" t="str">
        <f>_Loc</f>
        <v>x</v>
      </c>
      <c r="AY93" s="51" t="str">
        <f>_Loc</f>
        <v>x</v>
      </c>
      <c r="AZ93" s="51" t="str">
        <f>_Loc</f>
        <v>x</v>
      </c>
      <c r="BA93" s="51" t="str">
        <f>_Loc</f>
        <v>x</v>
      </c>
      <c r="BB93" s="51" t="str">
        <f>_Loc</f>
        <v>x</v>
      </c>
      <c r="BC93" s="51" t="str">
        <f>_Loc</f>
        <v>x</v>
      </c>
      <c r="BD93" s="51" t="str">
        <f>_Loc</f>
        <v>x</v>
      </c>
      <c r="BE93" s="51">
        <f>_Loc</f>
        <v>0</v>
      </c>
      <c r="BF93" s="51">
        <f>_Loc</f>
        <v>0</v>
      </c>
      <c r="BG93" s="51">
        <f>_Loc</f>
        <v>0</v>
      </c>
      <c r="BH93" s="51">
        <f>_Loc</f>
        <v>0</v>
      </c>
      <c r="BI93" s="51">
        <f>_Loc</f>
        <v>0</v>
      </c>
      <c r="BJ93" s="51">
        <f>_Loc</f>
        <v>0</v>
      </c>
      <c r="BK93" s="51">
        <f>_Loc</f>
        <v>0</v>
      </c>
      <c r="BL93" s="51">
        <f>_Loc</f>
        <v>0</v>
      </c>
      <c r="BM93" s="51">
        <f>_Loc</f>
        <v>0</v>
      </c>
      <c r="BN93" s="51">
        <f>_Loc</f>
        <v>0</v>
      </c>
      <c r="BO93" s="51">
        <f>_Loc</f>
        <v>0</v>
      </c>
      <c r="BP93" s="51">
        <f>_Loc</f>
        <v>0</v>
      </c>
      <c r="BQ93" s="51">
        <f>_Loc</f>
        <v>0</v>
      </c>
      <c r="BR93" s="51">
        <f>_Loc</f>
        <v>0</v>
      </c>
      <c r="BS93" s="51">
        <f>_Loc</f>
        <v>0</v>
      </c>
      <c r="BT93" s="51">
        <f>_Loc</f>
        <v>0</v>
      </c>
      <c r="BU93" s="51">
        <f>_Loc</f>
        <v>0</v>
      </c>
      <c r="BV93" s="51">
        <f>_Loc</f>
        <v>0</v>
      </c>
      <c r="BW93" s="51">
        <f>_Loc</f>
        <v>0</v>
      </c>
    </row>
    <row r="94" spans="1:75" s="43" customFormat="1" ht="30" customHeight="1">
      <c r="A94" s="346">
        <f t="shared" si="24"/>
        <v>60.270833333333336</v>
      </c>
      <c r="B94" s="347" t="str">
        <f>_Gio</f>
        <v>6:30</v>
      </c>
      <c r="C94" s="389" t="s">
        <v>3369</v>
      </c>
      <c r="D94" s="355">
        <f t="shared" si="20"/>
        <v>85</v>
      </c>
      <c r="E94" s="88" t="str">
        <f>_LocHe</f>
        <v>DCK65</v>
      </c>
      <c r="F94" s="390" t="str">
        <f>_LocMaHP</f>
        <v>DC1CB32</v>
      </c>
      <c r="G94" s="391" t="str">
        <f>_Loc</f>
        <v>Tiếng Anh 2</v>
      </c>
      <c r="H94" s="388" t="s">
        <v>5411</v>
      </c>
      <c r="I94" s="392">
        <f>_Loc</f>
        <v>4</v>
      </c>
      <c r="J94" s="88" t="str">
        <f>_Loc</f>
        <v>Viết</v>
      </c>
      <c r="K94" s="393">
        <f>_Loc</f>
        <v>60</v>
      </c>
      <c r="L94" s="394">
        <v>42342</v>
      </c>
      <c r="M94" s="395" t="str">
        <f>_Ngay</f>
        <v>(Thứ 6)</v>
      </c>
      <c r="N94" s="88">
        <v>4</v>
      </c>
      <c r="O94" s="88">
        <v>235</v>
      </c>
      <c r="P94" s="89">
        <f>_SV_P</f>
        <v>30</v>
      </c>
      <c r="Q94" s="88">
        <f>_sophong</f>
        <v>8</v>
      </c>
      <c r="R94" s="351"/>
      <c r="S94" s="88"/>
      <c r="T94" s="88"/>
      <c r="U94" s="88"/>
      <c r="V94" s="88"/>
      <c r="W94" s="88"/>
      <c r="X94" s="88"/>
      <c r="Y94" s="352">
        <f t="shared" si="25"/>
        <v>0</v>
      </c>
      <c r="Z94" s="353">
        <f>_Ngaycham</f>
        <v>42345</v>
      </c>
      <c r="AA94" s="354">
        <f>_Nopdiem</f>
        <v>42349</v>
      </c>
      <c r="AB94" s="214"/>
      <c r="AC94" s="356" t="str">
        <f>_Ngay</f>
        <v/>
      </c>
      <c r="AD94" s="215"/>
      <c r="AE94" s="40"/>
      <c r="AF94" s="39"/>
      <c r="AG94" s="41" t="str">
        <f>_Loc</f>
        <v>CBNN</v>
      </c>
      <c r="AH94" s="41" t="str">
        <f>_Loc</f>
        <v>KHCB</v>
      </c>
      <c r="AI94" s="60">
        <f t="shared" si="26"/>
        <v>-16</v>
      </c>
      <c r="AJ94" s="103">
        <f t="shared" si="27"/>
        <v>7.833333333333333</v>
      </c>
      <c r="AK94" s="42"/>
      <c r="AL94" s="51" t="str">
        <f>_Loc</f>
        <v>x</v>
      </c>
      <c r="AM94" s="51" t="str">
        <f>_Loc</f>
        <v>x</v>
      </c>
      <c r="AN94" s="51" t="str">
        <f>_Loc</f>
        <v>x</v>
      </c>
      <c r="AO94" s="51" t="str">
        <f>_Loc</f>
        <v>x</v>
      </c>
      <c r="AP94" s="51" t="str">
        <f>_Loc</f>
        <v>x</v>
      </c>
      <c r="AQ94" s="51" t="str">
        <f>_Loc</f>
        <v>x</v>
      </c>
      <c r="AR94" s="51" t="str">
        <f>_Loc</f>
        <v>x</v>
      </c>
      <c r="AS94" s="51" t="str">
        <f>_Loc</f>
        <v>x</v>
      </c>
      <c r="AT94" s="51" t="str">
        <f>_Loc</f>
        <v>x</v>
      </c>
      <c r="AU94" s="51" t="str">
        <f>_Loc</f>
        <v>x</v>
      </c>
      <c r="AV94" s="51" t="str">
        <f>_Loc</f>
        <v>x</v>
      </c>
      <c r="AW94" s="51" t="str">
        <f>_Loc</f>
        <v>x</v>
      </c>
      <c r="AX94" s="51" t="str">
        <f>_Loc</f>
        <v>x</v>
      </c>
      <c r="AY94" s="51" t="str">
        <f>_Loc</f>
        <v>x</v>
      </c>
      <c r="AZ94" s="51" t="str">
        <f>_Loc</f>
        <v>x</v>
      </c>
      <c r="BA94" s="51" t="str">
        <f>_Loc</f>
        <v>x</v>
      </c>
      <c r="BB94" s="51" t="str">
        <f>_Loc</f>
        <v>x</v>
      </c>
      <c r="BC94" s="51" t="str">
        <f>_Loc</f>
        <v>x</v>
      </c>
      <c r="BD94" s="51" t="str">
        <f>_Loc</f>
        <v>x</v>
      </c>
      <c r="BE94" s="51">
        <f>_Loc</f>
        <v>0</v>
      </c>
      <c r="BF94" s="51">
        <f>_Loc</f>
        <v>0</v>
      </c>
      <c r="BG94" s="51">
        <f>_Loc</f>
        <v>0</v>
      </c>
      <c r="BH94" s="51">
        <f>_Loc</f>
        <v>0</v>
      </c>
      <c r="BI94" s="51">
        <f>_Loc</f>
        <v>0</v>
      </c>
      <c r="BJ94" s="51">
        <f>_Loc</f>
        <v>0</v>
      </c>
      <c r="BK94" s="51">
        <f>_Loc</f>
        <v>0</v>
      </c>
      <c r="BL94" s="51">
        <f>_Loc</f>
        <v>0</v>
      </c>
      <c r="BM94" s="51">
        <f>_Loc</f>
        <v>0</v>
      </c>
      <c r="BN94" s="51">
        <f>_Loc</f>
        <v>0</v>
      </c>
      <c r="BO94" s="51">
        <f>_Loc</f>
        <v>0</v>
      </c>
      <c r="BP94" s="51">
        <f>_Loc</f>
        <v>0</v>
      </c>
      <c r="BQ94" s="51">
        <f>_Loc</f>
        <v>0</v>
      </c>
      <c r="BR94" s="51">
        <f>_Loc</f>
        <v>0</v>
      </c>
      <c r="BS94" s="51">
        <f>_Loc</f>
        <v>0</v>
      </c>
      <c r="BT94" s="51">
        <f>_Loc</f>
        <v>0</v>
      </c>
      <c r="BU94" s="51">
        <f>_Loc</f>
        <v>0</v>
      </c>
      <c r="BV94" s="51">
        <f>_Loc</f>
        <v>0</v>
      </c>
      <c r="BW94" s="51">
        <f>_Loc</f>
        <v>0</v>
      </c>
    </row>
    <row r="95" spans="1:75" s="420" customFormat="1">
      <c r="A95" s="397">
        <f t="shared" si="24"/>
        <v>90.270833333333329</v>
      </c>
      <c r="B95" s="398" t="str">
        <f>_Gio</f>
        <v>6:30</v>
      </c>
      <c r="C95" s="399" t="s">
        <v>5359</v>
      </c>
      <c r="D95" s="439">
        <f t="shared" si="20"/>
        <v>86</v>
      </c>
      <c r="E95" s="400" t="s">
        <v>5357</v>
      </c>
      <c r="F95" s="401" t="s">
        <v>432</v>
      </c>
      <c r="G95" s="402" t="s">
        <v>434</v>
      </c>
      <c r="H95" s="402" t="s">
        <v>5339</v>
      </c>
      <c r="I95" s="403">
        <f>_Loc</f>
        <v>3</v>
      </c>
      <c r="J95" s="400" t="str">
        <f>_Loc</f>
        <v>Viết</v>
      </c>
      <c r="K95" s="404">
        <f>_Loc</f>
        <v>90</v>
      </c>
      <c r="L95" s="405">
        <v>42335</v>
      </c>
      <c r="M95" s="406" t="str">
        <f>_Ngay</f>
        <v>(Thứ 6)</v>
      </c>
      <c r="N95" s="400">
        <v>2</v>
      </c>
      <c r="O95" s="400">
        <v>22</v>
      </c>
      <c r="P95" s="407"/>
      <c r="Q95" s="400"/>
      <c r="R95" s="408"/>
      <c r="S95" s="400"/>
      <c r="T95" s="400"/>
      <c r="U95" s="400"/>
      <c r="V95" s="400"/>
      <c r="W95" s="400"/>
      <c r="X95" s="400"/>
      <c r="Y95" s="409"/>
      <c r="Z95" s="353">
        <f>_Ngaycham</f>
        <v>42338</v>
      </c>
      <c r="AA95" s="354">
        <f>_Nopdiem</f>
        <v>42342</v>
      </c>
      <c r="AB95" s="412"/>
      <c r="AC95" s="413"/>
      <c r="AD95" s="414"/>
      <c r="AE95" s="408"/>
      <c r="AF95" s="404"/>
      <c r="AG95" s="415"/>
      <c r="AH95" s="415"/>
      <c r="AI95" s="416"/>
      <c r="AJ95" s="417"/>
      <c r="AK95" s="418"/>
      <c r="AL95" s="419"/>
      <c r="AM95" s="419"/>
      <c r="AN95" s="419"/>
      <c r="AO95" s="419"/>
      <c r="AP95" s="419"/>
      <c r="AQ95" s="419"/>
      <c r="AR95" s="419"/>
      <c r="AS95" s="419"/>
      <c r="AT95" s="419"/>
      <c r="AU95" s="419"/>
      <c r="AV95" s="419"/>
      <c r="AW95" s="419"/>
      <c r="AX95" s="419"/>
      <c r="AY95" s="419"/>
      <c r="AZ95" s="419"/>
      <c r="BA95" s="419"/>
      <c r="BB95" s="419"/>
      <c r="BC95" s="419"/>
      <c r="BD95" s="419"/>
      <c r="BE95" s="419"/>
      <c r="BF95" s="419"/>
      <c r="BG95" s="419"/>
      <c r="BH95" s="419"/>
      <c r="BI95" s="419"/>
      <c r="BJ95" s="419"/>
      <c r="BK95" s="419"/>
      <c r="BL95" s="419"/>
      <c r="BM95" s="419"/>
      <c r="BN95" s="419"/>
      <c r="BO95" s="419"/>
      <c r="BP95" s="419"/>
      <c r="BQ95" s="419"/>
      <c r="BR95" s="419"/>
      <c r="BS95" s="419"/>
      <c r="BT95" s="419"/>
      <c r="BU95" s="419"/>
      <c r="BV95" s="419"/>
      <c r="BW95" s="419"/>
    </row>
    <row r="96" spans="1:75" s="420" customFormat="1">
      <c r="A96" s="397">
        <f t="shared" si="24"/>
        <v>60.270833333333336</v>
      </c>
      <c r="B96" s="398" t="str">
        <f>_Gio</f>
        <v>6:30</v>
      </c>
      <c r="C96" s="399" t="s">
        <v>5358</v>
      </c>
      <c r="D96" s="439">
        <f t="shared" si="20"/>
        <v>87</v>
      </c>
      <c r="E96" s="400" t="s">
        <v>5357</v>
      </c>
      <c r="F96" s="401" t="s">
        <v>413</v>
      </c>
      <c r="G96" s="402" t="s">
        <v>1672</v>
      </c>
      <c r="H96" s="402" t="s">
        <v>5339</v>
      </c>
      <c r="I96" s="403">
        <f>_Loc</f>
        <v>3</v>
      </c>
      <c r="J96" s="400" t="str">
        <f>_Loc</f>
        <v>Viết</v>
      </c>
      <c r="K96" s="404">
        <f>_Loc</f>
        <v>60</v>
      </c>
      <c r="L96" s="405">
        <v>42352</v>
      </c>
      <c r="M96" s="406" t="str">
        <f>_Ngay</f>
        <v>(Thứ 2)</v>
      </c>
      <c r="N96" s="400">
        <v>2</v>
      </c>
      <c r="O96" s="400">
        <v>22</v>
      </c>
      <c r="P96" s="407"/>
      <c r="Q96" s="400"/>
      <c r="R96" s="408"/>
      <c r="S96" s="400"/>
      <c r="T96" s="400"/>
      <c r="U96" s="400"/>
      <c r="V96" s="400"/>
      <c r="W96" s="400"/>
      <c r="X96" s="400"/>
      <c r="Y96" s="409"/>
      <c r="Z96" s="353">
        <f>_Ngaycham</f>
        <v>42353</v>
      </c>
      <c r="AA96" s="354">
        <f>_Nopdiem</f>
        <v>42359</v>
      </c>
      <c r="AB96" s="412"/>
      <c r="AC96" s="413"/>
      <c r="AD96" s="414"/>
      <c r="AE96" s="408"/>
      <c r="AF96" s="404"/>
      <c r="AG96" s="415"/>
      <c r="AH96" s="415"/>
      <c r="AI96" s="416"/>
      <c r="AJ96" s="417"/>
      <c r="AK96" s="418"/>
      <c r="AL96" s="419"/>
      <c r="AM96" s="419"/>
      <c r="AN96" s="419"/>
      <c r="AO96" s="419"/>
      <c r="AP96" s="419"/>
      <c r="AQ96" s="419"/>
      <c r="AR96" s="419"/>
      <c r="AS96" s="419"/>
      <c r="AT96" s="419"/>
      <c r="AU96" s="419"/>
      <c r="AV96" s="419"/>
      <c r="AW96" s="419"/>
      <c r="AX96" s="419"/>
      <c r="AY96" s="419"/>
      <c r="AZ96" s="419"/>
      <c r="BA96" s="419"/>
      <c r="BB96" s="419"/>
      <c r="BC96" s="419"/>
      <c r="BD96" s="419"/>
      <c r="BE96" s="419"/>
      <c r="BF96" s="419"/>
      <c r="BG96" s="419"/>
      <c r="BH96" s="419"/>
      <c r="BI96" s="419"/>
      <c r="BJ96" s="419"/>
      <c r="BK96" s="419"/>
      <c r="BL96" s="419"/>
      <c r="BM96" s="419"/>
      <c r="BN96" s="419"/>
      <c r="BO96" s="419"/>
      <c r="BP96" s="419"/>
      <c r="BQ96" s="419"/>
      <c r="BR96" s="419"/>
      <c r="BS96" s="419"/>
      <c r="BT96" s="419"/>
      <c r="BU96" s="419"/>
      <c r="BV96" s="419"/>
      <c r="BW96" s="419"/>
    </row>
    <row r="97" spans="1:75" s="43" customFormat="1">
      <c r="A97" s="346">
        <f t="shared" si="24"/>
        <v>60.270833333333336</v>
      </c>
      <c r="B97" s="347" t="str">
        <f>_Gio</f>
        <v>6:30</v>
      </c>
      <c r="C97" s="389" t="s">
        <v>3329</v>
      </c>
      <c r="D97" s="355">
        <f t="shared" si="20"/>
        <v>88</v>
      </c>
      <c r="E97" s="88" t="str">
        <f>_LocHe</f>
        <v>DCK65</v>
      </c>
      <c r="F97" s="390" t="str">
        <f>_LocMaHP</f>
        <v>DC2DT41</v>
      </c>
      <c r="G97" s="391" t="str">
        <f>_Loc</f>
        <v>Linh kiện điện tử</v>
      </c>
      <c r="H97" s="391" t="s">
        <v>5339</v>
      </c>
      <c r="I97" s="392">
        <f>_Loc</f>
        <v>3</v>
      </c>
      <c r="J97" s="88" t="str">
        <f>_Loc</f>
        <v>Viết</v>
      </c>
      <c r="K97" s="393">
        <f>_Loc</f>
        <v>60</v>
      </c>
      <c r="L97" s="394">
        <v>42342</v>
      </c>
      <c r="M97" s="395" t="str">
        <f>_Ngay</f>
        <v>(Thứ 6)</v>
      </c>
      <c r="N97" s="88">
        <v>1</v>
      </c>
      <c r="O97" s="88">
        <v>22</v>
      </c>
      <c r="P97" s="89">
        <f>_SV_P</f>
        <v>30</v>
      </c>
      <c r="Q97" s="88">
        <f>_sophong</f>
        <v>1</v>
      </c>
      <c r="R97" s="351"/>
      <c r="S97" s="88"/>
      <c r="T97" s="88"/>
      <c r="U97" s="88"/>
      <c r="V97" s="88"/>
      <c r="W97" s="88"/>
      <c r="X97" s="88"/>
      <c r="Y97" s="352">
        <f>SUM(R97:X97)</f>
        <v>0</v>
      </c>
      <c r="Z97" s="353">
        <f>_Ngaycham</f>
        <v>42345</v>
      </c>
      <c r="AA97" s="354">
        <f>_Nopdiem</f>
        <v>42349</v>
      </c>
      <c r="AB97" s="214"/>
      <c r="AC97" s="356" t="str">
        <f>_Ngay</f>
        <v/>
      </c>
      <c r="AD97" s="215"/>
      <c r="AE97" s="40"/>
      <c r="AF97" s="39"/>
      <c r="AG97" s="41" t="str">
        <f>_Loc</f>
        <v>TTDT</v>
      </c>
      <c r="AH97" s="41" t="str">
        <f>_Loc</f>
        <v>CNTT</v>
      </c>
      <c r="AI97" s="60">
        <f>Y97-2*Q97</f>
        <v>-2</v>
      </c>
      <c r="AJ97" s="103">
        <f>+O97/P97</f>
        <v>0.73333333333333328</v>
      </c>
      <c r="AK97" s="42"/>
      <c r="AL97" s="51">
        <f>_Loc</f>
        <v>0</v>
      </c>
      <c r="AM97" s="51">
        <f>_Loc</f>
        <v>0</v>
      </c>
      <c r="AN97" s="51">
        <f>_Loc</f>
        <v>0</v>
      </c>
      <c r="AO97" s="51">
        <f>_Loc</f>
        <v>0</v>
      </c>
      <c r="AP97" s="51">
        <f>_Loc</f>
        <v>0</v>
      </c>
      <c r="AQ97" s="51">
        <f>_Loc</f>
        <v>0</v>
      </c>
      <c r="AR97" s="51">
        <f>_Loc</f>
        <v>0</v>
      </c>
      <c r="AS97" s="51">
        <f>_Loc</f>
        <v>0</v>
      </c>
      <c r="AT97" s="51">
        <f>_Loc</f>
        <v>0</v>
      </c>
      <c r="AU97" s="51">
        <f>_Loc</f>
        <v>0</v>
      </c>
      <c r="AV97" s="51">
        <f>_Loc</f>
        <v>0</v>
      </c>
      <c r="AW97" s="51" t="str">
        <f>_Loc</f>
        <v>x</v>
      </c>
      <c r="AX97" s="51">
        <f>_Loc</f>
        <v>0</v>
      </c>
      <c r="AY97" s="51">
        <f>_Loc</f>
        <v>0</v>
      </c>
      <c r="AZ97" s="51">
        <f>_Loc</f>
        <v>0</v>
      </c>
      <c r="BA97" s="51">
        <f>_Loc</f>
        <v>0</v>
      </c>
      <c r="BB97" s="51">
        <f>_Loc</f>
        <v>0</v>
      </c>
      <c r="BC97" s="51">
        <f>_Loc</f>
        <v>0</v>
      </c>
      <c r="BD97" s="51">
        <f>_Loc</f>
        <v>0</v>
      </c>
    </row>
    <row r="98" spans="1:75" s="43" customFormat="1">
      <c r="A98" s="346">
        <f t="shared" si="24"/>
        <v>60.270833333333336</v>
      </c>
      <c r="B98" s="347" t="str">
        <f>_Gio</f>
        <v>6:30</v>
      </c>
      <c r="C98" s="389" t="s">
        <v>3305</v>
      </c>
      <c r="D98" s="355">
        <f t="shared" si="20"/>
        <v>89</v>
      </c>
      <c r="E98" s="88" t="str">
        <f>_LocHe</f>
        <v>DCK65</v>
      </c>
      <c r="F98" s="390" t="str">
        <f>_LocMaHP</f>
        <v>DC2DT44</v>
      </c>
      <c r="G98" s="391" t="str">
        <f>_Loc</f>
        <v>Cơ sở kỹ thuật đo lường</v>
      </c>
      <c r="H98" s="391" t="s">
        <v>5339</v>
      </c>
      <c r="I98" s="392">
        <f>_Loc</f>
        <v>2</v>
      </c>
      <c r="J98" s="88" t="str">
        <f>_Loc</f>
        <v>Viết</v>
      </c>
      <c r="K98" s="393">
        <f>_Loc</f>
        <v>60</v>
      </c>
      <c r="L98" s="394">
        <v>42345</v>
      </c>
      <c r="M98" s="395" t="str">
        <f>_Ngay</f>
        <v>(Thứ 2)</v>
      </c>
      <c r="N98" s="88">
        <v>4</v>
      </c>
      <c r="O98" s="88">
        <v>22</v>
      </c>
      <c r="P98" s="89">
        <f>_SV_P</f>
        <v>30</v>
      </c>
      <c r="Q98" s="88">
        <f>_sophong</f>
        <v>1</v>
      </c>
      <c r="R98" s="351"/>
      <c r="S98" s="88"/>
      <c r="T98" s="88"/>
      <c r="U98" s="88"/>
      <c r="V98" s="88"/>
      <c r="W98" s="88"/>
      <c r="X98" s="88"/>
      <c r="Y98" s="352">
        <f>SUM(R98:X98)</f>
        <v>0</v>
      </c>
      <c r="Z98" s="353">
        <f>_Ngaycham</f>
        <v>42346</v>
      </c>
      <c r="AA98" s="354">
        <f>_Nopdiem</f>
        <v>42352</v>
      </c>
      <c r="AB98" s="214"/>
      <c r="AC98" s="356" t="str">
        <f>_Ngay</f>
        <v/>
      </c>
      <c r="AD98" s="215"/>
      <c r="AE98" s="40"/>
      <c r="AF98" s="39"/>
      <c r="AG98" s="41" t="str">
        <f>_Loc</f>
        <v>TTDT</v>
      </c>
      <c r="AH98" s="41" t="str">
        <f>_Loc</f>
        <v>CNTT</v>
      </c>
      <c r="AI98" s="60">
        <f>Y98-2*Q98</f>
        <v>-2</v>
      </c>
      <c r="AJ98" s="103">
        <f>+O98/P98</f>
        <v>0.73333333333333328</v>
      </c>
      <c r="AK98" s="42"/>
      <c r="AL98" s="51">
        <f>_Loc</f>
        <v>0</v>
      </c>
      <c r="AM98" s="51">
        <f>_Loc</f>
        <v>0</v>
      </c>
      <c r="AN98" s="51">
        <f>_Loc</f>
        <v>0</v>
      </c>
      <c r="AO98" s="51">
        <f>_Loc</f>
        <v>0</v>
      </c>
      <c r="AP98" s="51">
        <f>_Loc</f>
        <v>0</v>
      </c>
      <c r="AQ98" s="51">
        <f>_Loc</f>
        <v>0</v>
      </c>
      <c r="AR98" s="51">
        <f>_Loc</f>
        <v>0</v>
      </c>
      <c r="AS98" s="51">
        <f>_Loc</f>
        <v>0</v>
      </c>
      <c r="AT98" s="51">
        <f>_Loc</f>
        <v>0</v>
      </c>
      <c r="AU98" s="51">
        <f>_Loc</f>
        <v>0</v>
      </c>
      <c r="AV98" s="51">
        <f>_Loc</f>
        <v>0</v>
      </c>
      <c r="AW98" s="51" t="str">
        <f>_Loc</f>
        <v>x</v>
      </c>
      <c r="AX98" s="51">
        <f>_Loc</f>
        <v>0</v>
      </c>
      <c r="AY98" s="51">
        <f>_Loc</f>
        <v>0</v>
      </c>
      <c r="AZ98" s="51">
        <f>_Loc</f>
        <v>0</v>
      </c>
      <c r="BA98" s="51">
        <f>_Loc</f>
        <v>0</v>
      </c>
      <c r="BB98" s="51">
        <f>_Loc</f>
        <v>0</v>
      </c>
      <c r="BC98" s="51">
        <f>_Loc</f>
        <v>0</v>
      </c>
      <c r="BD98" s="51">
        <f>_Loc</f>
        <v>0</v>
      </c>
    </row>
    <row r="99" spans="1:75" s="43" customFormat="1">
      <c r="A99" s="346">
        <f t="shared" si="24"/>
        <v>90.270833333333329</v>
      </c>
      <c r="B99" s="347" t="str">
        <f>_Gio</f>
        <v>6:30</v>
      </c>
      <c r="C99" s="389" t="s">
        <v>3330</v>
      </c>
      <c r="D99" s="355">
        <f t="shared" si="20"/>
        <v>90</v>
      </c>
      <c r="E99" s="88" t="str">
        <f>_LocHe</f>
        <v>DCK65</v>
      </c>
      <c r="F99" s="390" t="str">
        <f>_LocMaHP</f>
        <v>DC2DT42</v>
      </c>
      <c r="G99" s="391" t="str">
        <f>_Loc</f>
        <v>Lý thuyết mạch</v>
      </c>
      <c r="H99" s="391" t="s">
        <v>5339</v>
      </c>
      <c r="I99" s="392">
        <f>_Loc</f>
        <v>3</v>
      </c>
      <c r="J99" s="88" t="str">
        <f>_Loc</f>
        <v>Viết</v>
      </c>
      <c r="K99" s="393">
        <f>_Loc</f>
        <v>90</v>
      </c>
      <c r="L99" s="394">
        <v>42349</v>
      </c>
      <c r="M99" s="395" t="str">
        <f>_Ngay</f>
        <v>(Thứ 6)</v>
      </c>
      <c r="N99" s="88">
        <v>1</v>
      </c>
      <c r="O99" s="88">
        <v>22</v>
      </c>
      <c r="P99" s="89">
        <f>_SV_P</f>
        <v>30</v>
      </c>
      <c r="Q99" s="88">
        <f>_sophong</f>
        <v>1</v>
      </c>
      <c r="R99" s="351"/>
      <c r="S99" s="88"/>
      <c r="T99" s="88"/>
      <c r="U99" s="88"/>
      <c r="V99" s="88"/>
      <c r="W99" s="88"/>
      <c r="X99" s="88"/>
      <c r="Y99" s="352">
        <f>SUM(R99:X99)</f>
        <v>0</v>
      </c>
      <c r="Z99" s="353">
        <f>_Ngaycham</f>
        <v>42352</v>
      </c>
      <c r="AA99" s="354">
        <f>_Nopdiem</f>
        <v>42356</v>
      </c>
      <c r="AB99" s="214"/>
      <c r="AC99" s="356" t="str">
        <f>_Ngay</f>
        <v/>
      </c>
      <c r="AD99" s="215"/>
      <c r="AE99" s="40"/>
      <c r="AF99" s="39"/>
      <c r="AG99" s="41" t="str">
        <f>_Loc</f>
        <v>TTDT</v>
      </c>
      <c r="AH99" s="41" t="str">
        <f>_Loc</f>
        <v>CNTT</v>
      </c>
      <c r="AI99" s="60">
        <f>Y99-2*Q99</f>
        <v>-2</v>
      </c>
      <c r="AJ99" s="103">
        <f>+O99/P99</f>
        <v>0.73333333333333328</v>
      </c>
      <c r="AK99" s="42"/>
      <c r="AL99" s="51">
        <f>_Loc</f>
        <v>0</v>
      </c>
      <c r="AM99" s="51">
        <f>_Loc</f>
        <v>0</v>
      </c>
      <c r="AN99" s="51">
        <f>_Loc</f>
        <v>0</v>
      </c>
      <c r="AO99" s="51">
        <f>_Loc</f>
        <v>0</v>
      </c>
      <c r="AP99" s="51">
        <f>_Loc</f>
        <v>0</v>
      </c>
      <c r="AQ99" s="51">
        <f>_Loc</f>
        <v>0</v>
      </c>
      <c r="AR99" s="51">
        <f>_Loc</f>
        <v>0</v>
      </c>
      <c r="AS99" s="51">
        <f>_Loc</f>
        <v>0</v>
      </c>
      <c r="AT99" s="51">
        <f>_Loc</f>
        <v>0</v>
      </c>
      <c r="AU99" s="51">
        <f>_Loc</f>
        <v>0</v>
      </c>
      <c r="AV99" s="51">
        <f>_Loc</f>
        <v>0</v>
      </c>
      <c r="AW99" s="51" t="str">
        <f>_Loc</f>
        <v>x</v>
      </c>
      <c r="AX99" s="51">
        <f>_Loc</f>
        <v>0</v>
      </c>
      <c r="AY99" s="51">
        <f>_Loc</f>
        <v>0</v>
      </c>
      <c r="AZ99" s="51">
        <f>_Loc</f>
        <v>0</v>
      </c>
      <c r="BA99" s="51">
        <f>_Loc</f>
        <v>0</v>
      </c>
      <c r="BB99" s="51">
        <f>_Loc</f>
        <v>0</v>
      </c>
      <c r="BC99" s="51">
        <f>_Loc</f>
        <v>0</v>
      </c>
      <c r="BD99" s="51">
        <f>_Loc</f>
        <v>0</v>
      </c>
    </row>
    <row r="100" spans="1:75" s="43" customFormat="1">
      <c r="A100" s="346">
        <f t="shared" si="24"/>
        <v>60.270833333333336</v>
      </c>
      <c r="B100" s="347" t="str">
        <f>_Gio</f>
        <v>6:30</v>
      </c>
      <c r="C100" s="389" t="s">
        <v>3328</v>
      </c>
      <c r="D100" s="355">
        <f t="shared" si="20"/>
        <v>91</v>
      </c>
      <c r="E100" s="88" t="str">
        <f>_LocHe</f>
        <v>DCK65</v>
      </c>
      <c r="F100" s="390" t="str">
        <f>_LocMaHP</f>
        <v>DC1TH47</v>
      </c>
      <c r="G100" s="391" t="str">
        <f>_Loc</f>
        <v>Kỹ thuật điện</v>
      </c>
      <c r="H100" s="391" t="s">
        <v>5339</v>
      </c>
      <c r="I100" s="392">
        <f>_Loc</f>
        <v>2</v>
      </c>
      <c r="J100" s="88" t="str">
        <f>_Loc</f>
        <v>Viết</v>
      </c>
      <c r="K100" s="393">
        <f>_Loc</f>
        <v>60</v>
      </c>
      <c r="L100" s="394">
        <v>42354</v>
      </c>
      <c r="M100" s="395" t="str">
        <f>_Ngay</f>
        <v>(Thứ 4)</v>
      </c>
      <c r="N100" s="88">
        <v>2</v>
      </c>
      <c r="O100" s="88">
        <v>22</v>
      </c>
      <c r="P100" s="89">
        <f>_SV_P</f>
        <v>30</v>
      </c>
      <c r="Q100" s="88">
        <f>_sophong</f>
        <v>1</v>
      </c>
      <c r="R100" s="351"/>
      <c r="S100" s="88"/>
      <c r="T100" s="88"/>
      <c r="U100" s="88"/>
      <c r="V100" s="88"/>
      <c r="W100" s="88"/>
      <c r="X100" s="88"/>
      <c r="Y100" s="352">
        <f>SUM(R100:X100)</f>
        <v>0</v>
      </c>
      <c r="Z100" s="353">
        <f>_Ngaycham</f>
        <v>42355</v>
      </c>
      <c r="AA100" s="354">
        <f>_Nopdiem</f>
        <v>42361</v>
      </c>
      <c r="AB100" s="214"/>
      <c r="AC100" s="356" t="str">
        <f>_Ngay</f>
        <v/>
      </c>
      <c r="AD100" s="215"/>
      <c r="AE100" s="40"/>
      <c r="AF100" s="39"/>
      <c r="AG100" s="41" t="str">
        <f>_Loc</f>
        <v>TTDT</v>
      </c>
      <c r="AH100" s="41" t="str">
        <f>_Loc</f>
        <v>CNTT</v>
      </c>
      <c r="AI100" s="60">
        <f>Y100-2*Q100</f>
        <v>-2</v>
      </c>
      <c r="AJ100" s="103">
        <f>+O100/P100</f>
        <v>0.73333333333333328</v>
      </c>
      <c r="AK100" s="42"/>
      <c r="AL100" s="51">
        <f>_Loc</f>
        <v>0</v>
      </c>
      <c r="AM100" s="51">
        <f>_Loc</f>
        <v>0</v>
      </c>
      <c r="AN100" s="51">
        <f>_Loc</f>
        <v>0</v>
      </c>
      <c r="AO100" s="51">
        <f>_Loc</f>
        <v>0</v>
      </c>
      <c r="AP100" s="51">
        <f>_Loc</f>
        <v>0</v>
      </c>
      <c r="AQ100" s="51">
        <f>_Loc</f>
        <v>0</v>
      </c>
      <c r="AR100" s="51">
        <f>_Loc</f>
        <v>0</v>
      </c>
      <c r="AS100" s="51">
        <f>_Loc</f>
        <v>0</v>
      </c>
      <c r="AT100" s="51">
        <f>_Loc</f>
        <v>0</v>
      </c>
      <c r="AU100" s="51">
        <f>_Loc</f>
        <v>0</v>
      </c>
      <c r="AV100" s="51">
        <f>_Loc</f>
        <v>0</v>
      </c>
      <c r="AW100" s="51" t="str">
        <f>_Loc</f>
        <v>o</v>
      </c>
      <c r="AX100" s="51">
        <f>_Loc</f>
        <v>0</v>
      </c>
      <c r="AY100" s="51">
        <f>_Loc</f>
        <v>0</v>
      </c>
      <c r="AZ100" s="51">
        <f>_Loc</f>
        <v>0</v>
      </c>
      <c r="BA100" s="51">
        <f>_Loc</f>
        <v>0</v>
      </c>
      <c r="BB100" s="51">
        <f>_Loc</f>
        <v>0</v>
      </c>
      <c r="BC100" s="51">
        <f>_Loc</f>
        <v>0</v>
      </c>
      <c r="BD100" s="51">
        <f>_Loc</f>
        <v>0</v>
      </c>
    </row>
    <row r="101" spans="1:75" s="43" customFormat="1">
      <c r="A101" s="346">
        <f t="shared" si="24"/>
        <v>90.270833333333329</v>
      </c>
      <c r="B101" s="347" t="str">
        <f>_Gio</f>
        <v>6:30</v>
      </c>
      <c r="C101" s="389" t="s">
        <v>3372</v>
      </c>
      <c r="D101" s="355">
        <f t="shared" si="20"/>
        <v>92</v>
      </c>
      <c r="E101" s="88" t="str">
        <f>_LocHe</f>
        <v>DCK65</v>
      </c>
      <c r="F101" s="390" t="str">
        <f>_LocMaHP</f>
        <v>DC1CB13</v>
      </c>
      <c r="G101" s="391" t="str">
        <f>_Loc</f>
        <v>Toán 3</v>
      </c>
      <c r="H101" s="391" t="s">
        <v>5340</v>
      </c>
      <c r="I101" s="392">
        <f>_Loc</f>
        <v>4</v>
      </c>
      <c r="J101" s="88" t="str">
        <f>_Loc</f>
        <v>Viết</v>
      </c>
      <c r="K101" s="393">
        <f>_Loc</f>
        <v>90</v>
      </c>
      <c r="L101" s="394">
        <v>42332</v>
      </c>
      <c r="M101" s="395" t="str">
        <f>_Ngay</f>
        <v>(Thứ 3)</v>
      </c>
      <c r="N101" s="88">
        <v>2</v>
      </c>
      <c r="O101" s="88">
        <v>19</v>
      </c>
      <c r="P101" s="89">
        <f>_SV_P</f>
        <v>30</v>
      </c>
      <c r="Q101" s="88">
        <f>_sophong</f>
        <v>1</v>
      </c>
      <c r="R101" s="351"/>
      <c r="S101" s="88"/>
      <c r="T101" s="88"/>
      <c r="U101" s="88"/>
      <c r="V101" s="88"/>
      <c r="W101" s="88"/>
      <c r="X101" s="88"/>
      <c r="Y101" s="352">
        <f>SUM(R101:X101)</f>
        <v>0</v>
      </c>
      <c r="Z101" s="353">
        <f>_Ngaycham</f>
        <v>42333</v>
      </c>
      <c r="AA101" s="354">
        <f>_Nopdiem</f>
        <v>42339</v>
      </c>
      <c r="AB101" s="214"/>
      <c r="AC101" s="356" t="str">
        <f>_Ngay</f>
        <v/>
      </c>
      <c r="AD101" s="215"/>
      <c r="AE101" s="40"/>
      <c r="AF101" s="39"/>
      <c r="AG101" s="41" t="str">
        <f>_Loc</f>
        <v>CBTO</v>
      </c>
      <c r="AH101" s="41" t="str">
        <f>_Loc</f>
        <v>KHCB</v>
      </c>
      <c r="AI101" s="60">
        <f>Y101-2*Q101</f>
        <v>-2</v>
      </c>
      <c r="AJ101" s="103">
        <f>+O101/P101</f>
        <v>0.6333333333333333</v>
      </c>
      <c r="AK101" s="42"/>
      <c r="AL101" s="51" t="str">
        <f>_Loc</f>
        <v>x</v>
      </c>
      <c r="AM101" s="51" t="str">
        <f>_Loc</f>
        <v>x</v>
      </c>
      <c r="AN101" s="51" t="str">
        <f>_Loc</f>
        <v>x</v>
      </c>
      <c r="AO101" s="51" t="str">
        <f>_Loc</f>
        <v>x</v>
      </c>
      <c r="AP101" s="51" t="str">
        <f>_Loc</f>
        <v>x</v>
      </c>
      <c r="AQ101" s="51" t="str">
        <f>_Loc</f>
        <v>x</v>
      </c>
      <c r="AR101" s="51" t="str">
        <f>_Loc</f>
        <v>x</v>
      </c>
      <c r="AS101" s="51" t="str">
        <f>_Loc</f>
        <v>x</v>
      </c>
      <c r="AT101" s="51" t="str">
        <f>_Loc</f>
        <v>x</v>
      </c>
      <c r="AU101" s="51" t="str">
        <f>_Loc</f>
        <v>x</v>
      </c>
      <c r="AV101" s="51" t="str">
        <f>_Loc</f>
        <v>x</v>
      </c>
      <c r="AW101" s="51" t="str">
        <f>_Loc</f>
        <v>x</v>
      </c>
      <c r="AX101" s="51" t="str">
        <f>_Loc</f>
        <v>x</v>
      </c>
      <c r="AY101" s="51">
        <f>_Loc</f>
        <v>0</v>
      </c>
      <c r="AZ101" s="51">
        <f>_Loc</f>
        <v>0</v>
      </c>
      <c r="BA101" s="51">
        <f>_Loc</f>
        <v>0</v>
      </c>
      <c r="BB101" s="51">
        <f>_Loc</f>
        <v>0</v>
      </c>
      <c r="BC101" s="51">
        <f>_Loc</f>
        <v>0</v>
      </c>
      <c r="BD101" s="51">
        <f>_Loc</f>
        <v>0</v>
      </c>
      <c r="BE101" s="51">
        <f>_Loc</f>
        <v>0</v>
      </c>
      <c r="BF101" s="51">
        <f>_Loc</f>
        <v>0</v>
      </c>
      <c r="BG101" s="51">
        <f>_Loc</f>
        <v>0</v>
      </c>
      <c r="BH101" s="51">
        <f>_Loc</f>
        <v>0</v>
      </c>
      <c r="BI101" s="51">
        <f>_Loc</f>
        <v>0</v>
      </c>
      <c r="BJ101" s="51">
        <f>_Loc</f>
        <v>0</v>
      </c>
      <c r="BK101" s="51">
        <f>_Loc</f>
        <v>0</v>
      </c>
      <c r="BL101" s="51">
        <f>_Loc</f>
        <v>0</v>
      </c>
      <c r="BM101" s="51">
        <f>_Loc</f>
        <v>0</v>
      </c>
      <c r="BN101" s="51">
        <f>_Loc</f>
        <v>0</v>
      </c>
      <c r="BO101" s="51">
        <f>_Loc</f>
        <v>0</v>
      </c>
      <c r="BP101" s="51">
        <f>_Loc</f>
        <v>0</v>
      </c>
      <c r="BQ101" s="51">
        <f>_Loc</f>
        <v>0</v>
      </c>
      <c r="BR101" s="51">
        <f>_Loc</f>
        <v>0</v>
      </c>
      <c r="BS101" s="51">
        <f>_Loc</f>
        <v>0</v>
      </c>
      <c r="BT101" s="51">
        <f>_Loc</f>
        <v>0</v>
      </c>
      <c r="BU101" s="51">
        <f>_Loc</f>
        <v>0</v>
      </c>
      <c r="BV101" s="51">
        <f>_Loc</f>
        <v>0</v>
      </c>
      <c r="BW101" s="51">
        <f>_Loc</f>
        <v>0</v>
      </c>
    </row>
    <row r="102" spans="1:75" s="420" customFormat="1">
      <c r="A102" s="397">
        <f t="shared" si="24"/>
        <v>60.270833333333336</v>
      </c>
      <c r="B102" s="398" t="str">
        <f>_Gio</f>
        <v>6:30</v>
      </c>
      <c r="C102" s="399" t="s">
        <v>5360</v>
      </c>
      <c r="D102" s="439">
        <f t="shared" si="20"/>
        <v>93</v>
      </c>
      <c r="E102" s="400" t="s">
        <v>5357</v>
      </c>
      <c r="F102" s="401" t="s">
        <v>381</v>
      </c>
      <c r="G102" s="402" t="str">
        <f>_Loc</f>
        <v>Toán học rời rạc</v>
      </c>
      <c r="H102" s="402" t="s">
        <v>5341</v>
      </c>
      <c r="I102" s="403">
        <f>_Loc</f>
        <v>3</v>
      </c>
      <c r="J102" s="400" t="str">
        <f>_Loc</f>
        <v>Viết</v>
      </c>
      <c r="K102" s="404">
        <f>_Loc</f>
        <v>60</v>
      </c>
      <c r="L102" s="405">
        <v>42332</v>
      </c>
      <c r="M102" s="406" t="str">
        <f>_Ngay</f>
        <v>(Thứ 3)</v>
      </c>
      <c r="N102" s="400">
        <v>2</v>
      </c>
      <c r="O102" s="400">
        <v>19</v>
      </c>
      <c r="P102" s="407"/>
      <c r="Q102" s="400"/>
      <c r="R102" s="408"/>
      <c r="S102" s="400"/>
      <c r="T102" s="400"/>
      <c r="U102" s="400"/>
      <c r="V102" s="400"/>
      <c r="W102" s="400"/>
      <c r="X102" s="400"/>
      <c r="Y102" s="409"/>
      <c r="Z102" s="353">
        <f>_Ngaycham</f>
        <v>42333</v>
      </c>
      <c r="AA102" s="354">
        <f>_Nopdiem</f>
        <v>42339</v>
      </c>
      <c r="AB102" s="412"/>
      <c r="AC102" s="413"/>
      <c r="AD102" s="414"/>
      <c r="AE102" s="408"/>
      <c r="AF102" s="404"/>
      <c r="AG102" s="415"/>
      <c r="AH102" s="415"/>
      <c r="AI102" s="416"/>
      <c r="AJ102" s="417"/>
      <c r="AK102" s="418"/>
      <c r="AL102" s="419"/>
      <c r="AM102" s="419"/>
      <c r="AN102" s="419"/>
      <c r="AO102" s="419"/>
      <c r="AP102" s="419"/>
      <c r="AQ102" s="419"/>
      <c r="AR102" s="419"/>
      <c r="AS102" s="419"/>
      <c r="AT102" s="419"/>
      <c r="AU102" s="419"/>
      <c r="AV102" s="419"/>
      <c r="AW102" s="419"/>
      <c r="AX102" s="419"/>
      <c r="AY102" s="419"/>
      <c r="AZ102" s="419"/>
      <c r="BA102" s="419"/>
      <c r="BB102" s="419"/>
      <c r="BC102" s="419"/>
      <c r="BD102" s="419"/>
      <c r="BE102" s="419"/>
      <c r="BF102" s="419"/>
      <c r="BG102" s="419"/>
      <c r="BH102" s="419"/>
      <c r="BI102" s="419"/>
      <c r="BJ102" s="419"/>
      <c r="BK102" s="419"/>
      <c r="BL102" s="419"/>
      <c r="BM102" s="419"/>
      <c r="BN102" s="419"/>
      <c r="BO102" s="419"/>
      <c r="BP102" s="419"/>
      <c r="BQ102" s="419"/>
      <c r="BR102" s="419"/>
      <c r="BS102" s="419"/>
      <c r="BT102" s="419"/>
      <c r="BU102" s="419"/>
      <c r="BV102" s="419"/>
      <c r="BW102" s="419"/>
    </row>
    <row r="103" spans="1:75" s="420" customFormat="1">
      <c r="A103" s="397">
        <f t="shared" si="24"/>
        <v>90.270833333333329</v>
      </c>
      <c r="B103" s="398" t="str">
        <f>_Gio</f>
        <v>6:30</v>
      </c>
      <c r="C103" s="399" t="s">
        <v>5361</v>
      </c>
      <c r="D103" s="439">
        <f t="shared" si="20"/>
        <v>94</v>
      </c>
      <c r="E103" s="400" t="s">
        <v>5357</v>
      </c>
      <c r="F103" s="401" t="s">
        <v>1494</v>
      </c>
      <c r="G103" s="402" t="str">
        <f>_Loc</f>
        <v>Kiến trúc máy tính</v>
      </c>
      <c r="H103" s="402" t="s">
        <v>5341</v>
      </c>
      <c r="I103" s="403">
        <f>_Loc</f>
        <v>3</v>
      </c>
      <c r="J103" s="400" t="str">
        <f>_Loc</f>
        <v>Viết</v>
      </c>
      <c r="K103" s="404">
        <f>_Loc</f>
        <v>90</v>
      </c>
      <c r="L103" s="405">
        <v>42354</v>
      </c>
      <c r="M103" s="406" t="str">
        <f>_Ngay</f>
        <v>(Thứ 4)</v>
      </c>
      <c r="N103" s="400">
        <v>2</v>
      </c>
      <c r="O103" s="400">
        <v>19</v>
      </c>
      <c r="P103" s="407"/>
      <c r="Q103" s="400"/>
      <c r="R103" s="408"/>
      <c r="S103" s="400"/>
      <c r="T103" s="400"/>
      <c r="U103" s="400"/>
      <c r="V103" s="400"/>
      <c r="W103" s="400"/>
      <c r="X103" s="400"/>
      <c r="Y103" s="409"/>
      <c r="Z103" s="353">
        <f>_Ngaycham</f>
        <v>42355</v>
      </c>
      <c r="AA103" s="354">
        <f>_Nopdiem</f>
        <v>42361</v>
      </c>
      <c r="AB103" s="412"/>
      <c r="AC103" s="413"/>
      <c r="AD103" s="414"/>
      <c r="AE103" s="408"/>
      <c r="AF103" s="404"/>
      <c r="AG103" s="415"/>
      <c r="AH103" s="415"/>
      <c r="AI103" s="416"/>
      <c r="AJ103" s="417"/>
      <c r="AK103" s="418"/>
      <c r="AL103" s="419"/>
      <c r="AM103" s="419"/>
      <c r="AN103" s="419"/>
      <c r="AO103" s="419"/>
      <c r="AP103" s="419"/>
      <c r="AQ103" s="419"/>
      <c r="AR103" s="419"/>
      <c r="AS103" s="419"/>
      <c r="AT103" s="419"/>
      <c r="AU103" s="419"/>
      <c r="AV103" s="419"/>
      <c r="AW103" s="419"/>
      <c r="AX103" s="419"/>
      <c r="AY103" s="419"/>
      <c r="AZ103" s="419"/>
      <c r="BA103" s="419"/>
      <c r="BB103" s="419"/>
      <c r="BC103" s="419"/>
      <c r="BD103" s="419"/>
      <c r="BE103" s="419"/>
      <c r="BF103" s="419"/>
      <c r="BG103" s="419"/>
      <c r="BH103" s="419"/>
      <c r="BI103" s="419"/>
      <c r="BJ103" s="419"/>
      <c r="BK103" s="419"/>
      <c r="BL103" s="419"/>
      <c r="BM103" s="419"/>
      <c r="BN103" s="419"/>
      <c r="BO103" s="419"/>
      <c r="BP103" s="419"/>
      <c r="BQ103" s="419"/>
      <c r="BR103" s="419"/>
      <c r="BS103" s="419"/>
      <c r="BT103" s="419"/>
      <c r="BU103" s="419"/>
      <c r="BV103" s="419"/>
      <c r="BW103" s="419"/>
    </row>
    <row r="104" spans="1:75" s="43" customFormat="1">
      <c r="A104" s="346">
        <f t="shared" si="24"/>
        <v>0.27083333333333331</v>
      </c>
      <c r="B104" s="347" t="str">
        <f>_Gio</f>
        <v>6:30</v>
      </c>
      <c r="C104" s="423" t="s">
        <v>3302</v>
      </c>
      <c r="D104" s="355">
        <f t="shared" si="20"/>
        <v>95</v>
      </c>
      <c r="E104" s="88" t="str">
        <f>_LocHe</f>
        <v>DCK65</v>
      </c>
      <c r="F104" s="390" t="str">
        <f>_LocMaHP</f>
        <v>DC2HT26</v>
      </c>
      <c r="G104" s="391" t="str">
        <f>_Loc</f>
        <v>Cấu trúc dữ liệu và giải thuật</v>
      </c>
      <c r="H104" s="391" t="s">
        <v>5341</v>
      </c>
      <c r="I104" s="392">
        <f>_Loc</f>
        <v>4</v>
      </c>
      <c r="J104" s="88">
        <f>_Loc</f>
        <v>0</v>
      </c>
      <c r="K104" s="393">
        <f>_Loc</f>
        <v>0</v>
      </c>
      <c r="L104" s="394">
        <v>42335</v>
      </c>
      <c r="M104" s="395" t="str">
        <f>_Ngay</f>
        <v>(Thứ 6)</v>
      </c>
      <c r="N104" s="88">
        <v>2</v>
      </c>
      <c r="O104" s="88">
        <v>19</v>
      </c>
      <c r="P104" s="89">
        <f>_SV_P</f>
        <v>30</v>
      </c>
      <c r="Q104" s="88">
        <f>_sophong</f>
        <v>1</v>
      </c>
      <c r="R104" s="351"/>
      <c r="S104" s="88"/>
      <c r="T104" s="88"/>
      <c r="U104" s="88"/>
      <c r="V104" s="88"/>
      <c r="W104" s="88"/>
      <c r="X104" s="88"/>
      <c r="Y104" s="352">
        <f t="shared" ref="Y104:Y125" si="28">SUM(R104:X104)</f>
        <v>0</v>
      </c>
      <c r="Z104" s="353">
        <f>_Ngaycham</f>
        <v>42338</v>
      </c>
      <c r="AA104" s="354">
        <f>_Nopdiem</f>
        <v>42342</v>
      </c>
      <c r="AB104" s="214"/>
      <c r="AC104" s="356" t="str">
        <f>_Ngay</f>
        <v/>
      </c>
      <c r="AD104" s="215"/>
      <c r="AE104" s="40"/>
      <c r="AF104" s="39"/>
      <c r="AG104" s="41" t="str">
        <f>_Loc</f>
        <v>TTHT</v>
      </c>
      <c r="AH104" s="41" t="str">
        <f>_Loc</f>
        <v>CNTT</v>
      </c>
      <c r="AI104" s="60">
        <f t="shared" ref="AI104:AI125" si="29">Y104-2*Q104</f>
        <v>-2</v>
      </c>
      <c r="AJ104" s="103">
        <f t="shared" ref="AJ104:AJ125" si="30">+O104/P104</f>
        <v>0.6333333333333333</v>
      </c>
      <c r="AK104" s="42"/>
      <c r="AL104" s="51">
        <f>_Loc</f>
        <v>0</v>
      </c>
      <c r="AM104" s="51">
        <f>_Loc</f>
        <v>0</v>
      </c>
      <c r="AN104" s="51">
        <f>_Loc</f>
        <v>0</v>
      </c>
      <c r="AO104" s="51">
        <f>_Loc</f>
        <v>0</v>
      </c>
      <c r="AP104" s="51">
        <f>_Loc</f>
        <v>0</v>
      </c>
      <c r="AQ104" s="51">
        <f>_Loc</f>
        <v>0</v>
      </c>
      <c r="AR104" s="51">
        <f>_Loc</f>
        <v>0</v>
      </c>
      <c r="AS104" s="51">
        <f>_Loc</f>
        <v>0</v>
      </c>
      <c r="AT104" s="51">
        <f>_Loc</f>
        <v>0</v>
      </c>
      <c r="AU104" s="51">
        <f>_Loc</f>
        <v>0</v>
      </c>
      <c r="AV104" s="51">
        <f>_Loc</f>
        <v>0</v>
      </c>
      <c r="AW104" s="51">
        <f>_Loc</f>
        <v>0</v>
      </c>
      <c r="AX104" s="51" t="str">
        <f>_Loc</f>
        <v>x</v>
      </c>
      <c r="AY104" s="51">
        <f>_Loc</f>
        <v>0</v>
      </c>
      <c r="AZ104" s="51">
        <f>_Loc</f>
        <v>0</v>
      </c>
      <c r="BA104" s="51">
        <f>_Loc</f>
        <v>0</v>
      </c>
      <c r="BB104" s="51">
        <f>_Loc</f>
        <v>0</v>
      </c>
      <c r="BC104" s="51">
        <f>_Loc</f>
        <v>0</v>
      </c>
      <c r="BD104" s="51">
        <f>_Loc</f>
        <v>0</v>
      </c>
      <c r="BE104" s="51">
        <f>_Loc</f>
        <v>0</v>
      </c>
      <c r="BF104" s="51">
        <f>_Loc</f>
        <v>0</v>
      </c>
      <c r="BG104" s="51">
        <f>_Loc</f>
        <v>0</v>
      </c>
      <c r="BH104" s="51">
        <f>_Loc</f>
        <v>0</v>
      </c>
      <c r="BI104" s="51">
        <f>_Loc</f>
        <v>0</v>
      </c>
      <c r="BJ104" s="51">
        <f>_Loc</f>
        <v>0</v>
      </c>
      <c r="BK104" s="51">
        <f>_Loc</f>
        <v>0</v>
      </c>
      <c r="BL104" s="51">
        <f>_Loc</f>
        <v>0</v>
      </c>
      <c r="BM104" s="51">
        <f>_Loc</f>
        <v>0</v>
      </c>
      <c r="BN104" s="51">
        <f>_Loc</f>
        <v>0</v>
      </c>
      <c r="BO104" s="51">
        <f>_Loc</f>
        <v>0</v>
      </c>
      <c r="BP104" s="51">
        <f>_Loc</f>
        <v>0</v>
      </c>
      <c r="BQ104" s="51" t="str">
        <f>_Loc</f>
        <v>x</v>
      </c>
      <c r="BR104" s="51">
        <f>_Loc</f>
        <v>0</v>
      </c>
      <c r="BS104" s="51">
        <f>_Loc</f>
        <v>0</v>
      </c>
      <c r="BT104" s="51">
        <f>_Loc</f>
        <v>0</v>
      </c>
      <c r="BU104" s="51">
        <f>_Loc</f>
        <v>0</v>
      </c>
      <c r="BV104" s="51">
        <f>_Loc</f>
        <v>0</v>
      </c>
      <c r="BW104" s="51">
        <f>_Loc</f>
        <v>0</v>
      </c>
    </row>
    <row r="105" spans="1:75" s="43" customFormat="1">
      <c r="A105" s="346">
        <f t="shared" si="24"/>
        <v>0.27083333333333331</v>
      </c>
      <c r="B105" s="347" t="str">
        <f>_Gio</f>
        <v>6:30</v>
      </c>
      <c r="C105" s="389" t="s">
        <v>3340</v>
      </c>
      <c r="D105" s="355">
        <f t="shared" si="20"/>
        <v>96</v>
      </c>
      <c r="E105" s="88" t="str">
        <f>_LocHe</f>
        <v>DCK65</v>
      </c>
      <c r="F105" s="390" t="str">
        <f>_LocMaHP</f>
        <v>DC2HT13</v>
      </c>
      <c r="G105" s="391" t="str">
        <f>_Loc</f>
        <v>Nhập môn mạng máy tính</v>
      </c>
      <c r="H105" s="391" t="s">
        <v>5341</v>
      </c>
      <c r="I105" s="392">
        <f>_Loc</f>
        <v>3</v>
      </c>
      <c r="J105" s="88">
        <f>_Loc</f>
        <v>0</v>
      </c>
      <c r="K105" s="393">
        <f>_Loc</f>
        <v>0</v>
      </c>
      <c r="L105" s="394">
        <v>42342</v>
      </c>
      <c r="M105" s="395" t="str">
        <f>_Ngay</f>
        <v>(Thứ 6)</v>
      </c>
      <c r="N105" s="88">
        <v>2</v>
      </c>
      <c r="O105" s="88">
        <v>19</v>
      </c>
      <c r="P105" s="89">
        <f>_SV_P</f>
        <v>30</v>
      </c>
      <c r="Q105" s="88">
        <f>_sophong</f>
        <v>1</v>
      </c>
      <c r="R105" s="351"/>
      <c r="S105" s="88"/>
      <c r="T105" s="88"/>
      <c r="U105" s="88"/>
      <c r="V105" s="88"/>
      <c r="W105" s="88"/>
      <c r="X105" s="88"/>
      <c r="Y105" s="352">
        <f t="shared" si="28"/>
        <v>0</v>
      </c>
      <c r="Z105" s="353">
        <f>_Ngaycham</f>
        <v>42345</v>
      </c>
      <c r="AA105" s="354">
        <f>_Nopdiem</f>
        <v>42349</v>
      </c>
      <c r="AB105" s="214"/>
      <c r="AC105" s="356" t="str">
        <f>_Ngay</f>
        <v/>
      </c>
      <c r="AD105" s="215"/>
      <c r="AE105" s="40"/>
      <c r="AF105" s="39"/>
      <c r="AG105" s="41" t="str">
        <f>_Loc</f>
        <v>TTMA</v>
      </c>
      <c r="AH105" s="41" t="str">
        <f>_Loc</f>
        <v>CNTT</v>
      </c>
      <c r="AI105" s="60">
        <f t="shared" si="29"/>
        <v>-2</v>
      </c>
      <c r="AJ105" s="103">
        <f t="shared" si="30"/>
        <v>0.6333333333333333</v>
      </c>
      <c r="AK105" s="42"/>
      <c r="AL105" s="51">
        <f>_Loc</f>
        <v>0</v>
      </c>
      <c r="AM105" s="51">
        <f>_Loc</f>
        <v>0</v>
      </c>
      <c r="AN105" s="51">
        <f>_Loc</f>
        <v>0</v>
      </c>
      <c r="AO105" s="51">
        <f>_Loc</f>
        <v>0</v>
      </c>
      <c r="AP105" s="51">
        <f>_Loc</f>
        <v>0</v>
      </c>
      <c r="AQ105" s="51">
        <f>_Loc</f>
        <v>0</v>
      </c>
      <c r="AR105" s="51">
        <f>_Loc</f>
        <v>0</v>
      </c>
      <c r="AS105" s="51">
        <f>_Loc</f>
        <v>0</v>
      </c>
      <c r="AT105" s="51">
        <f>_Loc</f>
        <v>0</v>
      </c>
      <c r="AU105" s="51">
        <f>_Loc</f>
        <v>0</v>
      </c>
      <c r="AV105" s="51">
        <f>_Loc</f>
        <v>0</v>
      </c>
      <c r="AW105" s="51">
        <f>_Loc</f>
        <v>0</v>
      </c>
      <c r="AX105" s="51" t="str">
        <f>_Loc</f>
        <v>x</v>
      </c>
      <c r="AY105" s="51">
        <f>_Loc</f>
        <v>0</v>
      </c>
      <c r="AZ105" s="51">
        <f>_Loc</f>
        <v>0</v>
      </c>
      <c r="BA105" s="51">
        <f>_Loc</f>
        <v>0</v>
      </c>
      <c r="BB105" s="51">
        <f>_Loc</f>
        <v>0</v>
      </c>
      <c r="BC105" s="51">
        <f>_Loc</f>
        <v>0</v>
      </c>
      <c r="BD105" s="51">
        <f>_Loc</f>
        <v>0</v>
      </c>
      <c r="BE105" s="51">
        <f>_Loc</f>
        <v>0</v>
      </c>
      <c r="BF105" s="51">
        <f>_Loc</f>
        <v>0</v>
      </c>
      <c r="BG105" s="51">
        <f>_Loc</f>
        <v>0</v>
      </c>
      <c r="BH105" s="51">
        <f>_Loc</f>
        <v>0</v>
      </c>
      <c r="BI105" s="51">
        <f>_Loc</f>
        <v>0</v>
      </c>
      <c r="BJ105" s="51">
        <f>_Loc</f>
        <v>0</v>
      </c>
      <c r="BK105" s="51">
        <f>_Loc</f>
        <v>0</v>
      </c>
      <c r="BL105" s="51">
        <f>_Loc</f>
        <v>0</v>
      </c>
      <c r="BM105" s="51">
        <f>_Loc</f>
        <v>0</v>
      </c>
      <c r="BN105" s="51">
        <f>_Loc</f>
        <v>0</v>
      </c>
      <c r="BO105" s="51">
        <f>_Loc</f>
        <v>0</v>
      </c>
      <c r="BP105" s="51">
        <f>_Loc</f>
        <v>0</v>
      </c>
      <c r="BQ105" s="51">
        <f>_Loc</f>
        <v>0</v>
      </c>
      <c r="BR105" s="51">
        <f>_Loc</f>
        <v>0</v>
      </c>
      <c r="BS105" s="51">
        <f>_Loc</f>
        <v>0</v>
      </c>
      <c r="BT105" s="51">
        <f>_Loc</f>
        <v>0</v>
      </c>
      <c r="BU105" s="51">
        <f>_Loc</f>
        <v>0</v>
      </c>
      <c r="BV105" s="51">
        <f>_Loc</f>
        <v>0</v>
      </c>
      <c r="BW105" s="51">
        <f>_Loc</f>
        <v>0</v>
      </c>
    </row>
    <row r="106" spans="1:75" s="43" customFormat="1">
      <c r="A106" s="346">
        <f t="shared" si="24"/>
        <v>0.27083333333333331</v>
      </c>
      <c r="B106" s="347" t="str">
        <f>_Gio</f>
        <v>6:30</v>
      </c>
      <c r="C106" s="389" t="s">
        <v>3339</v>
      </c>
      <c r="D106" s="355">
        <f t="shared" si="20"/>
        <v>97</v>
      </c>
      <c r="E106" s="88" t="str">
        <f>_LocHe</f>
        <v>DCK65</v>
      </c>
      <c r="F106" s="390" t="str">
        <f>_LocMaHP</f>
        <v>DC2TT22</v>
      </c>
      <c r="G106" s="391" t="str">
        <f>_Loc</f>
        <v>Nhập môn Cơ sở dữ liệu</v>
      </c>
      <c r="H106" s="391" t="s">
        <v>5341</v>
      </c>
      <c r="I106" s="392">
        <f>_Loc</f>
        <v>3</v>
      </c>
      <c r="J106" s="88">
        <f>_Loc</f>
        <v>0</v>
      </c>
      <c r="K106" s="393">
        <f>_Loc</f>
        <v>0</v>
      </c>
      <c r="L106" s="394">
        <v>42346</v>
      </c>
      <c r="M106" s="395" t="str">
        <f>_Ngay</f>
        <v>(Thứ 3)</v>
      </c>
      <c r="N106" s="88">
        <v>3</v>
      </c>
      <c r="O106" s="88">
        <v>19</v>
      </c>
      <c r="P106" s="89">
        <f>_SV_P</f>
        <v>30</v>
      </c>
      <c r="Q106" s="88">
        <f>_sophong</f>
        <v>1</v>
      </c>
      <c r="R106" s="351"/>
      <c r="S106" s="88"/>
      <c r="T106" s="88"/>
      <c r="U106" s="88"/>
      <c r="V106" s="88"/>
      <c r="W106" s="88"/>
      <c r="X106" s="88"/>
      <c r="Y106" s="352">
        <f t="shared" si="28"/>
        <v>0</v>
      </c>
      <c r="Z106" s="353">
        <f>_Ngaycham</f>
        <v>42347</v>
      </c>
      <c r="AA106" s="354">
        <f>_Nopdiem</f>
        <v>42353</v>
      </c>
      <c r="AB106" s="214"/>
      <c r="AC106" s="356" t="str">
        <f>_Ngay</f>
        <v/>
      </c>
      <c r="AD106" s="215"/>
      <c r="AE106" s="40"/>
      <c r="AF106" s="39"/>
      <c r="AG106" s="41" t="str">
        <f>_Loc</f>
        <v>TTHT</v>
      </c>
      <c r="AH106" s="41" t="str">
        <f>_Loc</f>
        <v>CNTT</v>
      </c>
      <c r="AI106" s="60">
        <f t="shared" si="29"/>
        <v>-2</v>
      </c>
      <c r="AJ106" s="103">
        <f t="shared" si="30"/>
        <v>0.6333333333333333</v>
      </c>
      <c r="AK106" s="42"/>
      <c r="AL106" s="51">
        <f>_Loc</f>
        <v>0</v>
      </c>
      <c r="AM106" s="51">
        <f>_Loc</f>
        <v>0</v>
      </c>
      <c r="AN106" s="51">
        <f>_Loc</f>
        <v>0</v>
      </c>
      <c r="AO106" s="51">
        <f>_Loc</f>
        <v>0</v>
      </c>
      <c r="AP106" s="51">
        <f>_Loc</f>
        <v>0</v>
      </c>
      <c r="AQ106" s="51">
        <f>_Loc</f>
        <v>0</v>
      </c>
      <c r="AR106" s="51">
        <f>_Loc</f>
        <v>0</v>
      </c>
      <c r="AS106" s="51">
        <f>_Loc</f>
        <v>0</v>
      </c>
      <c r="AT106" s="51">
        <f>_Loc</f>
        <v>0</v>
      </c>
      <c r="AU106" s="51">
        <f>_Loc</f>
        <v>0</v>
      </c>
      <c r="AV106" s="51">
        <f>_Loc</f>
        <v>0</v>
      </c>
      <c r="AW106" s="51">
        <f>_Loc</f>
        <v>0</v>
      </c>
      <c r="AX106" s="51" t="str">
        <f>_Loc</f>
        <v>x</v>
      </c>
      <c r="AY106" s="51">
        <f>_Loc</f>
        <v>0</v>
      </c>
      <c r="AZ106" s="51">
        <f>_Loc</f>
        <v>0</v>
      </c>
      <c r="BA106" s="51">
        <f>_Loc</f>
        <v>0</v>
      </c>
      <c r="BB106" s="51">
        <f>_Loc</f>
        <v>0</v>
      </c>
      <c r="BC106" s="51">
        <f>_Loc</f>
        <v>0</v>
      </c>
      <c r="BD106" s="51">
        <f>_Loc</f>
        <v>0</v>
      </c>
      <c r="BE106" s="51">
        <f>_Loc</f>
        <v>0</v>
      </c>
      <c r="BF106" s="51">
        <f>_Loc</f>
        <v>0</v>
      </c>
      <c r="BG106" s="51">
        <f>_Loc</f>
        <v>0</v>
      </c>
      <c r="BH106" s="51">
        <f>_Loc</f>
        <v>0</v>
      </c>
      <c r="BI106" s="51">
        <f>_Loc</f>
        <v>0</v>
      </c>
      <c r="BJ106" s="51">
        <f>_Loc</f>
        <v>0</v>
      </c>
      <c r="BK106" s="51">
        <f>_Loc</f>
        <v>0</v>
      </c>
      <c r="BL106" s="51">
        <f>_Loc</f>
        <v>0</v>
      </c>
      <c r="BM106" s="51">
        <f>_Loc</f>
        <v>0</v>
      </c>
      <c r="BN106" s="51">
        <f>_Loc</f>
        <v>0</v>
      </c>
      <c r="BO106" s="51">
        <f>_Loc</f>
        <v>0</v>
      </c>
      <c r="BP106" s="51">
        <f>_Loc</f>
        <v>0</v>
      </c>
      <c r="BQ106" s="51" t="str">
        <f>_Loc</f>
        <v>x</v>
      </c>
      <c r="BR106" s="51">
        <f>_Loc</f>
        <v>0</v>
      </c>
      <c r="BS106" s="51">
        <f>_Loc</f>
        <v>0</v>
      </c>
      <c r="BT106" s="51">
        <f>_Loc</f>
        <v>0</v>
      </c>
      <c r="BU106" s="51">
        <f>_Loc</f>
        <v>0</v>
      </c>
      <c r="BV106" s="51">
        <f>_Loc</f>
        <v>0</v>
      </c>
      <c r="BW106" s="51">
        <f>_Loc</f>
        <v>0</v>
      </c>
    </row>
    <row r="107" spans="1:75" s="43" customFormat="1">
      <c r="A107" s="346">
        <f t="shared" si="24"/>
        <v>60.270833333333336</v>
      </c>
      <c r="B107" s="347" t="str">
        <f>_Gio</f>
        <v>6:30</v>
      </c>
      <c r="C107" s="389" t="s">
        <v>3367</v>
      </c>
      <c r="D107" s="355">
        <f t="shared" si="20"/>
        <v>98</v>
      </c>
      <c r="E107" s="88" t="str">
        <f>_LocHe</f>
        <v>DCK65</v>
      </c>
      <c r="F107" s="390" t="str">
        <f>_LocMaHP</f>
        <v>DC1CB31</v>
      </c>
      <c r="G107" s="391" t="str">
        <f>_Loc</f>
        <v>Tiếng Anh 1</v>
      </c>
      <c r="H107" s="391" t="s">
        <v>5342</v>
      </c>
      <c r="I107" s="392">
        <f>_Loc</f>
        <v>4</v>
      </c>
      <c r="J107" s="88" t="str">
        <f>_Loc</f>
        <v>Viết</v>
      </c>
      <c r="K107" s="393">
        <f>_Loc</f>
        <v>60</v>
      </c>
      <c r="L107" s="394">
        <v>42342</v>
      </c>
      <c r="M107" s="395" t="str">
        <f>_Ngay</f>
        <v>(Thứ 6)</v>
      </c>
      <c r="N107" s="88">
        <v>4</v>
      </c>
      <c r="O107" s="88">
        <v>50</v>
      </c>
      <c r="P107" s="89">
        <f>_SV_P</f>
        <v>30</v>
      </c>
      <c r="Q107" s="88">
        <f>_sophong</f>
        <v>2</v>
      </c>
      <c r="R107" s="351"/>
      <c r="S107" s="88"/>
      <c r="T107" s="88"/>
      <c r="U107" s="88"/>
      <c r="V107" s="88"/>
      <c r="W107" s="88"/>
      <c r="X107" s="88"/>
      <c r="Y107" s="352">
        <f t="shared" si="28"/>
        <v>0</v>
      </c>
      <c r="Z107" s="353">
        <f>_Ngaycham</f>
        <v>42345</v>
      </c>
      <c r="AA107" s="354">
        <f>_Nopdiem</f>
        <v>42349</v>
      </c>
      <c r="AB107" s="214"/>
      <c r="AC107" s="356" t="str">
        <f>_Ngay</f>
        <v/>
      </c>
      <c r="AD107" s="215"/>
      <c r="AE107" s="40"/>
      <c r="AF107" s="39"/>
      <c r="AG107" s="41" t="str">
        <f>_Loc</f>
        <v>CBNN</v>
      </c>
      <c r="AH107" s="41" t="str">
        <f>_Loc</f>
        <v>KHCB</v>
      </c>
      <c r="AI107" s="60">
        <f t="shared" si="29"/>
        <v>-4</v>
      </c>
      <c r="AJ107" s="103">
        <f t="shared" si="30"/>
        <v>1.6666666666666667</v>
      </c>
      <c r="AK107" s="42"/>
      <c r="AL107" s="51" t="str">
        <f>_Loc</f>
        <v>x</v>
      </c>
      <c r="AM107" s="51" t="str">
        <f>_Loc</f>
        <v>x</v>
      </c>
      <c r="AN107" s="51" t="str">
        <f>_Loc</f>
        <v>x</v>
      </c>
      <c r="AO107" s="51" t="str">
        <f>_Loc</f>
        <v>x</v>
      </c>
      <c r="AP107" s="51" t="str">
        <f>_Loc</f>
        <v>x</v>
      </c>
      <c r="AQ107" s="51" t="str">
        <f>_Loc</f>
        <v>x</v>
      </c>
      <c r="AR107" s="51" t="str">
        <f>_Loc</f>
        <v>x</v>
      </c>
      <c r="AS107" s="51" t="str">
        <f>_Loc</f>
        <v>x</v>
      </c>
      <c r="AT107" s="51" t="str">
        <f>_Loc</f>
        <v>x</v>
      </c>
      <c r="AU107" s="51" t="str">
        <f>_Loc</f>
        <v>x</v>
      </c>
      <c r="AV107" s="51" t="str">
        <f>_Loc</f>
        <v>x</v>
      </c>
      <c r="AW107" s="51" t="str">
        <f>_Loc</f>
        <v>x</v>
      </c>
      <c r="AX107" s="51" t="str">
        <f>_Loc</f>
        <v>x</v>
      </c>
      <c r="AY107" s="51" t="str">
        <f>_Loc</f>
        <v>x</v>
      </c>
      <c r="AZ107" s="51" t="str">
        <f>_Loc</f>
        <v>x</v>
      </c>
      <c r="BA107" s="51" t="str">
        <f>_Loc</f>
        <v>x</v>
      </c>
      <c r="BB107" s="51" t="str">
        <f>_Loc</f>
        <v>x</v>
      </c>
      <c r="BC107" s="51" t="str">
        <f>_Loc</f>
        <v>x</v>
      </c>
      <c r="BD107" s="51" t="str">
        <f>_Loc</f>
        <v>x</v>
      </c>
      <c r="BE107" s="51">
        <f>_Loc</f>
        <v>0</v>
      </c>
      <c r="BF107" s="51">
        <f>_Loc</f>
        <v>0</v>
      </c>
      <c r="BG107" s="51">
        <f>_Loc</f>
        <v>0</v>
      </c>
      <c r="BH107" s="51">
        <f>_Loc</f>
        <v>0</v>
      </c>
      <c r="BI107" s="51">
        <f>_Loc</f>
        <v>0</v>
      </c>
      <c r="BJ107" s="51">
        <f>_Loc</f>
        <v>0</v>
      </c>
      <c r="BK107" s="51">
        <f>_Loc</f>
        <v>0</v>
      </c>
      <c r="BL107" s="51">
        <f>_Loc</f>
        <v>0</v>
      </c>
      <c r="BM107" s="51">
        <f>_Loc</f>
        <v>0</v>
      </c>
      <c r="BN107" s="51">
        <f>_Loc</f>
        <v>0</v>
      </c>
      <c r="BO107" s="51">
        <f>_Loc</f>
        <v>0</v>
      </c>
      <c r="BP107" s="51">
        <f>_Loc</f>
        <v>0</v>
      </c>
      <c r="BQ107" s="51">
        <f>_Loc</f>
        <v>0</v>
      </c>
      <c r="BR107" s="51">
        <f>_Loc</f>
        <v>0</v>
      </c>
      <c r="BS107" s="51">
        <f>_Loc</f>
        <v>0</v>
      </c>
      <c r="BT107" s="51">
        <f>_Loc</f>
        <v>0</v>
      </c>
      <c r="BU107" s="51">
        <f>_Loc</f>
        <v>0</v>
      </c>
      <c r="BV107" s="51">
        <f>_Loc</f>
        <v>0</v>
      </c>
      <c r="BW107" s="51">
        <f>_Loc</f>
        <v>0</v>
      </c>
    </row>
    <row r="108" spans="1:75" s="43" customFormat="1">
      <c r="A108" s="346">
        <f t="shared" si="24"/>
        <v>90.270833333333329</v>
      </c>
      <c r="B108" s="347" t="str">
        <f>_Gio</f>
        <v>6:30</v>
      </c>
      <c r="C108" s="389" t="s">
        <v>3324</v>
      </c>
      <c r="D108" s="355">
        <f t="shared" si="20"/>
        <v>99</v>
      </c>
      <c r="E108" s="88" t="str">
        <f>_LocHe</f>
        <v>DCK65</v>
      </c>
      <c r="F108" s="390" t="str">
        <f>_LocMaHP</f>
        <v>DC2KV63</v>
      </c>
      <c r="G108" s="391" t="str">
        <f>_Loc</f>
        <v>Kinh tế lượng</v>
      </c>
      <c r="H108" s="391" t="s">
        <v>5342</v>
      </c>
      <c r="I108" s="392">
        <f>_Loc</f>
        <v>3</v>
      </c>
      <c r="J108" s="88" t="str">
        <f>_Loc</f>
        <v>Viết</v>
      </c>
      <c r="K108" s="393">
        <f>_Loc</f>
        <v>90</v>
      </c>
      <c r="L108" s="394">
        <v>42345</v>
      </c>
      <c r="M108" s="395" t="str">
        <f>_Ngay</f>
        <v>(Thứ 2)</v>
      </c>
      <c r="N108" s="88">
        <v>1</v>
      </c>
      <c r="O108" s="88">
        <v>50</v>
      </c>
      <c r="P108" s="89">
        <f>_SV_P</f>
        <v>30</v>
      </c>
      <c r="Q108" s="88">
        <f>_sophong</f>
        <v>2</v>
      </c>
      <c r="R108" s="351"/>
      <c r="S108" s="88"/>
      <c r="T108" s="88"/>
      <c r="U108" s="88"/>
      <c r="V108" s="88"/>
      <c r="W108" s="88"/>
      <c r="X108" s="88"/>
      <c r="Y108" s="352">
        <f t="shared" si="28"/>
        <v>0</v>
      </c>
      <c r="Z108" s="353">
        <f>_Ngaycham</f>
        <v>42346</v>
      </c>
      <c r="AA108" s="354">
        <f>_Nopdiem</f>
        <v>42352</v>
      </c>
      <c r="AB108" s="214"/>
      <c r="AC108" s="356" t="str">
        <f>_Ngay</f>
        <v/>
      </c>
      <c r="AD108" s="215"/>
      <c r="AE108" s="40"/>
      <c r="AF108" s="39"/>
      <c r="AG108" s="41" t="str">
        <f>_Loc</f>
        <v>KVQT</v>
      </c>
      <c r="AH108" s="41" t="str">
        <f>_Loc</f>
        <v>KTVT</v>
      </c>
      <c r="AI108" s="60">
        <f t="shared" si="29"/>
        <v>-4</v>
      </c>
      <c r="AJ108" s="103">
        <f t="shared" si="30"/>
        <v>1.6666666666666667</v>
      </c>
      <c r="AK108" s="42"/>
      <c r="AL108" s="51">
        <f>_Loc</f>
        <v>0</v>
      </c>
      <c r="AM108" s="51">
        <f>_Loc</f>
        <v>0</v>
      </c>
      <c r="AN108" s="51">
        <f>_Loc</f>
        <v>0</v>
      </c>
      <c r="AO108" s="51">
        <f>_Loc</f>
        <v>0</v>
      </c>
      <c r="AP108" s="51">
        <f>_Loc</f>
        <v>0</v>
      </c>
      <c r="AQ108" s="51">
        <f>_Loc</f>
        <v>0</v>
      </c>
      <c r="AR108" s="51">
        <f>_Loc</f>
        <v>0</v>
      </c>
      <c r="AS108" s="51">
        <f>_Loc</f>
        <v>0</v>
      </c>
      <c r="AT108" s="51">
        <f>_Loc</f>
        <v>0</v>
      </c>
      <c r="AU108" s="51">
        <f>_Loc</f>
        <v>0</v>
      </c>
      <c r="AV108" s="51">
        <f>_Loc</f>
        <v>0</v>
      </c>
      <c r="AW108" s="51">
        <f>_Loc</f>
        <v>0</v>
      </c>
      <c r="AX108" s="51">
        <f>_Loc</f>
        <v>0</v>
      </c>
      <c r="AY108" s="51" t="str">
        <f>_Loc</f>
        <v>x</v>
      </c>
      <c r="AZ108" s="51" t="str">
        <f>_Loc</f>
        <v>x</v>
      </c>
      <c r="BA108" s="51" t="str">
        <f>_Loc</f>
        <v>x</v>
      </c>
      <c r="BB108" s="51">
        <f>_Loc</f>
        <v>0</v>
      </c>
      <c r="BC108" s="51">
        <f>_Loc</f>
        <v>0</v>
      </c>
      <c r="BD108" s="51">
        <f>_Loc</f>
        <v>0</v>
      </c>
      <c r="BE108" s="51">
        <f>_Loc</f>
        <v>0</v>
      </c>
      <c r="BF108" s="51">
        <f>_Loc</f>
        <v>0</v>
      </c>
      <c r="BG108" s="51">
        <f>_Loc</f>
        <v>0</v>
      </c>
      <c r="BH108" s="51">
        <f>_Loc</f>
        <v>0</v>
      </c>
      <c r="BI108" s="51">
        <f>_Loc</f>
        <v>0</v>
      </c>
      <c r="BJ108" s="51">
        <f>_Loc</f>
        <v>0</v>
      </c>
      <c r="BK108" s="51">
        <f>_Loc</f>
        <v>0</v>
      </c>
      <c r="BL108" s="51">
        <f>_Loc</f>
        <v>0</v>
      </c>
      <c r="BM108" s="51">
        <f>_Loc</f>
        <v>0</v>
      </c>
      <c r="BN108" s="51">
        <f>_Loc</f>
        <v>0</v>
      </c>
      <c r="BO108" s="51">
        <f>_Loc</f>
        <v>0</v>
      </c>
      <c r="BP108" s="51">
        <f>_Loc</f>
        <v>0</v>
      </c>
      <c r="BQ108" s="51">
        <f>_Loc</f>
        <v>0</v>
      </c>
      <c r="BR108" s="51">
        <f>_Loc</f>
        <v>0</v>
      </c>
      <c r="BS108" s="51">
        <f>_Loc</f>
        <v>0</v>
      </c>
      <c r="BT108" s="51">
        <f>_Loc</f>
        <v>0</v>
      </c>
      <c r="BU108" s="51">
        <f>_Loc</f>
        <v>0</v>
      </c>
      <c r="BV108" s="51">
        <f>_Loc</f>
        <v>0</v>
      </c>
      <c r="BW108" s="51">
        <f>_Loc</f>
        <v>0</v>
      </c>
    </row>
    <row r="109" spans="1:75" s="43" customFormat="1">
      <c r="A109" s="346">
        <f t="shared" si="24"/>
        <v>0.27083333333333331</v>
      </c>
      <c r="B109" s="347" t="str">
        <f>_Gio</f>
        <v>6:30</v>
      </c>
      <c r="C109" s="389" t="s">
        <v>3377</v>
      </c>
      <c r="D109" s="355">
        <f t="shared" si="20"/>
        <v>100</v>
      </c>
      <c r="E109" s="88" t="str">
        <f>_LocHe</f>
        <v>DCK65</v>
      </c>
      <c r="F109" s="390" t="str">
        <f>_LocMaHP</f>
        <v>DC2CB94</v>
      </c>
      <c r="G109" s="391" t="str">
        <f>_Loc</f>
        <v>Văn hóa kinh doanh</v>
      </c>
      <c r="H109" s="391" t="s">
        <v>5342</v>
      </c>
      <c r="I109" s="392">
        <f>_Loc</f>
        <v>2</v>
      </c>
      <c r="J109" s="88">
        <f>_Loc</f>
        <v>0</v>
      </c>
      <c r="K109" s="393">
        <f>_Loc</f>
        <v>0</v>
      </c>
      <c r="L109" s="394">
        <v>42347</v>
      </c>
      <c r="M109" s="395" t="str">
        <f>_Ngay</f>
        <v>(Thứ 4)</v>
      </c>
      <c r="N109" s="88">
        <v>4</v>
      </c>
      <c r="O109" s="88">
        <v>50</v>
      </c>
      <c r="P109" s="89">
        <f>_SV_P</f>
        <v>30</v>
      </c>
      <c r="Q109" s="88">
        <f>_sophong</f>
        <v>2</v>
      </c>
      <c r="R109" s="351"/>
      <c r="S109" s="88"/>
      <c r="T109" s="88"/>
      <c r="U109" s="88"/>
      <c r="V109" s="88"/>
      <c r="W109" s="88"/>
      <c r="X109" s="88"/>
      <c r="Y109" s="352">
        <f t="shared" si="28"/>
        <v>0</v>
      </c>
      <c r="Z109" s="353">
        <f>_Ngaycham</f>
        <v>42348</v>
      </c>
      <c r="AA109" s="354">
        <f>_Nopdiem</f>
        <v>42354</v>
      </c>
      <c r="AB109" s="214"/>
      <c r="AC109" s="356" t="str">
        <f>_Ngay</f>
        <v/>
      </c>
      <c r="AD109" s="215"/>
      <c r="AE109" s="40"/>
      <c r="AF109" s="39"/>
      <c r="AG109" s="41" t="str">
        <f>_Loc</f>
        <v>KVQT</v>
      </c>
      <c r="AH109" s="41" t="str">
        <f>_Loc</f>
        <v>KTVT</v>
      </c>
      <c r="AI109" s="60">
        <f t="shared" si="29"/>
        <v>-4</v>
      </c>
      <c r="AJ109" s="103">
        <f t="shared" si="30"/>
        <v>1.6666666666666667</v>
      </c>
      <c r="AK109" s="42"/>
      <c r="AL109" s="51">
        <f>_Loc</f>
        <v>0</v>
      </c>
      <c r="AM109" s="51">
        <f>_Loc</f>
        <v>0</v>
      </c>
      <c r="AN109" s="51">
        <f>_Loc</f>
        <v>0</v>
      </c>
      <c r="AO109" s="51">
        <f>_Loc</f>
        <v>0</v>
      </c>
      <c r="AP109" s="51">
        <f>_Loc</f>
        <v>0</v>
      </c>
      <c r="AQ109" s="51">
        <f>_Loc</f>
        <v>0</v>
      </c>
      <c r="AR109" s="51">
        <f>_Loc</f>
        <v>0</v>
      </c>
      <c r="AS109" s="51">
        <f>_Loc</f>
        <v>0</v>
      </c>
      <c r="AT109" s="51">
        <f>_Loc</f>
        <v>0</v>
      </c>
      <c r="AU109" s="51">
        <f>_Loc</f>
        <v>0</v>
      </c>
      <c r="AV109" s="51">
        <f>_Loc</f>
        <v>0</v>
      </c>
      <c r="AW109" s="51">
        <f>_Loc</f>
        <v>0</v>
      </c>
      <c r="AX109" s="51">
        <f>_Loc</f>
        <v>0</v>
      </c>
      <c r="AY109" s="51" t="str">
        <f>_Loc</f>
        <v>o</v>
      </c>
      <c r="AZ109" s="51" t="str">
        <f>_Loc</f>
        <v>x</v>
      </c>
      <c r="BA109" s="51">
        <f>_Loc</f>
        <v>0</v>
      </c>
      <c r="BB109" s="51">
        <f>_Loc</f>
        <v>0</v>
      </c>
      <c r="BC109" s="51">
        <f>_Loc</f>
        <v>0</v>
      </c>
      <c r="BD109" s="51">
        <f>_Loc</f>
        <v>0</v>
      </c>
      <c r="BE109" s="51">
        <f>_Loc</f>
        <v>0</v>
      </c>
      <c r="BF109" s="51">
        <f>_Loc</f>
        <v>0</v>
      </c>
      <c r="BG109" s="51">
        <f>_Loc</f>
        <v>0</v>
      </c>
      <c r="BH109" s="51">
        <f>_Loc</f>
        <v>0</v>
      </c>
      <c r="BI109" s="51">
        <f>_Loc</f>
        <v>0</v>
      </c>
      <c r="BJ109" s="51">
        <f>_Loc</f>
        <v>0</v>
      </c>
      <c r="BK109" s="51">
        <f>_Loc</f>
        <v>0</v>
      </c>
      <c r="BL109" s="51">
        <f>_Loc</f>
        <v>0</v>
      </c>
      <c r="BM109" s="51">
        <f>_Loc</f>
        <v>0</v>
      </c>
      <c r="BN109" s="51">
        <f>_Loc</f>
        <v>0</v>
      </c>
      <c r="BO109" s="51">
        <f>_Loc</f>
        <v>0</v>
      </c>
      <c r="BP109" s="51">
        <f>_Loc</f>
        <v>0</v>
      </c>
      <c r="BQ109" s="51">
        <f>_Loc</f>
        <v>0</v>
      </c>
      <c r="BR109" s="51" t="str">
        <f>_Loc</f>
        <v>o</v>
      </c>
      <c r="BS109" s="51">
        <f>_Loc</f>
        <v>0</v>
      </c>
      <c r="BT109" s="51">
        <f>_Loc</f>
        <v>0</v>
      </c>
      <c r="BU109" s="51">
        <f>_Loc</f>
        <v>0</v>
      </c>
      <c r="BV109" s="51">
        <f>_Loc</f>
        <v>0</v>
      </c>
      <c r="BW109" s="51">
        <f>_Loc</f>
        <v>0</v>
      </c>
    </row>
    <row r="110" spans="1:75" s="43" customFormat="1" ht="37.5">
      <c r="A110" s="346">
        <f t="shared" si="24"/>
        <v>75.270833333333329</v>
      </c>
      <c r="B110" s="347" t="str">
        <f>_Gio</f>
        <v>6:30</v>
      </c>
      <c r="C110" s="389" t="s">
        <v>3354</v>
      </c>
      <c r="D110" s="355">
        <f t="shared" si="20"/>
        <v>101</v>
      </c>
      <c r="E110" s="88" t="str">
        <f>_LocHe</f>
        <v>DCK65</v>
      </c>
      <c r="F110" s="390" t="str">
        <f>_LocMaHP</f>
        <v>DC3KT20</v>
      </c>
      <c r="G110" s="391" t="str">
        <f>_Loc</f>
        <v>Tổ chức công tác kế toán trong doanh nghiệp</v>
      </c>
      <c r="H110" s="391" t="s">
        <v>5342</v>
      </c>
      <c r="I110" s="392">
        <f>_Loc</f>
        <v>2</v>
      </c>
      <c r="J110" s="88" t="str">
        <f>_Loc</f>
        <v>Viết</v>
      </c>
      <c r="K110" s="393">
        <f>_Loc</f>
        <v>75</v>
      </c>
      <c r="L110" s="394">
        <v>42352</v>
      </c>
      <c r="M110" s="395" t="str">
        <f>_Ngay</f>
        <v>(Thứ 2)</v>
      </c>
      <c r="N110" s="88">
        <v>4</v>
      </c>
      <c r="O110" s="88">
        <v>50</v>
      </c>
      <c r="P110" s="89">
        <f>_SV_P</f>
        <v>30</v>
      </c>
      <c r="Q110" s="88">
        <f>_sophong</f>
        <v>2</v>
      </c>
      <c r="R110" s="351"/>
      <c r="S110" s="88"/>
      <c r="T110" s="88"/>
      <c r="U110" s="88"/>
      <c r="V110" s="88"/>
      <c r="W110" s="88"/>
      <c r="X110" s="88"/>
      <c r="Y110" s="352">
        <f t="shared" si="28"/>
        <v>0</v>
      </c>
      <c r="Z110" s="353">
        <f>_Ngaycham</f>
        <v>42353</v>
      </c>
      <c r="AA110" s="354">
        <f>_Nopdiem</f>
        <v>42359</v>
      </c>
      <c r="AB110" s="214"/>
      <c r="AC110" s="356" t="str">
        <f>_Ngay</f>
        <v/>
      </c>
      <c r="AD110" s="215"/>
      <c r="AE110" s="40"/>
      <c r="AF110" s="39"/>
      <c r="AG110" s="41" t="str">
        <f>_Loc</f>
        <v>KVKK</v>
      </c>
      <c r="AH110" s="41" t="str">
        <f>_Loc</f>
        <v>KTVT</v>
      </c>
      <c r="AI110" s="60">
        <f t="shared" si="29"/>
        <v>-4</v>
      </c>
      <c r="AJ110" s="103">
        <f t="shared" si="30"/>
        <v>1.6666666666666667</v>
      </c>
      <c r="AK110" s="42"/>
      <c r="AL110" s="51">
        <f>_Loc</f>
        <v>0</v>
      </c>
      <c r="AM110" s="51">
        <f>_Loc</f>
        <v>0</v>
      </c>
      <c r="AN110" s="51">
        <f>_Loc</f>
        <v>0</v>
      </c>
      <c r="AO110" s="51">
        <f>_Loc</f>
        <v>0</v>
      </c>
      <c r="AP110" s="51">
        <f>_Loc</f>
        <v>0</v>
      </c>
      <c r="AQ110" s="51">
        <f>_Loc</f>
        <v>0</v>
      </c>
      <c r="AR110" s="51">
        <f>_Loc</f>
        <v>0</v>
      </c>
      <c r="AS110" s="51">
        <f>_Loc</f>
        <v>0</v>
      </c>
      <c r="AT110" s="51">
        <f>_Loc</f>
        <v>0</v>
      </c>
      <c r="AU110" s="51">
        <f>_Loc</f>
        <v>0</v>
      </c>
      <c r="AV110" s="51">
        <f>_Loc</f>
        <v>0</v>
      </c>
      <c r="AW110" s="51">
        <f>_Loc</f>
        <v>0</v>
      </c>
      <c r="AX110" s="51">
        <f>_Loc</f>
        <v>0</v>
      </c>
      <c r="AY110" s="51" t="str">
        <f>_Loc</f>
        <v>x</v>
      </c>
      <c r="AZ110" s="51">
        <f>_Loc</f>
        <v>0</v>
      </c>
      <c r="BA110" s="51">
        <f>_Loc</f>
        <v>0</v>
      </c>
      <c r="BB110" s="51">
        <f>_Loc</f>
        <v>0</v>
      </c>
      <c r="BC110" s="51">
        <f>_Loc</f>
        <v>0</v>
      </c>
      <c r="BD110" s="51">
        <f>_Loc</f>
        <v>0</v>
      </c>
    </row>
    <row r="111" spans="1:75" s="43" customFormat="1">
      <c r="A111" s="346">
        <f t="shared" si="24"/>
        <v>90.270833333333329</v>
      </c>
      <c r="B111" s="347" t="str">
        <f>_Gio</f>
        <v>6:30</v>
      </c>
      <c r="C111" s="389" t="s">
        <v>3322</v>
      </c>
      <c r="D111" s="355">
        <f t="shared" si="20"/>
        <v>102</v>
      </c>
      <c r="E111" s="88" t="str">
        <f>_LocHe</f>
        <v>DCK65</v>
      </c>
      <c r="F111" s="390" t="str">
        <f>_LocMaHP</f>
        <v>DC3KT22</v>
      </c>
      <c r="G111" s="391" t="str">
        <f>_Loc</f>
        <v>Kế toán tài chính 2</v>
      </c>
      <c r="H111" s="391" t="s">
        <v>5342</v>
      </c>
      <c r="I111" s="392">
        <f>_Loc</f>
        <v>3</v>
      </c>
      <c r="J111" s="88" t="str">
        <f>_Loc</f>
        <v>Viết</v>
      </c>
      <c r="K111" s="393">
        <f>_Loc</f>
        <v>90</v>
      </c>
      <c r="L111" s="394">
        <v>42354</v>
      </c>
      <c r="M111" s="395" t="str">
        <f>_Ngay</f>
        <v>(Thứ 4)</v>
      </c>
      <c r="N111" s="88">
        <v>3</v>
      </c>
      <c r="O111" s="88">
        <v>50</v>
      </c>
      <c r="P111" s="89">
        <f>_SV_P</f>
        <v>30</v>
      </c>
      <c r="Q111" s="88">
        <f>_sophong</f>
        <v>2</v>
      </c>
      <c r="R111" s="351"/>
      <c r="S111" s="88"/>
      <c r="T111" s="88"/>
      <c r="U111" s="88"/>
      <c r="V111" s="88"/>
      <c r="W111" s="88"/>
      <c r="X111" s="88"/>
      <c r="Y111" s="352">
        <f t="shared" si="28"/>
        <v>0</v>
      </c>
      <c r="Z111" s="353">
        <f>_Ngaycham</f>
        <v>42355</v>
      </c>
      <c r="AA111" s="354">
        <f>_Nopdiem</f>
        <v>42361</v>
      </c>
      <c r="AB111" s="214"/>
      <c r="AC111" s="356" t="str">
        <f>_Ngay</f>
        <v/>
      </c>
      <c r="AD111" s="215"/>
      <c r="AE111" s="40"/>
      <c r="AF111" s="39"/>
      <c r="AG111" s="41" t="str">
        <f>_Loc</f>
        <v>KVKK</v>
      </c>
      <c r="AH111" s="41" t="str">
        <f>_Loc</f>
        <v>KTVT</v>
      </c>
      <c r="AI111" s="60">
        <f t="shared" si="29"/>
        <v>-4</v>
      </c>
      <c r="AJ111" s="103">
        <f t="shared" si="30"/>
        <v>1.6666666666666667</v>
      </c>
      <c r="AK111" s="42"/>
      <c r="AL111" s="51">
        <f>_Loc</f>
        <v>0</v>
      </c>
      <c r="AM111" s="51">
        <f>_Loc</f>
        <v>0</v>
      </c>
      <c r="AN111" s="51">
        <f>_Loc</f>
        <v>0</v>
      </c>
      <c r="AO111" s="51">
        <f>_Loc</f>
        <v>0</v>
      </c>
      <c r="AP111" s="51">
        <f>_Loc</f>
        <v>0</v>
      </c>
      <c r="AQ111" s="51">
        <f>_Loc</f>
        <v>0</v>
      </c>
      <c r="AR111" s="51">
        <f>_Loc</f>
        <v>0</v>
      </c>
      <c r="AS111" s="51">
        <f>_Loc</f>
        <v>0</v>
      </c>
      <c r="AT111" s="51">
        <f>_Loc</f>
        <v>0</v>
      </c>
      <c r="AU111" s="51">
        <f>_Loc</f>
        <v>0</v>
      </c>
      <c r="AV111" s="51">
        <f>_Loc</f>
        <v>0</v>
      </c>
      <c r="AW111" s="51">
        <f>_Loc</f>
        <v>0</v>
      </c>
      <c r="AX111" s="51">
        <f>_Loc</f>
        <v>0</v>
      </c>
      <c r="AY111" s="51" t="str">
        <f>_Loc</f>
        <v>x</v>
      </c>
      <c r="AZ111" s="51">
        <f>_Loc</f>
        <v>0</v>
      </c>
      <c r="BA111" s="51">
        <f>_Loc</f>
        <v>0</v>
      </c>
      <c r="BB111" s="51">
        <f>_Loc</f>
        <v>0</v>
      </c>
      <c r="BC111" s="51">
        <f>_Loc</f>
        <v>0</v>
      </c>
      <c r="BD111" s="51">
        <f>_Loc</f>
        <v>0</v>
      </c>
      <c r="BE111" s="51">
        <f>_Loc</f>
        <v>0</v>
      </c>
      <c r="BF111" s="51">
        <f>_Loc</f>
        <v>0</v>
      </c>
      <c r="BG111" s="51">
        <f>_Loc</f>
        <v>0</v>
      </c>
      <c r="BH111" s="51">
        <f>_Loc</f>
        <v>0</v>
      </c>
      <c r="BI111" s="51">
        <f>_Loc</f>
        <v>0</v>
      </c>
      <c r="BJ111" s="51">
        <f>_Loc</f>
        <v>0</v>
      </c>
      <c r="BK111" s="51">
        <f>_Loc</f>
        <v>0</v>
      </c>
      <c r="BL111" s="51">
        <f>_Loc</f>
        <v>0</v>
      </c>
      <c r="BM111" s="51">
        <f>_Loc</f>
        <v>0</v>
      </c>
      <c r="BN111" s="51">
        <f>_Loc</f>
        <v>0</v>
      </c>
      <c r="BO111" s="51">
        <f>_Loc</f>
        <v>0</v>
      </c>
      <c r="BP111" s="51">
        <f>_Loc</f>
        <v>0</v>
      </c>
      <c r="BQ111" s="51">
        <f>_Loc</f>
        <v>0</v>
      </c>
      <c r="BR111" s="51" t="str">
        <f>_Loc</f>
        <v>x</v>
      </c>
      <c r="BS111" s="51">
        <f>_Loc</f>
        <v>0</v>
      </c>
      <c r="BT111" s="51">
        <f>_Loc</f>
        <v>0</v>
      </c>
      <c r="BU111" s="51">
        <f>_Loc</f>
        <v>0</v>
      </c>
      <c r="BV111" s="51">
        <f>_Loc</f>
        <v>0</v>
      </c>
      <c r="BW111" s="51">
        <f>_Loc</f>
        <v>0</v>
      </c>
    </row>
    <row r="112" spans="1:75" s="43" customFormat="1">
      <c r="A112" s="346">
        <f t="shared" si="24"/>
        <v>0.27083333333333331</v>
      </c>
      <c r="B112" s="347" t="str">
        <f>_Gio</f>
        <v>6:30</v>
      </c>
      <c r="C112" s="389" t="s">
        <v>3358</v>
      </c>
      <c r="D112" s="355">
        <f t="shared" si="20"/>
        <v>103</v>
      </c>
      <c r="E112" s="88" t="str">
        <f>_LocHe</f>
        <v>DCK65</v>
      </c>
      <c r="F112" s="390" t="str">
        <f>_LocMaHP</f>
        <v>DC3KV31</v>
      </c>
      <c r="G112" s="391" t="str">
        <f>_Loc</f>
        <v>Thống kê kinh doanh</v>
      </c>
      <c r="H112" s="396" t="s">
        <v>5342</v>
      </c>
      <c r="I112" s="392">
        <f>_Loc</f>
        <v>2</v>
      </c>
      <c r="J112" s="88">
        <f>_Loc</f>
        <v>0</v>
      </c>
      <c r="K112" s="393">
        <f>_Loc</f>
        <v>0</v>
      </c>
      <c r="L112" s="394">
        <v>42356</v>
      </c>
      <c r="M112" s="395" t="str">
        <f>_Ngay</f>
        <v>(Thứ 6)</v>
      </c>
      <c r="N112" s="88">
        <v>2</v>
      </c>
      <c r="O112" s="88">
        <v>50</v>
      </c>
      <c r="P112" s="89">
        <f>_SV_P</f>
        <v>30</v>
      </c>
      <c r="Q112" s="88">
        <f>_sophong</f>
        <v>2</v>
      </c>
      <c r="R112" s="351"/>
      <c r="S112" s="88"/>
      <c r="T112" s="88"/>
      <c r="U112" s="88"/>
      <c r="V112" s="88"/>
      <c r="W112" s="88"/>
      <c r="X112" s="88"/>
      <c r="Y112" s="352">
        <f t="shared" si="28"/>
        <v>0</v>
      </c>
      <c r="Z112" s="353">
        <f>_Ngaycham</f>
        <v>42359</v>
      </c>
      <c r="AA112" s="354">
        <f>_Nopdiem</f>
        <v>42363</v>
      </c>
      <c r="AB112" s="214"/>
      <c r="AC112" s="356" t="str">
        <f>_Ngay</f>
        <v/>
      </c>
      <c r="AD112" s="215"/>
      <c r="AE112" s="40"/>
      <c r="AF112" s="39"/>
      <c r="AG112" s="41" t="str">
        <f>_Loc</f>
        <v>KVQT</v>
      </c>
      <c r="AH112" s="41" t="str">
        <f>_Loc</f>
        <v>KTVT</v>
      </c>
      <c r="AI112" s="60">
        <f t="shared" si="29"/>
        <v>-4</v>
      </c>
      <c r="AJ112" s="103">
        <f t="shared" si="30"/>
        <v>1.6666666666666667</v>
      </c>
      <c r="AK112" s="42"/>
      <c r="AL112" s="51">
        <f>_Loc</f>
        <v>0</v>
      </c>
      <c r="AM112" s="51">
        <f>_Loc</f>
        <v>0</v>
      </c>
      <c r="AN112" s="51">
        <f>_Loc</f>
        <v>0</v>
      </c>
      <c r="AO112" s="51">
        <f>_Loc</f>
        <v>0</v>
      </c>
      <c r="AP112" s="51">
        <f>_Loc</f>
        <v>0</v>
      </c>
      <c r="AQ112" s="51">
        <f>_Loc</f>
        <v>0</v>
      </c>
      <c r="AR112" s="51">
        <f>_Loc</f>
        <v>0</v>
      </c>
      <c r="AS112" s="51">
        <f>_Loc</f>
        <v>0</v>
      </c>
      <c r="AT112" s="51">
        <f>_Loc</f>
        <v>0</v>
      </c>
      <c r="AU112" s="51">
        <f>_Loc</f>
        <v>0</v>
      </c>
      <c r="AV112" s="51">
        <f>_Loc</f>
        <v>0</v>
      </c>
      <c r="AW112" s="51">
        <f>_Loc</f>
        <v>0</v>
      </c>
      <c r="AX112" s="51">
        <f>_Loc</f>
        <v>0</v>
      </c>
      <c r="AY112" s="51" t="str">
        <f>_Loc</f>
        <v>x</v>
      </c>
      <c r="AZ112" s="51" t="str">
        <f>_Loc</f>
        <v>x</v>
      </c>
      <c r="BA112" s="51">
        <f>_Loc</f>
        <v>0</v>
      </c>
      <c r="BB112" s="51">
        <f>_Loc</f>
        <v>0</v>
      </c>
      <c r="BC112" s="51">
        <f>_Loc</f>
        <v>0</v>
      </c>
      <c r="BD112" s="51">
        <f>_Loc</f>
        <v>0</v>
      </c>
      <c r="BE112" s="51">
        <f>_Loc</f>
        <v>0</v>
      </c>
      <c r="BF112" s="51">
        <f>_Loc</f>
        <v>0</v>
      </c>
      <c r="BG112" s="51">
        <f>_Loc</f>
        <v>0</v>
      </c>
      <c r="BH112" s="51">
        <f>_Loc</f>
        <v>0</v>
      </c>
      <c r="BI112" s="51">
        <f>_Loc</f>
        <v>0</v>
      </c>
      <c r="BJ112" s="51">
        <f>_Loc</f>
        <v>0</v>
      </c>
      <c r="BK112" s="51">
        <f>_Loc</f>
        <v>0</v>
      </c>
      <c r="BL112" s="51">
        <f>_Loc</f>
        <v>0</v>
      </c>
      <c r="BM112" s="51">
        <f>_Loc</f>
        <v>0</v>
      </c>
      <c r="BN112" s="51">
        <f>_Loc</f>
        <v>0</v>
      </c>
      <c r="BO112" s="51">
        <f>_Loc</f>
        <v>0</v>
      </c>
      <c r="BP112" s="51">
        <f>_Loc</f>
        <v>0</v>
      </c>
      <c r="BQ112" s="51">
        <f>_Loc</f>
        <v>0</v>
      </c>
      <c r="BR112" s="51" t="str">
        <f>_Loc</f>
        <v>x</v>
      </c>
      <c r="BS112" s="51" t="str">
        <f>_Loc</f>
        <v>x</v>
      </c>
      <c r="BT112" s="51">
        <f>_Loc</f>
        <v>0</v>
      </c>
      <c r="BU112" s="51">
        <f>_Loc</f>
        <v>0</v>
      </c>
      <c r="BV112" s="51">
        <f>_Loc</f>
        <v>0</v>
      </c>
      <c r="BW112" s="51">
        <f>_Loc</f>
        <v>0</v>
      </c>
    </row>
    <row r="113" spans="1:75" s="43" customFormat="1">
      <c r="A113" s="346">
        <f t="shared" si="24"/>
        <v>0.27083333333333331</v>
      </c>
      <c r="B113" s="347" t="str">
        <f>_Gio</f>
        <v>6:30</v>
      </c>
      <c r="C113" s="389" t="s">
        <v>3346</v>
      </c>
      <c r="D113" s="355">
        <f t="shared" si="20"/>
        <v>104</v>
      </c>
      <c r="E113" s="88" t="str">
        <f>_LocHe</f>
        <v>DCK65</v>
      </c>
      <c r="F113" s="390" t="str">
        <f>_LocMaHP</f>
        <v>DC1CB99</v>
      </c>
      <c r="G113" s="391" t="str">
        <f>_Loc</f>
        <v>Phương pháp nghiên cứu khoa học</v>
      </c>
      <c r="H113" s="391" t="s">
        <v>5343</v>
      </c>
      <c r="I113" s="392">
        <f>_Loc</f>
        <v>2</v>
      </c>
      <c r="J113" s="88">
        <f>_Loc</f>
        <v>0</v>
      </c>
      <c r="K113" s="393">
        <f>_Loc</f>
        <v>0</v>
      </c>
      <c r="L113" s="394">
        <v>42333</v>
      </c>
      <c r="M113" s="395" t="str">
        <f>_Ngay</f>
        <v>(Thứ 4)</v>
      </c>
      <c r="N113" s="88">
        <v>4</v>
      </c>
      <c r="O113" s="88">
        <v>80</v>
      </c>
      <c r="P113" s="89">
        <f>_SV_P</f>
        <v>30</v>
      </c>
      <c r="Q113" s="88">
        <f>_sophong</f>
        <v>3</v>
      </c>
      <c r="R113" s="351"/>
      <c r="S113" s="88"/>
      <c r="T113" s="88"/>
      <c r="U113" s="88"/>
      <c r="V113" s="88"/>
      <c r="W113" s="88"/>
      <c r="X113" s="88"/>
      <c r="Y113" s="352">
        <f t="shared" si="28"/>
        <v>0</v>
      </c>
      <c r="Z113" s="353">
        <f>_Ngaycham</f>
        <v>42334</v>
      </c>
      <c r="AA113" s="354">
        <f>_Nopdiem</f>
        <v>42340</v>
      </c>
      <c r="AB113" s="214"/>
      <c r="AC113" s="356" t="str">
        <f>_Ngay</f>
        <v/>
      </c>
      <c r="AD113" s="215"/>
      <c r="AE113" s="40"/>
      <c r="AF113" s="39"/>
      <c r="AG113" s="41" t="str">
        <f>_Loc</f>
        <v/>
      </c>
      <c r="AH113" s="41" t="str">
        <f>_Loc</f>
        <v>KTVT</v>
      </c>
      <c r="AI113" s="60">
        <f t="shared" si="29"/>
        <v>-6</v>
      </c>
      <c r="AJ113" s="103">
        <f t="shared" si="30"/>
        <v>2.6666666666666665</v>
      </c>
      <c r="AK113" s="42"/>
      <c r="AL113" s="51">
        <f>_Loc</f>
        <v>0</v>
      </c>
      <c r="AM113" s="51">
        <f>_Loc</f>
        <v>0</v>
      </c>
      <c r="AN113" s="51">
        <f>_Loc</f>
        <v>0</v>
      </c>
      <c r="AO113" s="51">
        <f>_Loc</f>
        <v>0</v>
      </c>
      <c r="AP113" s="51">
        <f>_Loc</f>
        <v>0</v>
      </c>
      <c r="AQ113" s="51">
        <f>_Loc</f>
        <v>0</v>
      </c>
      <c r="AR113" s="51">
        <f>_Loc</f>
        <v>0</v>
      </c>
      <c r="AS113" s="51">
        <f>_Loc</f>
        <v>0</v>
      </c>
      <c r="AT113" s="51">
        <f>_Loc</f>
        <v>0</v>
      </c>
      <c r="AU113" s="51">
        <f>_Loc</f>
        <v>0</v>
      </c>
      <c r="AV113" s="51">
        <f>_Loc</f>
        <v>0</v>
      </c>
      <c r="AW113" s="51" t="str">
        <f>_Loc</f>
        <v>o</v>
      </c>
      <c r="AX113" s="51" t="str">
        <f>_Loc</f>
        <v>o</v>
      </c>
      <c r="AY113" s="51" t="str">
        <f>_Loc</f>
        <v>o</v>
      </c>
      <c r="AZ113" s="51" t="str">
        <f>_Loc</f>
        <v>o</v>
      </c>
      <c r="BA113" s="51" t="str">
        <f>_Loc</f>
        <v>o</v>
      </c>
      <c r="BB113" s="51" t="str">
        <f>_Loc</f>
        <v>o</v>
      </c>
      <c r="BC113" s="51" t="str">
        <f>_Loc</f>
        <v>o</v>
      </c>
      <c r="BD113" s="51" t="str">
        <f>_Loc</f>
        <v>o</v>
      </c>
      <c r="BE113" s="51">
        <f>_Loc</f>
        <v>0</v>
      </c>
      <c r="BF113" s="51">
        <f>_Loc</f>
        <v>0</v>
      </c>
      <c r="BG113" s="51">
        <f>_Loc</f>
        <v>0</v>
      </c>
      <c r="BH113" s="51">
        <f>_Loc</f>
        <v>0</v>
      </c>
      <c r="BI113" s="51">
        <f>_Loc</f>
        <v>0</v>
      </c>
      <c r="BJ113" s="51">
        <f>_Loc</f>
        <v>0</v>
      </c>
      <c r="BK113" s="51">
        <f>_Loc</f>
        <v>0</v>
      </c>
      <c r="BL113" s="51">
        <f>_Loc</f>
        <v>0</v>
      </c>
      <c r="BM113" s="51">
        <f>_Loc</f>
        <v>0</v>
      </c>
      <c r="BN113" s="51">
        <f>_Loc</f>
        <v>0</v>
      </c>
      <c r="BO113" s="51">
        <f>_Loc</f>
        <v>0</v>
      </c>
      <c r="BP113" s="51">
        <f>_Loc</f>
        <v>0</v>
      </c>
      <c r="BQ113" s="51">
        <f>_Loc</f>
        <v>0</v>
      </c>
      <c r="BR113" s="51">
        <f>_Loc</f>
        <v>0</v>
      </c>
      <c r="BS113" s="51">
        <f>_Loc</f>
        <v>0</v>
      </c>
      <c r="BT113" s="51">
        <f>_Loc</f>
        <v>0</v>
      </c>
      <c r="BU113" s="51">
        <f>_Loc</f>
        <v>0</v>
      </c>
      <c r="BV113" s="51">
        <f>_Loc</f>
        <v>0</v>
      </c>
      <c r="BW113" s="51">
        <f>_Loc</f>
        <v>0</v>
      </c>
    </row>
    <row r="114" spans="1:75" s="43" customFormat="1">
      <c r="A114" s="346">
        <f t="shared" si="24"/>
        <v>60.270833333333336</v>
      </c>
      <c r="B114" s="347" t="str">
        <f>_Gio</f>
        <v>6:30</v>
      </c>
      <c r="C114" s="389" t="s">
        <v>3332</v>
      </c>
      <c r="D114" s="355">
        <f t="shared" si="20"/>
        <v>105</v>
      </c>
      <c r="E114" s="88" t="str">
        <f>_LocHe</f>
        <v>DCK65</v>
      </c>
      <c r="F114" s="390" t="str">
        <f>_LocMaHP</f>
        <v>DC1CB20</v>
      </c>
      <c r="G114" s="391" t="str">
        <f>_Loc</f>
        <v>Lý thuyết xác suất - thống kê</v>
      </c>
      <c r="H114" s="391" t="s">
        <v>5344</v>
      </c>
      <c r="I114" s="392">
        <f>_Loc</f>
        <v>2</v>
      </c>
      <c r="J114" s="88" t="str">
        <f>_Loc</f>
        <v>Viết</v>
      </c>
      <c r="K114" s="393">
        <f>_Loc</f>
        <v>60</v>
      </c>
      <c r="L114" s="394">
        <v>42335</v>
      </c>
      <c r="M114" s="395" t="str">
        <f>_Ngay</f>
        <v>(Thứ 6)</v>
      </c>
      <c r="N114" s="88">
        <v>4</v>
      </c>
      <c r="O114" s="88">
        <v>30</v>
      </c>
      <c r="P114" s="89">
        <f>_SV_P</f>
        <v>30</v>
      </c>
      <c r="Q114" s="88">
        <f>_sophong</f>
        <v>1</v>
      </c>
      <c r="R114" s="351"/>
      <c r="S114" s="88"/>
      <c r="T114" s="88"/>
      <c r="U114" s="88"/>
      <c r="V114" s="88"/>
      <c r="W114" s="88"/>
      <c r="X114" s="88"/>
      <c r="Y114" s="352">
        <f t="shared" si="28"/>
        <v>0</v>
      </c>
      <c r="Z114" s="353">
        <f>_Ngaycham</f>
        <v>42338</v>
      </c>
      <c r="AA114" s="354">
        <f>_Nopdiem</f>
        <v>42342</v>
      </c>
      <c r="AB114" s="214"/>
      <c r="AC114" s="356" t="str">
        <f>_Ngay</f>
        <v/>
      </c>
      <c r="AD114" s="215"/>
      <c r="AE114" s="40"/>
      <c r="AF114" s="39"/>
      <c r="AG114" s="41" t="str">
        <f>_Loc</f>
        <v>CBTO</v>
      </c>
      <c r="AH114" s="41" t="str">
        <f>_Loc</f>
        <v>KHCB</v>
      </c>
      <c r="AI114" s="60">
        <f t="shared" si="29"/>
        <v>-2</v>
      </c>
      <c r="AJ114" s="103">
        <f t="shared" si="30"/>
        <v>1</v>
      </c>
      <c r="AK114" s="42"/>
      <c r="AL114" s="51" t="str">
        <f>_Loc</f>
        <v>o</v>
      </c>
      <c r="AM114" s="51" t="str">
        <f>_Loc</f>
        <v>o</v>
      </c>
      <c r="AN114" s="51" t="str">
        <f>_Loc</f>
        <v>o</v>
      </c>
      <c r="AO114" s="51" t="str">
        <f>_Loc</f>
        <v>o</v>
      </c>
      <c r="AP114" s="51" t="str">
        <f>_Loc</f>
        <v>o</v>
      </c>
      <c r="AQ114" s="51" t="str">
        <f>_Loc</f>
        <v>o</v>
      </c>
      <c r="AR114" s="51" t="str">
        <f>_Loc</f>
        <v>o</v>
      </c>
      <c r="AS114" s="51" t="str">
        <f>_Loc</f>
        <v>o</v>
      </c>
      <c r="AT114" s="51" t="str">
        <f>_Loc</f>
        <v>o</v>
      </c>
      <c r="AU114" s="51" t="str">
        <f>_Loc</f>
        <v>o</v>
      </c>
      <c r="AV114" s="51" t="str">
        <f>_Loc</f>
        <v>o</v>
      </c>
      <c r="AW114" s="51" t="str">
        <f>_Loc</f>
        <v>x</v>
      </c>
      <c r="AX114" s="51" t="str">
        <f>_Loc</f>
        <v>o</v>
      </c>
      <c r="AY114" s="51">
        <f>_Loc</f>
        <v>0</v>
      </c>
      <c r="AZ114" s="51">
        <f>_Loc</f>
        <v>0</v>
      </c>
      <c r="BA114" s="51" t="str">
        <f>_Loc</f>
        <v>x</v>
      </c>
      <c r="BB114" s="51" t="str">
        <f>_Loc</f>
        <v>o</v>
      </c>
      <c r="BC114" s="51" t="str">
        <f>_Loc</f>
        <v>o</v>
      </c>
      <c r="BD114" s="51" t="str">
        <f>_Loc</f>
        <v>o</v>
      </c>
      <c r="BE114" s="51">
        <f>_Loc</f>
        <v>0</v>
      </c>
      <c r="BF114" s="51" t="str">
        <f>_Loc</f>
        <v>o</v>
      </c>
      <c r="BG114" s="51">
        <f>_Loc</f>
        <v>0</v>
      </c>
      <c r="BH114" s="51">
        <f>_Loc</f>
        <v>0</v>
      </c>
      <c r="BI114" s="51">
        <f>_Loc</f>
        <v>0</v>
      </c>
      <c r="BJ114" s="51">
        <f>_Loc</f>
        <v>0</v>
      </c>
      <c r="BK114" s="51">
        <f>_Loc</f>
        <v>0</v>
      </c>
      <c r="BL114" s="51">
        <f>_Loc</f>
        <v>0</v>
      </c>
      <c r="BM114" s="51">
        <f>_Loc</f>
        <v>0</v>
      </c>
      <c r="BN114" s="51">
        <f>_Loc</f>
        <v>0</v>
      </c>
      <c r="BO114" s="51">
        <f>_Loc</f>
        <v>0</v>
      </c>
      <c r="BP114" s="51" t="str">
        <f>_Loc</f>
        <v>x</v>
      </c>
      <c r="BQ114" s="51" t="str">
        <f>_Loc</f>
        <v>o</v>
      </c>
      <c r="BR114" s="51">
        <f>_Loc</f>
        <v>0</v>
      </c>
      <c r="BS114" s="51">
        <f>_Loc</f>
        <v>0</v>
      </c>
      <c r="BT114" s="51" t="str">
        <f>_Loc</f>
        <v>x</v>
      </c>
      <c r="BU114" s="51">
        <f>_Loc</f>
        <v>0</v>
      </c>
      <c r="BV114" s="51">
        <f>_Loc</f>
        <v>0</v>
      </c>
      <c r="BW114" s="51">
        <f>_Loc</f>
        <v>0</v>
      </c>
    </row>
    <row r="115" spans="1:75" s="43" customFormat="1">
      <c r="A115" s="346">
        <f t="shared" si="24"/>
        <v>90.270833333333329</v>
      </c>
      <c r="B115" s="347" t="str">
        <f>_Gio</f>
        <v>6:30</v>
      </c>
      <c r="C115" s="389" t="s">
        <v>3326</v>
      </c>
      <c r="D115" s="355">
        <f t="shared" si="20"/>
        <v>106</v>
      </c>
      <c r="E115" s="88" t="str">
        <f>_LocHe</f>
        <v>DCK65</v>
      </c>
      <c r="F115" s="390" t="str">
        <f>_LocMaHP</f>
        <v>DC3KX71</v>
      </c>
      <c r="G115" s="391" t="str">
        <f>_Loc</f>
        <v>Kinh tế xây dựng</v>
      </c>
      <c r="H115" s="391" t="s">
        <v>5344</v>
      </c>
      <c r="I115" s="392">
        <f>_Loc</f>
        <v>3</v>
      </c>
      <c r="J115" s="88" t="str">
        <f>_Loc</f>
        <v>Viết</v>
      </c>
      <c r="K115" s="393">
        <f>_Loc</f>
        <v>90</v>
      </c>
      <c r="L115" s="394">
        <v>42338</v>
      </c>
      <c r="M115" s="395" t="str">
        <f>_Ngay</f>
        <v>(Thứ 2)</v>
      </c>
      <c r="N115" s="88">
        <v>4</v>
      </c>
      <c r="O115" s="88">
        <v>30</v>
      </c>
      <c r="P115" s="89">
        <f>_SV_P</f>
        <v>30</v>
      </c>
      <c r="Q115" s="88">
        <f>_sophong</f>
        <v>1</v>
      </c>
      <c r="R115" s="351"/>
      <c r="S115" s="88"/>
      <c r="T115" s="88"/>
      <c r="U115" s="88"/>
      <c r="V115" s="88"/>
      <c r="W115" s="88"/>
      <c r="X115" s="88"/>
      <c r="Y115" s="352">
        <f t="shared" si="28"/>
        <v>0</v>
      </c>
      <c r="Z115" s="353">
        <f>_Ngaycham</f>
        <v>42339</v>
      </c>
      <c r="AA115" s="354">
        <f>_Nopdiem</f>
        <v>42345</v>
      </c>
      <c r="AB115" s="214"/>
      <c r="AC115" s="356" t="str">
        <f>_Ngay</f>
        <v/>
      </c>
      <c r="AD115" s="215"/>
      <c r="AE115" s="40"/>
      <c r="AF115" s="39"/>
      <c r="AG115" s="41" t="str">
        <f>_Loc</f>
        <v>KVKX</v>
      </c>
      <c r="AH115" s="41" t="str">
        <f>_Loc</f>
        <v>KTVT</v>
      </c>
      <c r="AI115" s="60">
        <f t="shared" si="29"/>
        <v>-2</v>
      </c>
      <c r="AJ115" s="103">
        <f t="shared" si="30"/>
        <v>1</v>
      </c>
      <c r="AK115" s="42"/>
      <c r="AL115" s="51">
        <f>_Loc</f>
        <v>0</v>
      </c>
      <c r="AM115" s="51">
        <f>_Loc</f>
        <v>0</v>
      </c>
      <c r="AN115" s="51">
        <f>_Loc</f>
        <v>0</v>
      </c>
      <c r="AO115" s="51">
        <f>_Loc</f>
        <v>0</v>
      </c>
      <c r="AP115" s="51">
        <f>_Loc</f>
        <v>0</v>
      </c>
      <c r="AQ115" s="51">
        <f>_Loc</f>
        <v>0</v>
      </c>
      <c r="AR115" s="51">
        <f>_Loc</f>
        <v>0</v>
      </c>
      <c r="AS115" s="51">
        <f>_Loc</f>
        <v>0</v>
      </c>
      <c r="AT115" s="51">
        <f>_Loc</f>
        <v>0</v>
      </c>
      <c r="AU115" s="51">
        <f>_Loc</f>
        <v>0</v>
      </c>
      <c r="AV115" s="51">
        <f>_Loc</f>
        <v>0</v>
      </c>
      <c r="AW115" s="51">
        <f>_Loc</f>
        <v>0</v>
      </c>
      <c r="AX115" s="51">
        <f>_Loc</f>
        <v>0</v>
      </c>
      <c r="AY115" s="51">
        <f>_Loc</f>
        <v>0</v>
      </c>
      <c r="AZ115" s="51">
        <f>_Loc</f>
        <v>0</v>
      </c>
      <c r="BA115" s="51" t="str">
        <f>_Loc</f>
        <v>x</v>
      </c>
      <c r="BB115" s="51">
        <f>_Loc</f>
        <v>0</v>
      </c>
      <c r="BC115" s="51">
        <f>_Loc</f>
        <v>0</v>
      </c>
      <c r="BD115" s="51">
        <f>_Loc</f>
        <v>0</v>
      </c>
    </row>
    <row r="116" spans="1:75" s="43" customFormat="1">
      <c r="A116" s="346">
        <f t="shared" si="24"/>
        <v>90.270833333333329</v>
      </c>
      <c r="B116" s="347" t="str">
        <f>_Gio</f>
        <v>6:30</v>
      </c>
      <c r="C116" s="389" t="s">
        <v>3334</v>
      </c>
      <c r="D116" s="355">
        <f t="shared" si="20"/>
        <v>107</v>
      </c>
      <c r="E116" s="88" t="str">
        <f>_LocHe</f>
        <v>DCK65</v>
      </c>
      <c r="F116" s="390" t="str">
        <f>_LocMaHP</f>
        <v>DC2GT42</v>
      </c>
      <c r="G116" s="391" t="str">
        <f>_Loc</f>
        <v>Máy xây dựng</v>
      </c>
      <c r="H116" s="391" t="s">
        <v>5344</v>
      </c>
      <c r="I116" s="392">
        <f>_Loc</f>
        <v>2</v>
      </c>
      <c r="J116" s="88" t="str">
        <f>_Loc</f>
        <v>Viết</v>
      </c>
      <c r="K116" s="393">
        <f>_Loc</f>
        <v>90</v>
      </c>
      <c r="L116" s="394">
        <v>42341</v>
      </c>
      <c r="M116" s="395" t="str">
        <f>_Ngay</f>
        <v>(Thứ 5)</v>
      </c>
      <c r="N116" s="88">
        <v>1</v>
      </c>
      <c r="O116" s="88">
        <v>30</v>
      </c>
      <c r="P116" s="89">
        <f>_SV_P</f>
        <v>30</v>
      </c>
      <c r="Q116" s="88">
        <f>_sophong</f>
        <v>1</v>
      </c>
      <c r="R116" s="351"/>
      <c r="S116" s="88"/>
      <c r="T116" s="88"/>
      <c r="U116" s="88"/>
      <c r="V116" s="88"/>
      <c r="W116" s="88"/>
      <c r="X116" s="88"/>
      <c r="Y116" s="352">
        <f t="shared" si="28"/>
        <v>0</v>
      </c>
      <c r="Z116" s="353">
        <f>_Ngaycham</f>
        <v>42342</v>
      </c>
      <c r="AA116" s="354">
        <f>_Nopdiem</f>
        <v>42348</v>
      </c>
      <c r="AB116" s="214"/>
      <c r="AC116" s="356" t="str">
        <f>_Ngay</f>
        <v/>
      </c>
      <c r="AD116" s="215"/>
      <c r="AE116" s="40"/>
      <c r="AF116" s="39"/>
      <c r="AG116" s="41" t="str">
        <f>_Loc</f>
        <v>CKMX</v>
      </c>
      <c r="AH116" s="41" t="str">
        <f>_Loc</f>
        <v>KCK</v>
      </c>
      <c r="AI116" s="60">
        <f t="shared" si="29"/>
        <v>-2</v>
      </c>
      <c r="AJ116" s="103">
        <f t="shared" si="30"/>
        <v>1</v>
      </c>
      <c r="AK116" s="42"/>
      <c r="AL116" s="51" t="str">
        <f>_Loc</f>
        <v>x</v>
      </c>
      <c r="AM116" s="51" t="str">
        <f>_Loc</f>
        <v>x</v>
      </c>
      <c r="AN116" s="51" t="str">
        <f>_Loc</f>
        <v>x</v>
      </c>
      <c r="AO116" s="51" t="str">
        <f>_Loc</f>
        <v>x</v>
      </c>
      <c r="AP116" s="51" t="str">
        <f>_Loc</f>
        <v>x</v>
      </c>
      <c r="AQ116" s="51">
        <f>_Loc</f>
        <v>0</v>
      </c>
      <c r="AR116" s="51" t="str">
        <f>_Loc</f>
        <v>x</v>
      </c>
      <c r="AS116" s="51">
        <f>_Loc</f>
        <v>0</v>
      </c>
      <c r="AT116" s="51">
        <f>_Loc</f>
        <v>0</v>
      </c>
      <c r="AU116" s="51">
        <f>_Loc</f>
        <v>0</v>
      </c>
      <c r="AV116" s="51">
        <f>_Loc</f>
        <v>0</v>
      </c>
      <c r="AW116" s="51">
        <f>_Loc</f>
        <v>0</v>
      </c>
      <c r="AX116" s="51">
        <f>_Loc</f>
        <v>0</v>
      </c>
      <c r="AY116" s="51">
        <f>_Loc</f>
        <v>0</v>
      </c>
      <c r="AZ116" s="51">
        <f>_Loc</f>
        <v>0</v>
      </c>
      <c r="BA116" s="51" t="str">
        <f>_Loc</f>
        <v>x</v>
      </c>
      <c r="BB116" s="51">
        <f>_Loc</f>
        <v>0</v>
      </c>
      <c r="BC116" s="51">
        <f>_Loc</f>
        <v>0</v>
      </c>
      <c r="BD116" s="51">
        <f>_Loc</f>
        <v>0</v>
      </c>
    </row>
    <row r="117" spans="1:75" s="43" customFormat="1">
      <c r="A117" s="346">
        <f t="shared" si="24"/>
        <v>60.270833333333336</v>
      </c>
      <c r="B117" s="347" t="str">
        <f>_Gio</f>
        <v>6:30</v>
      </c>
      <c r="C117" s="389" t="s">
        <v>3355</v>
      </c>
      <c r="D117" s="355">
        <f t="shared" si="20"/>
        <v>108</v>
      </c>
      <c r="E117" s="88" t="str">
        <f>_LocHe</f>
        <v>DCK65</v>
      </c>
      <c r="F117" s="390" t="str">
        <f>_LocMaHP</f>
        <v>DC2KX42</v>
      </c>
      <c r="G117" s="391" t="str">
        <f>_Loc</f>
        <v>Thiết kế cầu</v>
      </c>
      <c r="H117" s="391" t="s">
        <v>5344</v>
      </c>
      <c r="I117" s="392">
        <f>_Loc</f>
        <v>2</v>
      </c>
      <c r="J117" s="88" t="str">
        <f>_Loc</f>
        <v>Viết</v>
      </c>
      <c r="K117" s="393">
        <f>_Loc</f>
        <v>60</v>
      </c>
      <c r="L117" s="394">
        <v>42345</v>
      </c>
      <c r="M117" s="395" t="str">
        <f>_Ngay</f>
        <v>(Thứ 2)</v>
      </c>
      <c r="N117" s="88">
        <v>4</v>
      </c>
      <c r="O117" s="88">
        <v>30</v>
      </c>
      <c r="P117" s="89">
        <f>_SV_P</f>
        <v>30</v>
      </c>
      <c r="Q117" s="88">
        <f>_sophong</f>
        <v>1</v>
      </c>
      <c r="R117" s="351"/>
      <c r="S117" s="88"/>
      <c r="T117" s="88"/>
      <c r="U117" s="88"/>
      <c r="V117" s="88"/>
      <c r="W117" s="88"/>
      <c r="X117" s="88"/>
      <c r="Y117" s="352">
        <f t="shared" si="28"/>
        <v>0</v>
      </c>
      <c r="Z117" s="353">
        <f>_Ngaycham</f>
        <v>42346</v>
      </c>
      <c r="AA117" s="354">
        <f>_Nopdiem</f>
        <v>42352</v>
      </c>
      <c r="AB117" s="214"/>
      <c r="AC117" s="356" t="str">
        <f>_Ngay</f>
        <v/>
      </c>
      <c r="AD117" s="215"/>
      <c r="AE117" s="40"/>
      <c r="AF117" s="39"/>
      <c r="AG117" s="41" t="str">
        <f>_Loc</f>
        <v>CTCA</v>
      </c>
      <c r="AH117" s="41" t="str">
        <f>_Loc</f>
        <v>KCT</v>
      </c>
      <c r="AI117" s="60">
        <f t="shared" si="29"/>
        <v>-2</v>
      </c>
      <c r="AJ117" s="103">
        <f t="shared" si="30"/>
        <v>1</v>
      </c>
      <c r="AK117" s="42"/>
      <c r="AL117" s="51">
        <f>_Loc</f>
        <v>0</v>
      </c>
      <c r="AM117" s="51">
        <f>_Loc</f>
        <v>0</v>
      </c>
      <c r="AN117" s="51">
        <f>_Loc</f>
        <v>0</v>
      </c>
      <c r="AO117" s="51">
        <f>_Loc</f>
        <v>0</v>
      </c>
      <c r="AP117" s="51">
        <f>_Loc</f>
        <v>0</v>
      </c>
      <c r="AQ117" s="51">
        <f>_Loc</f>
        <v>0</v>
      </c>
      <c r="AR117" s="51">
        <f>_Loc</f>
        <v>0</v>
      </c>
      <c r="AS117" s="51">
        <f>_Loc</f>
        <v>0</v>
      </c>
      <c r="AT117" s="51">
        <f>_Loc</f>
        <v>0</v>
      </c>
      <c r="AU117" s="51">
        <f>_Loc</f>
        <v>0</v>
      </c>
      <c r="AV117" s="51">
        <f>_Loc</f>
        <v>0</v>
      </c>
      <c r="AW117" s="51">
        <f>_Loc</f>
        <v>0</v>
      </c>
      <c r="AX117" s="51">
        <f>_Loc</f>
        <v>0</v>
      </c>
      <c r="AY117" s="51">
        <f>_Loc</f>
        <v>0</v>
      </c>
      <c r="AZ117" s="51">
        <f>_Loc</f>
        <v>0</v>
      </c>
      <c r="BA117" s="51" t="str">
        <f>_Loc</f>
        <v>o</v>
      </c>
      <c r="BB117" s="51">
        <f>_Loc</f>
        <v>0</v>
      </c>
      <c r="BC117" s="51">
        <f>_Loc</f>
        <v>0</v>
      </c>
      <c r="BD117" s="51">
        <f>_Loc</f>
        <v>0</v>
      </c>
      <c r="BE117" s="51">
        <f>_Loc</f>
        <v>0</v>
      </c>
      <c r="BF117" s="51">
        <f>_Loc</f>
        <v>0</v>
      </c>
      <c r="BG117" s="51">
        <f>_Loc</f>
        <v>0</v>
      </c>
      <c r="BH117" s="51">
        <f>_Loc</f>
        <v>0</v>
      </c>
      <c r="BI117" s="51">
        <f>_Loc</f>
        <v>0</v>
      </c>
      <c r="BJ117" s="51">
        <f>_Loc</f>
        <v>0</v>
      </c>
      <c r="BK117" s="51">
        <f>_Loc</f>
        <v>0</v>
      </c>
      <c r="BL117" s="51">
        <f>_Loc</f>
        <v>0</v>
      </c>
      <c r="BM117" s="51">
        <f>_Loc</f>
        <v>0</v>
      </c>
      <c r="BN117" s="51">
        <f>_Loc</f>
        <v>0</v>
      </c>
      <c r="BO117" s="51">
        <f>_Loc</f>
        <v>0</v>
      </c>
      <c r="BP117" s="51">
        <f>_Loc</f>
        <v>0</v>
      </c>
      <c r="BQ117" s="51">
        <f>_Loc</f>
        <v>0</v>
      </c>
      <c r="BR117" s="51">
        <f>_Loc</f>
        <v>0</v>
      </c>
      <c r="BS117" s="51">
        <f>_Loc</f>
        <v>0</v>
      </c>
      <c r="BT117" s="51" t="str">
        <f>_Loc</f>
        <v>o</v>
      </c>
      <c r="BU117" s="51">
        <f>_Loc</f>
        <v>0</v>
      </c>
      <c r="BV117" s="51">
        <f>_Loc</f>
        <v>0</v>
      </c>
      <c r="BW117" s="51">
        <f>_Loc</f>
        <v>0</v>
      </c>
    </row>
    <row r="118" spans="1:75" s="43" customFormat="1">
      <c r="A118" s="346">
        <f t="shared" ref="A118:A125" si="31">_Ngay_gio</f>
        <v>60.270833333333336</v>
      </c>
      <c r="B118" s="347" t="str">
        <f>_Gio</f>
        <v>6:30</v>
      </c>
      <c r="C118" s="389" t="s">
        <v>3356</v>
      </c>
      <c r="D118" s="355">
        <f t="shared" si="20"/>
        <v>109</v>
      </c>
      <c r="E118" s="88" t="str">
        <f>_LocHe</f>
        <v>DCK65</v>
      </c>
      <c r="F118" s="390" t="str">
        <f>_LocMaHP</f>
        <v>DC2KX41</v>
      </c>
      <c r="G118" s="391" t="str">
        <f>_Loc</f>
        <v>Thiết kế đường</v>
      </c>
      <c r="H118" s="391" t="s">
        <v>5344</v>
      </c>
      <c r="I118" s="392">
        <f>_Loc</f>
        <v>2</v>
      </c>
      <c r="J118" s="88" t="str">
        <f>_Loc</f>
        <v>Viết</v>
      </c>
      <c r="K118" s="393">
        <f>_Loc</f>
        <v>60</v>
      </c>
      <c r="L118" s="394">
        <v>42347</v>
      </c>
      <c r="M118" s="395" t="str">
        <f>_Ngay</f>
        <v>(Thứ 4)</v>
      </c>
      <c r="N118" s="88">
        <v>3</v>
      </c>
      <c r="O118" s="88">
        <v>30</v>
      </c>
      <c r="P118" s="89">
        <f>_SV_P</f>
        <v>30</v>
      </c>
      <c r="Q118" s="88">
        <f>_sophong</f>
        <v>1</v>
      </c>
      <c r="R118" s="351"/>
      <c r="S118" s="88"/>
      <c r="T118" s="88"/>
      <c r="U118" s="88"/>
      <c r="V118" s="88"/>
      <c r="W118" s="88"/>
      <c r="X118" s="88"/>
      <c r="Y118" s="352">
        <f t="shared" si="28"/>
        <v>0</v>
      </c>
      <c r="Z118" s="353">
        <f>_Ngaycham</f>
        <v>42348</v>
      </c>
      <c r="AA118" s="354">
        <f>_Nopdiem</f>
        <v>42354</v>
      </c>
      <c r="AB118" s="214"/>
      <c r="AC118" s="356" t="str">
        <f>_Ngay</f>
        <v/>
      </c>
      <c r="AD118" s="215"/>
      <c r="AE118" s="40"/>
      <c r="AF118" s="39"/>
      <c r="AG118" s="41" t="str">
        <f>_Loc</f>
        <v>CTDB</v>
      </c>
      <c r="AH118" s="41" t="str">
        <f>_Loc</f>
        <v>KCT</v>
      </c>
      <c r="AI118" s="60">
        <f t="shared" si="29"/>
        <v>-2</v>
      </c>
      <c r="AJ118" s="103">
        <f t="shared" si="30"/>
        <v>1</v>
      </c>
      <c r="AK118" s="42"/>
      <c r="AL118" s="51">
        <f>_Loc</f>
        <v>0</v>
      </c>
      <c r="AM118" s="51">
        <f>_Loc</f>
        <v>0</v>
      </c>
      <c r="AN118" s="51">
        <f>_Loc</f>
        <v>0</v>
      </c>
      <c r="AO118" s="51">
        <f>_Loc</f>
        <v>0</v>
      </c>
      <c r="AP118" s="51">
        <f>_Loc</f>
        <v>0</v>
      </c>
      <c r="AQ118" s="51">
        <f>_Loc</f>
        <v>0</v>
      </c>
      <c r="AR118" s="51">
        <f>_Loc</f>
        <v>0</v>
      </c>
      <c r="AS118" s="51">
        <f>_Loc</f>
        <v>0</v>
      </c>
      <c r="AT118" s="51">
        <f>_Loc</f>
        <v>0</v>
      </c>
      <c r="AU118" s="51">
        <f>_Loc</f>
        <v>0</v>
      </c>
      <c r="AV118" s="51">
        <f>_Loc</f>
        <v>0</v>
      </c>
      <c r="AW118" s="51">
        <f>_Loc</f>
        <v>0</v>
      </c>
      <c r="AX118" s="51">
        <f>_Loc</f>
        <v>0</v>
      </c>
      <c r="AY118" s="51">
        <f>_Loc</f>
        <v>0</v>
      </c>
      <c r="AZ118" s="51">
        <f>_Loc</f>
        <v>0</v>
      </c>
      <c r="BA118" s="51" t="str">
        <f>_Loc</f>
        <v>o</v>
      </c>
      <c r="BB118" s="51">
        <f>_Loc</f>
        <v>0</v>
      </c>
      <c r="BC118" s="51">
        <f>_Loc</f>
        <v>0</v>
      </c>
      <c r="BD118" s="51">
        <f>_Loc</f>
        <v>0</v>
      </c>
      <c r="BE118" s="51">
        <f>_Loc</f>
        <v>0</v>
      </c>
      <c r="BF118" s="51">
        <f>_Loc</f>
        <v>0</v>
      </c>
      <c r="BG118" s="51">
        <f>_Loc</f>
        <v>0</v>
      </c>
      <c r="BH118" s="51">
        <f>_Loc</f>
        <v>0</v>
      </c>
      <c r="BI118" s="51">
        <f>_Loc</f>
        <v>0</v>
      </c>
      <c r="BJ118" s="51">
        <f>_Loc</f>
        <v>0</v>
      </c>
      <c r="BK118" s="51">
        <f>_Loc</f>
        <v>0</v>
      </c>
      <c r="BL118" s="51">
        <f>_Loc</f>
        <v>0</v>
      </c>
      <c r="BM118" s="51">
        <f>_Loc</f>
        <v>0</v>
      </c>
      <c r="BN118" s="51">
        <f>_Loc</f>
        <v>0</v>
      </c>
      <c r="BO118" s="51">
        <f>_Loc</f>
        <v>0</v>
      </c>
      <c r="BP118" s="51">
        <f>_Loc</f>
        <v>0</v>
      </c>
      <c r="BQ118" s="51">
        <f>_Loc</f>
        <v>0</v>
      </c>
      <c r="BR118" s="51">
        <f>_Loc</f>
        <v>0</v>
      </c>
      <c r="BS118" s="51">
        <f>_Loc</f>
        <v>0</v>
      </c>
      <c r="BT118" s="51" t="str">
        <f>_Loc</f>
        <v>o</v>
      </c>
      <c r="BU118" s="51">
        <f>_Loc</f>
        <v>0</v>
      </c>
      <c r="BV118" s="51">
        <f>_Loc</f>
        <v>0</v>
      </c>
      <c r="BW118" s="51">
        <f>_Loc</f>
        <v>0</v>
      </c>
    </row>
    <row r="119" spans="1:75" s="43" customFormat="1">
      <c r="A119" s="346">
        <f t="shared" si="31"/>
        <v>90.270833333333329</v>
      </c>
      <c r="B119" s="347" t="str">
        <f>_Gio</f>
        <v>6:30</v>
      </c>
      <c r="C119" s="389" t="s">
        <v>3337</v>
      </c>
      <c r="D119" s="355">
        <f t="shared" si="20"/>
        <v>110</v>
      </c>
      <c r="E119" s="88" t="str">
        <f>_LocHe</f>
        <v>DCK65</v>
      </c>
      <c r="F119" s="390" t="str">
        <f>_LocMaHP</f>
        <v>DC2KV68</v>
      </c>
      <c r="G119" s="391" t="str">
        <f>_Loc</f>
        <v>Nguyên lý kế toán</v>
      </c>
      <c r="H119" s="391" t="s">
        <v>5344</v>
      </c>
      <c r="I119" s="392">
        <f>_Loc</f>
        <v>3</v>
      </c>
      <c r="J119" s="88" t="str">
        <f>_Loc</f>
        <v>Viết</v>
      </c>
      <c r="K119" s="393">
        <f>_Loc</f>
        <v>90</v>
      </c>
      <c r="L119" s="394">
        <v>42349</v>
      </c>
      <c r="M119" s="395" t="str">
        <f>_Ngay</f>
        <v>(Thứ 6)</v>
      </c>
      <c r="N119" s="88">
        <v>2</v>
      </c>
      <c r="O119" s="88">
        <v>30</v>
      </c>
      <c r="P119" s="89">
        <f>_SV_P</f>
        <v>30</v>
      </c>
      <c r="Q119" s="88">
        <f>_sophong</f>
        <v>1</v>
      </c>
      <c r="R119" s="351"/>
      <c r="S119" s="88"/>
      <c r="T119" s="88"/>
      <c r="U119" s="88"/>
      <c r="V119" s="88"/>
      <c r="W119" s="88"/>
      <c r="X119" s="88"/>
      <c r="Y119" s="352">
        <f t="shared" si="28"/>
        <v>0</v>
      </c>
      <c r="Z119" s="353">
        <f>_Ngaycham</f>
        <v>42352</v>
      </c>
      <c r="AA119" s="354">
        <f>_Nopdiem</f>
        <v>42356</v>
      </c>
      <c r="AB119" s="214"/>
      <c r="AC119" s="356" t="str">
        <f>_Ngay</f>
        <v/>
      </c>
      <c r="AD119" s="215"/>
      <c r="AE119" s="40"/>
      <c r="AF119" s="39"/>
      <c r="AG119" s="41" t="str">
        <f>_Loc</f>
        <v>KVKK</v>
      </c>
      <c r="AH119" s="41" t="str">
        <f>_Loc</f>
        <v>KTVT</v>
      </c>
      <c r="AI119" s="60">
        <f t="shared" si="29"/>
        <v>-2</v>
      </c>
      <c r="AJ119" s="103">
        <f t="shared" si="30"/>
        <v>1</v>
      </c>
      <c r="AK119" s="42"/>
      <c r="AL119" s="51">
        <f>_Loc</f>
        <v>0</v>
      </c>
      <c r="AM119" s="51">
        <f>_Loc</f>
        <v>0</v>
      </c>
      <c r="AN119" s="51">
        <f>_Loc</f>
        <v>0</v>
      </c>
      <c r="AO119" s="51">
        <f>_Loc</f>
        <v>0</v>
      </c>
      <c r="AP119" s="51">
        <f>_Loc</f>
        <v>0</v>
      </c>
      <c r="AQ119" s="51">
        <f>_Loc</f>
        <v>0</v>
      </c>
      <c r="AR119" s="51">
        <f>_Loc</f>
        <v>0</v>
      </c>
      <c r="AS119" s="51">
        <f>_Loc</f>
        <v>0</v>
      </c>
      <c r="AT119" s="51">
        <f>_Loc</f>
        <v>0</v>
      </c>
      <c r="AU119" s="51">
        <f>_Loc</f>
        <v>0</v>
      </c>
      <c r="AV119" s="51">
        <f>_Loc</f>
        <v>0</v>
      </c>
      <c r="AW119" s="51">
        <f>_Loc</f>
        <v>0</v>
      </c>
      <c r="AX119" s="51">
        <f>_Loc</f>
        <v>0</v>
      </c>
      <c r="AY119" s="51" t="str">
        <f>_Loc</f>
        <v>x</v>
      </c>
      <c r="AZ119" s="51" t="str">
        <f>_Loc</f>
        <v>x</v>
      </c>
      <c r="BA119" s="51" t="str">
        <f>_Loc</f>
        <v>x</v>
      </c>
      <c r="BB119" s="51" t="str">
        <f>_Loc</f>
        <v>x</v>
      </c>
      <c r="BC119" s="51">
        <f>_Loc</f>
        <v>0</v>
      </c>
      <c r="BD119" s="51" t="str">
        <f>_Loc</f>
        <v>x</v>
      </c>
    </row>
    <row r="120" spans="1:75" s="43" customFormat="1" ht="32.25" customHeight="1">
      <c r="A120" s="346">
        <f t="shared" si="31"/>
        <v>90.270833333333329</v>
      </c>
      <c r="B120" s="347" t="str">
        <f>_Gio</f>
        <v>6:30</v>
      </c>
      <c r="C120" s="389" t="s">
        <v>3341</v>
      </c>
      <c r="D120" s="355">
        <f t="shared" si="20"/>
        <v>111</v>
      </c>
      <c r="E120" s="88" t="str">
        <f>_LocHe</f>
        <v>DCK65</v>
      </c>
      <c r="F120" s="390" t="str">
        <f>_LocMaHP</f>
        <v>DC1LL02</v>
      </c>
      <c r="G120" s="391" t="str">
        <f>_Loc</f>
        <v>Những nguyên lý cơ bản của chủ nghĩa Mác - Lênin 2</v>
      </c>
      <c r="H120" s="396" t="s">
        <v>5344</v>
      </c>
      <c r="I120" s="392">
        <f>_Loc</f>
        <v>3</v>
      </c>
      <c r="J120" s="88" t="str">
        <f>_Loc</f>
        <v>Viết</v>
      </c>
      <c r="K120" s="393">
        <f>_Loc</f>
        <v>90</v>
      </c>
      <c r="L120" s="394">
        <v>42352</v>
      </c>
      <c r="M120" s="395" t="str">
        <f>_Ngay</f>
        <v>(Thứ 2)</v>
      </c>
      <c r="N120" s="88">
        <v>1</v>
      </c>
      <c r="O120" s="88">
        <v>30</v>
      </c>
      <c r="P120" s="89">
        <f>_SV_P</f>
        <v>30</v>
      </c>
      <c r="Q120" s="88">
        <f>_sophong</f>
        <v>1</v>
      </c>
      <c r="R120" s="351"/>
      <c r="S120" s="88"/>
      <c r="T120" s="88"/>
      <c r="U120" s="88"/>
      <c r="V120" s="88"/>
      <c r="W120" s="88"/>
      <c r="X120" s="88"/>
      <c r="Y120" s="352">
        <f t="shared" si="28"/>
        <v>0</v>
      </c>
      <c r="Z120" s="353">
        <f>_Ngaycham</f>
        <v>42353</v>
      </c>
      <c r="AA120" s="354">
        <f>_Nopdiem</f>
        <v>42359</v>
      </c>
      <c r="AB120" s="214"/>
      <c r="AC120" s="356" t="str">
        <f>_Ngay</f>
        <v/>
      </c>
      <c r="AD120" s="215"/>
      <c r="AE120" s="40"/>
      <c r="AF120" s="39"/>
      <c r="AG120" s="41" t="str">
        <f>_Loc</f>
        <v>LLNL</v>
      </c>
      <c r="AH120" s="41" t="str">
        <f>_Loc</f>
        <v>LLCT</v>
      </c>
      <c r="AI120" s="60">
        <f t="shared" si="29"/>
        <v>-2</v>
      </c>
      <c r="AJ120" s="103">
        <f t="shared" si="30"/>
        <v>1</v>
      </c>
      <c r="AK120" s="42"/>
      <c r="AL120" s="51" t="str">
        <f>_Loc</f>
        <v>x</v>
      </c>
      <c r="AM120" s="51" t="str">
        <f>_Loc</f>
        <v>x</v>
      </c>
      <c r="AN120" s="51" t="str">
        <f>_Loc</f>
        <v>x</v>
      </c>
      <c r="AO120" s="51" t="str">
        <f>_Loc</f>
        <v>x</v>
      </c>
      <c r="AP120" s="51" t="str">
        <f>_Loc</f>
        <v>x</v>
      </c>
      <c r="AQ120" s="51" t="str">
        <f>_Loc</f>
        <v>x</v>
      </c>
      <c r="AR120" s="51" t="str">
        <f>_Loc</f>
        <v>x</v>
      </c>
      <c r="AS120" s="51" t="str">
        <f>_Loc</f>
        <v>x</v>
      </c>
      <c r="AT120" s="51" t="str">
        <f>_Loc</f>
        <v>x</v>
      </c>
      <c r="AU120" s="51" t="str">
        <f>_Loc</f>
        <v>x</v>
      </c>
      <c r="AV120" s="51" t="str">
        <f>_Loc</f>
        <v>x</v>
      </c>
      <c r="AW120" s="51" t="str">
        <f>_Loc</f>
        <v>x</v>
      </c>
      <c r="AX120" s="51" t="str">
        <f>_Loc</f>
        <v>x</v>
      </c>
      <c r="AY120" s="51" t="str">
        <f>_Loc</f>
        <v>x</v>
      </c>
      <c r="AZ120" s="51" t="str">
        <f>_Loc</f>
        <v>x</v>
      </c>
      <c r="BA120" s="51" t="str">
        <f>_Loc</f>
        <v>x</v>
      </c>
      <c r="BB120" s="51" t="str">
        <f>_Loc</f>
        <v>x</v>
      </c>
      <c r="BC120" s="51" t="str">
        <f>_Loc</f>
        <v>x</v>
      </c>
      <c r="BD120" s="51" t="str">
        <f>_Loc</f>
        <v>x</v>
      </c>
    </row>
    <row r="121" spans="1:75" s="43" customFormat="1">
      <c r="A121" s="346">
        <f t="shared" si="31"/>
        <v>0.27083333333333331</v>
      </c>
      <c r="B121" s="347" t="str">
        <f>_Gio</f>
        <v>6:30</v>
      </c>
      <c r="C121" s="389" t="s">
        <v>3349</v>
      </c>
      <c r="D121" s="355">
        <f t="shared" si="20"/>
        <v>112</v>
      </c>
      <c r="E121" s="88" t="str">
        <f>_LocHe</f>
        <v>DCK65</v>
      </c>
      <c r="F121" s="390" t="str">
        <f>_LocMaHP</f>
        <v>DC2CO26</v>
      </c>
      <c r="G121" s="391" t="str">
        <f>_Loc</f>
        <v>Sức bền vật liệu</v>
      </c>
      <c r="H121" s="391" t="s">
        <v>5347</v>
      </c>
      <c r="I121" s="392">
        <f>_Loc</f>
        <v>4</v>
      </c>
      <c r="J121" s="88" t="str">
        <f>_Loc</f>
        <v>VĐ</v>
      </c>
      <c r="K121" s="393">
        <f>_Loc</f>
        <v>0</v>
      </c>
      <c r="L121" s="394">
        <v>42353</v>
      </c>
      <c r="M121" s="395" t="str">
        <f>_Ngay</f>
        <v>(Thứ 3)</v>
      </c>
      <c r="N121" s="88" t="s">
        <v>5279</v>
      </c>
      <c r="O121" s="88">
        <v>100</v>
      </c>
      <c r="P121" s="89" t="str">
        <f>_SV_P</f>
        <v/>
      </c>
      <c r="Q121" s="88" t="str">
        <f>_sophong</f>
        <v/>
      </c>
      <c r="R121" s="351"/>
      <c r="S121" s="88"/>
      <c r="T121" s="88"/>
      <c r="U121" s="88"/>
      <c r="V121" s="88"/>
      <c r="W121" s="88"/>
      <c r="X121" s="88"/>
      <c r="Y121" s="352">
        <f t="shared" si="28"/>
        <v>0</v>
      </c>
      <c r="Z121" s="353">
        <f>_Ngaycham</f>
        <v>42353</v>
      </c>
      <c r="AA121" s="354">
        <f>_Nopdiem</f>
        <v>42355</v>
      </c>
      <c r="AB121" s="214"/>
      <c r="AC121" s="356" t="str">
        <f>_Ngay</f>
        <v/>
      </c>
      <c r="AD121" s="215"/>
      <c r="AE121" s="40"/>
      <c r="AF121" s="39"/>
      <c r="AG121" s="41" t="str">
        <f>_Loc</f>
        <v>CSCO</v>
      </c>
      <c r="AH121" s="41" t="str">
        <f>_Loc</f>
        <v>CSKT</v>
      </c>
      <c r="AI121" s="60" t="e">
        <f t="shared" si="29"/>
        <v>#VALUE!</v>
      </c>
      <c r="AJ121" s="103" t="e">
        <f t="shared" si="30"/>
        <v>#VALUE!</v>
      </c>
      <c r="AK121" s="42"/>
      <c r="AL121" s="51">
        <f>_Loc</f>
        <v>0</v>
      </c>
      <c r="AM121" s="51">
        <f>_Loc</f>
        <v>0</v>
      </c>
      <c r="AN121" s="51">
        <f>_Loc</f>
        <v>0</v>
      </c>
      <c r="AO121" s="51">
        <f>_Loc</f>
        <v>0</v>
      </c>
      <c r="AP121" s="51">
        <f>_Loc</f>
        <v>0</v>
      </c>
      <c r="AQ121" s="51">
        <f>_Loc</f>
        <v>0</v>
      </c>
      <c r="AR121" s="51">
        <f>_Loc</f>
        <v>0</v>
      </c>
      <c r="AS121" s="51" t="str">
        <f>_Loc</f>
        <v>x</v>
      </c>
      <c r="AT121" s="51" t="str">
        <f>_Loc</f>
        <v>x</v>
      </c>
      <c r="AU121" s="51" t="str">
        <f>_Loc</f>
        <v>x</v>
      </c>
      <c r="AV121" s="51" t="str">
        <f>_Loc</f>
        <v>x</v>
      </c>
      <c r="AW121" s="51">
        <f>_Loc</f>
        <v>0</v>
      </c>
      <c r="AX121" s="51">
        <f>_Loc</f>
        <v>0</v>
      </c>
      <c r="AY121" s="51">
        <f>_Loc</f>
        <v>0</v>
      </c>
      <c r="AZ121" s="51">
        <f>_Loc</f>
        <v>0</v>
      </c>
      <c r="BA121" s="51">
        <f>_Loc</f>
        <v>0</v>
      </c>
      <c r="BB121" s="51">
        <f>_Loc</f>
        <v>0</v>
      </c>
      <c r="BC121" s="51">
        <f>_Loc</f>
        <v>0</v>
      </c>
      <c r="BD121" s="51">
        <f>_Loc</f>
        <v>0</v>
      </c>
    </row>
    <row r="122" spans="1:75" s="43" customFormat="1">
      <c r="A122" s="346">
        <f t="shared" si="31"/>
        <v>60.270833333333336</v>
      </c>
      <c r="B122" s="347" t="str">
        <f>_Gio</f>
        <v>6:30</v>
      </c>
      <c r="C122" s="423" t="s">
        <v>3300</v>
      </c>
      <c r="D122" s="355">
        <f t="shared" si="20"/>
        <v>113</v>
      </c>
      <c r="E122" s="88" t="str">
        <f>_LocHe</f>
        <v>DCK65</v>
      </c>
      <c r="F122" s="390" t="str">
        <f>_LocMaHP</f>
        <v>DC1CB94</v>
      </c>
      <c r="G122" s="391" t="str">
        <f>_Loc</f>
        <v>An toàn lao động và môi trường công nghiệp</v>
      </c>
      <c r="H122" s="391" t="s">
        <v>5348</v>
      </c>
      <c r="I122" s="392">
        <f>_Loc</f>
        <v>2</v>
      </c>
      <c r="J122" s="88" t="str">
        <f>_Loc</f>
        <v>Viết</v>
      </c>
      <c r="K122" s="393">
        <f>_Loc</f>
        <v>60</v>
      </c>
      <c r="L122" s="394">
        <v>42342</v>
      </c>
      <c r="M122" s="395" t="str">
        <f>_Ngay</f>
        <v>(Thứ 6)</v>
      </c>
      <c r="N122" s="88">
        <v>4</v>
      </c>
      <c r="O122" s="88">
        <v>100</v>
      </c>
      <c r="P122" s="89">
        <f>_SV_P</f>
        <v>30</v>
      </c>
      <c r="Q122" s="88">
        <f>_sophong</f>
        <v>4</v>
      </c>
      <c r="R122" s="351"/>
      <c r="S122" s="88"/>
      <c r="T122" s="88"/>
      <c r="U122" s="88"/>
      <c r="V122" s="88"/>
      <c r="W122" s="88"/>
      <c r="X122" s="88"/>
      <c r="Y122" s="352">
        <f t="shared" si="28"/>
        <v>0</v>
      </c>
      <c r="Z122" s="353">
        <f>_Ngaycham</f>
        <v>42345</v>
      </c>
      <c r="AA122" s="354">
        <f>_Nopdiem</f>
        <v>42349</v>
      </c>
      <c r="AB122" s="214"/>
      <c r="AC122" s="356" t="str">
        <f>_Ngay</f>
        <v/>
      </c>
      <c r="AD122" s="215"/>
      <c r="AE122" s="40"/>
      <c r="AF122" s="39"/>
      <c r="AG122" s="41" t="str">
        <f>_Loc</f>
        <v>KCK</v>
      </c>
      <c r="AH122" s="41" t="str">
        <f>_Loc</f>
        <v>KCK</v>
      </c>
      <c r="AI122" s="60">
        <f t="shared" si="29"/>
        <v>-8</v>
      </c>
      <c r="AJ122" s="103">
        <f t="shared" si="30"/>
        <v>3.3333333333333335</v>
      </c>
      <c r="AK122" s="42"/>
      <c r="AL122" s="51">
        <f>_Loc</f>
        <v>0</v>
      </c>
      <c r="AM122" s="51">
        <f>_Loc</f>
        <v>0</v>
      </c>
      <c r="AN122" s="51">
        <f>_Loc</f>
        <v>0</v>
      </c>
      <c r="AO122" s="51">
        <f>_Loc</f>
        <v>0</v>
      </c>
      <c r="AP122" s="51">
        <f>_Loc</f>
        <v>0</v>
      </c>
      <c r="AQ122" s="51">
        <f>_Loc</f>
        <v>0</v>
      </c>
      <c r="AR122" s="51">
        <f>_Loc</f>
        <v>0</v>
      </c>
      <c r="AS122" s="51" t="str">
        <f>_Loc</f>
        <v>o</v>
      </c>
      <c r="AT122" s="51" t="str">
        <f>_Loc</f>
        <v>o</v>
      </c>
      <c r="AU122" s="51" t="str">
        <f>_Loc</f>
        <v>o</v>
      </c>
      <c r="AV122" s="51" t="str">
        <f>_Loc</f>
        <v>o</v>
      </c>
      <c r="AW122" s="51">
        <f>_Loc</f>
        <v>0</v>
      </c>
      <c r="AX122" s="51">
        <f>_Loc</f>
        <v>0</v>
      </c>
      <c r="AY122" s="51">
        <f>_Loc</f>
        <v>0</v>
      </c>
      <c r="AZ122" s="51">
        <f>_Loc</f>
        <v>0</v>
      </c>
      <c r="BA122" s="51">
        <f>_Loc</f>
        <v>0</v>
      </c>
      <c r="BB122" s="51" t="str">
        <f>_Loc</f>
        <v>o</v>
      </c>
      <c r="BC122" s="51" t="str">
        <f>_Loc</f>
        <v>o</v>
      </c>
      <c r="BD122" s="51" t="str">
        <f>_Loc</f>
        <v>o</v>
      </c>
      <c r="BE122" s="51">
        <f>_Loc</f>
        <v>0</v>
      </c>
      <c r="BF122" s="51">
        <f>_Loc</f>
        <v>0</v>
      </c>
      <c r="BG122" s="51">
        <f>_Loc</f>
        <v>0</v>
      </c>
      <c r="BH122" s="51">
        <f>_Loc</f>
        <v>0</v>
      </c>
      <c r="BI122" s="51">
        <f>_Loc</f>
        <v>0</v>
      </c>
      <c r="BJ122" s="51">
        <f>_Loc</f>
        <v>0</v>
      </c>
      <c r="BK122" s="51">
        <f>_Loc</f>
        <v>0</v>
      </c>
      <c r="BL122" s="51" t="str">
        <f>_Loc</f>
        <v>o</v>
      </c>
      <c r="BM122" s="51" t="str">
        <f>_Loc</f>
        <v>o</v>
      </c>
      <c r="BN122" s="51" t="str">
        <f>_Loc</f>
        <v>o</v>
      </c>
      <c r="BO122" s="51" t="str">
        <f>_Loc</f>
        <v>o</v>
      </c>
      <c r="BP122" s="51">
        <f>_Loc</f>
        <v>0</v>
      </c>
      <c r="BQ122" s="51">
        <f>_Loc</f>
        <v>0</v>
      </c>
      <c r="BR122" s="51">
        <f>_Loc</f>
        <v>0</v>
      </c>
      <c r="BS122" s="51">
        <f>_Loc</f>
        <v>0</v>
      </c>
      <c r="BT122" s="51">
        <f>_Loc</f>
        <v>0</v>
      </c>
      <c r="BU122" s="51" t="str">
        <f>_Loc</f>
        <v>o</v>
      </c>
      <c r="BV122" s="51" t="str">
        <f>_Loc</f>
        <v>o</v>
      </c>
      <c r="BW122" s="51">
        <f>_Loc</f>
        <v>0</v>
      </c>
    </row>
    <row r="123" spans="1:75" s="43" customFormat="1">
      <c r="A123" s="346">
        <f t="shared" si="31"/>
        <v>90.270833333333329</v>
      </c>
      <c r="B123" s="347" t="str">
        <f>_Gio</f>
        <v>6:30</v>
      </c>
      <c r="C123" s="389" t="s">
        <v>3380</v>
      </c>
      <c r="D123" s="355">
        <f t="shared" si="20"/>
        <v>114</v>
      </c>
      <c r="E123" s="88" t="str">
        <f>_LocHe</f>
        <v>DCK65</v>
      </c>
      <c r="F123" s="390" t="str">
        <f>_LocMaHP</f>
        <v>DC2CO13</v>
      </c>
      <c r="G123" s="391" t="str">
        <f>_Loc</f>
        <v>Vẽ kỹ thuật</v>
      </c>
      <c r="H123" s="391" t="s">
        <v>5348</v>
      </c>
      <c r="I123" s="392">
        <f>_Loc</f>
        <v>4</v>
      </c>
      <c r="J123" s="88" t="str">
        <f>_Loc</f>
        <v>Viết</v>
      </c>
      <c r="K123" s="393">
        <f>_Loc</f>
        <v>90</v>
      </c>
      <c r="L123" s="394">
        <v>42345</v>
      </c>
      <c r="M123" s="395" t="str">
        <f>_Ngay</f>
        <v>(Thứ 2)</v>
      </c>
      <c r="N123" s="88">
        <v>4</v>
      </c>
      <c r="O123" s="88">
        <v>100</v>
      </c>
      <c r="P123" s="89">
        <f>_SV_P</f>
        <v>30</v>
      </c>
      <c r="Q123" s="88">
        <f>_sophong</f>
        <v>4</v>
      </c>
      <c r="R123" s="351"/>
      <c r="S123" s="88"/>
      <c r="T123" s="88"/>
      <c r="U123" s="88"/>
      <c r="V123" s="88"/>
      <c r="W123" s="88"/>
      <c r="X123" s="88"/>
      <c r="Y123" s="352">
        <f t="shared" si="28"/>
        <v>0</v>
      </c>
      <c r="Z123" s="353">
        <f>_Ngaycham</f>
        <v>42346</v>
      </c>
      <c r="AA123" s="354">
        <f>_Nopdiem</f>
        <v>42352</v>
      </c>
      <c r="AB123" s="214"/>
      <c r="AC123" s="356" t="str">
        <f>_Ngay</f>
        <v/>
      </c>
      <c r="AD123" s="215"/>
      <c r="AE123" s="40"/>
      <c r="AF123" s="39"/>
      <c r="AG123" s="41" t="str">
        <f>_Loc</f>
        <v>CSVE</v>
      </c>
      <c r="AH123" s="41" t="str">
        <f>_Loc</f>
        <v>CSKT</v>
      </c>
      <c r="AI123" s="60">
        <f t="shared" si="29"/>
        <v>-8</v>
      </c>
      <c r="AJ123" s="103">
        <f t="shared" si="30"/>
        <v>3.3333333333333335</v>
      </c>
      <c r="AK123" s="42"/>
      <c r="AL123" s="51">
        <f>_Loc</f>
        <v>0</v>
      </c>
      <c r="AM123" s="51">
        <f>_Loc</f>
        <v>0</v>
      </c>
      <c r="AN123" s="51">
        <f>_Loc</f>
        <v>0</v>
      </c>
      <c r="AO123" s="51">
        <f>_Loc</f>
        <v>0</v>
      </c>
      <c r="AP123" s="51">
        <f>_Loc</f>
        <v>0</v>
      </c>
      <c r="AQ123" s="51">
        <f>_Loc</f>
        <v>0</v>
      </c>
      <c r="AR123" s="51">
        <f>_Loc</f>
        <v>0</v>
      </c>
      <c r="AS123" s="51" t="str">
        <f>_Loc</f>
        <v>x</v>
      </c>
      <c r="AT123" s="51" t="str">
        <f>_Loc</f>
        <v>x</v>
      </c>
      <c r="AU123" s="51" t="str">
        <f>_Loc</f>
        <v>x</v>
      </c>
      <c r="AV123" s="51" t="str">
        <f>_Loc</f>
        <v>x</v>
      </c>
      <c r="AW123" s="51">
        <f>_Loc</f>
        <v>0</v>
      </c>
      <c r="AX123" s="51">
        <f>_Loc</f>
        <v>0</v>
      </c>
      <c r="AY123" s="51">
        <f>_Loc</f>
        <v>0</v>
      </c>
      <c r="AZ123" s="51">
        <f>_Loc</f>
        <v>0</v>
      </c>
      <c r="BA123" s="51">
        <f>_Loc</f>
        <v>0</v>
      </c>
      <c r="BB123" s="51">
        <f>_Loc</f>
        <v>0</v>
      </c>
      <c r="BC123" s="51">
        <f>_Loc</f>
        <v>0</v>
      </c>
      <c r="BD123" s="51">
        <f>_Loc</f>
        <v>0</v>
      </c>
      <c r="BE123" s="51">
        <f>_Loc</f>
        <v>0</v>
      </c>
      <c r="BF123" s="51">
        <f>_Loc</f>
        <v>0</v>
      </c>
      <c r="BG123" s="51">
        <f>_Loc</f>
        <v>0</v>
      </c>
      <c r="BH123" s="51">
        <f>_Loc</f>
        <v>0</v>
      </c>
      <c r="BI123" s="51">
        <f>_Loc</f>
        <v>0</v>
      </c>
      <c r="BJ123" s="51">
        <f>_Loc</f>
        <v>0</v>
      </c>
      <c r="BK123" s="51">
        <f>_Loc</f>
        <v>0</v>
      </c>
      <c r="BL123" s="51">
        <f>_Loc</f>
        <v>0</v>
      </c>
      <c r="BM123" s="51">
        <f>_Loc</f>
        <v>0</v>
      </c>
      <c r="BN123" s="51">
        <f>_Loc</f>
        <v>0</v>
      </c>
      <c r="BO123" s="51">
        <f>_Loc</f>
        <v>0</v>
      </c>
      <c r="BP123" s="51">
        <f>_Loc</f>
        <v>0</v>
      </c>
      <c r="BQ123" s="51">
        <f>_Loc</f>
        <v>0</v>
      </c>
      <c r="BR123" s="51">
        <f>_Loc</f>
        <v>0</v>
      </c>
      <c r="BS123" s="51">
        <f>_Loc</f>
        <v>0</v>
      </c>
      <c r="BT123" s="51">
        <f>_Loc</f>
        <v>0</v>
      </c>
      <c r="BU123" s="51">
        <f>_Loc</f>
        <v>0</v>
      </c>
      <c r="BV123" s="51">
        <f>_Loc</f>
        <v>0</v>
      </c>
      <c r="BW123" s="51">
        <f>_Loc</f>
        <v>0</v>
      </c>
    </row>
    <row r="124" spans="1:75" s="43" customFormat="1">
      <c r="A124" s="346">
        <f t="shared" si="31"/>
        <v>90.270833333333329</v>
      </c>
      <c r="B124" s="347" t="str">
        <f>_Gio</f>
        <v>6:30</v>
      </c>
      <c r="C124" s="389" t="s">
        <v>3360</v>
      </c>
      <c r="D124" s="355">
        <f t="shared" si="20"/>
        <v>115</v>
      </c>
      <c r="E124" s="88" t="str">
        <f>_LocHe</f>
        <v>DCK65</v>
      </c>
      <c r="F124" s="390" t="str">
        <f>_LocMaHP</f>
        <v>DC2CK61</v>
      </c>
      <c r="G124" s="391" t="str">
        <f>_Loc</f>
        <v>Thủy lực cơ sở</v>
      </c>
      <c r="H124" s="391" t="s">
        <v>5348</v>
      </c>
      <c r="I124" s="392">
        <f>_Loc</f>
        <v>2</v>
      </c>
      <c r="J124" s="88" t="str">
        <f>_Loc</f>
        <v>Viết</v>
      </c>
      <c r="K124" s="393">
        <f>_Loc</f>
        <v>90</v>
      </c>
      <c r="L124" s="394">
        <v>42348</v>
      </c>
      <c r="M124" s="395" t="str">
        <f>_Ngay</f>
        <v>(Thứ 5)</v>
      </c>
      <c r="N124" s="88">
        <v>4</v>
      </c>
      <c r="O124" s="88">
        <v>100</v>
      </c>
      <c r="P124" s="89">
        <f>_SV_P</f>
        <v>30</v>
      </c>
      <c r="Q124" s="88">
        <f>_sophong</f>
        <v>4</v>
      </c>
      <c r="R124" s="351"/>
      <c r="S124" s="88"/>
      <c r="T124" s="88"/>
      <c r="U124" s="88"/>
      <c r="V124" s="88"/>
      <c r="W124" s="88"/>
      <c r="X124" s="88"/>
      <c r="Y124" s="352">
        <f t="shared" si="28"/>
        <v>0</v>
      </c>
      <c r="Z124" s="353">
        <f>_Ngaycham</f>
        <v>42349</v>
      </c>
      <c r="AA124" s="354">
        <f>_Nopdiem</f>
        <v>42355</v>
      </c>
      <c r="AB124" s="214"/>
      <c r="AC124" s="356" t="str">
        <f>_Ngay</f>
        <v/>
      </c>
      <c r="AD124" s="215"/>
      <c r="AE124" s="40"/>
      <c r="AF124" s="39"/>
      <c r="AG124" s="41" t="str">
        <f>_Loc</f>
        <v>KCK</v>
      </c>
      <c r="AH124" s="41" t="str">
        <f>_Loc</f>
        <v>KCK</v>
      </c>
      <c r="AI124" s="60">
        <f t="shared" si="29"/>
        <v>-8</v>
      </c>
      <c r="AJ124" s="103">
        <f t="shared" si="30"/>
        <v>3.3333333333333335</v>
      </c>
      <c r="AK124" s="42"/>
      <c r="AL124" s="51">
        <f>_Loc</f>
        <v>0</v>
      </c>
      <c r="AM124" s="51">
        <f>_Loc</f>
        <v>0</v>
      </c>
      <c r="AN124" s="51">
        <f>_Loc</f>
        <v>0</v>
      </c>
      <c r="AO124" s="51">
        <f>_Loc</f>
        <v>0</v>
      </c>
      <c r="AP124" s="51">
        <f>_Loc</f>
        <v>0</v>
      </c>
      <c r="AQ124" s="51">
        <f>_Loc</f>
        <v>0</v>
      </c>
      <c r="AR124" s="51">
        <f>_Loc</f>
        <v>0</v>
      </c>
      <c r="AS124" s="51" t="str">
        <f>_Loc</f>
        <v>x</v>
      </c>
      <c r="AT124" s="51" t="str">
        <f>_Loc</f>
        <v>x</v>
      </c>
      <c r="AU124" s="51" t="str">
        <f>_Loc</f>
        <v>x</v>
      </c>
      <c r="AV124" s="51" t="str">
        <f>_Loc</f>
        <v>x</v>
      </c>
      <c r="AW124" s="51">
        <f>_Loc</f>
        <v>0</v>
      </c>
      <c r="AX124" s="51">
        <f>_Loc</f>
        <v>0</v>
      </c>
      <c r="AY124" s="51">
        <f>_Loc</f>
        <v>0</v>
      </c>
      <c r="AZ124" s="51">
        <f>_Loc</f>
        <v>0</v>
      </c>
      <c r="BA124" s="51">
        <f>_Loc</f>
        <v>0</v>
      </c>
      <c r="BB124" s="51">
        <f>_Loc</f>
        <v>0</v>
      </c>
      <c r="BC124" s="51">
        <f>_Loc</f>
        <v>0</v>
      </c>
      <c r="BD124" s="51">
        <f>_Loc</f>
        <v>0</v>
      </c>
      <c r="BE124" s="51">
        <f>_Loc</f>
        <v>0</v>
      </c>
      <c r="BF124" s="51">
        <f>_Loc</f>
        <v>0</v>
      </c>
      <c r="BG124" s="51">
        <f>_Loc</f>
        <v>0</v>
      </c>
      <c r="BH124" s="51">
        <f>_Loc</f>
        <v>0</v>
      </c>
      <c r="BI124" s="51">
        <f>_Loc</f>
        <v>0</v>
      </c>
      <c r="BJ124" s="51">
        <f>_Loc</f>
        <v>0</v>
      </c>
      <c r="BK124" s="51">
        <f>_Loc</f>
        <v>0</v>
      </c>
      <c r="BL124" s="51" t="str">
        <f>_Loc</f>
        <v>x</v>
      </c>
      <c r="BM124" s="51" t="str">
        <f>_Loc</f>
        <v>x</v>
      </c>
      <c r="BN124" s="51" t="str">
        <f>_Loc</f>
        <v>x</v>
      </c>
      <c r="BO124" s="51" t="str">
        <f>_Loc</f>
        <v>x</v>
      </c>
      <c r="BP124" s="51">
        <f>_Loc</f>
        <v>0</v>
      </c>
      <c r="BQ124" s="51">
        <f>_Loc</f>
        <v>0</v>
      </c>
      <c r="BR124" s="51">
        <f>_Loc</f>
        <v>0</v>
      </c>
      <c r="BS124" s="51">
        <f>_Loc</f>
        <v>0</v>
      </c>
      <c r="BT124" s="51">
        <f>_Loc</f>
        <v>0</v>
      </c>
      <c r="BU124" s="51">
        <f>_Loc</f>
        <v>0</v>
      </c>
      <c r="BV124" s="51">
        <f>_Loc</f>
        <v>0</v>
      </c>
      <c r="BW124" s="51">
        <f>_Loc</f>
        <v>0</v>
      </c>
    </row>
    <row r="125" spans="1:75" s="43" customFormat="1">
      <c r="A125" s="346">
        <f t="shared" si="31"/>
        <v>75.270833333333329</v>
      </c>
      <c r="B125" s="347" t="str">
        <f>_Gio</f>
        <v>6:30</v>
      </c>
      <c r="C125" s="389" t="s">
        <v>3344</v>
      </c>
      <c r="D125" s="355">
        <f t="shared" ref="D125:D145" si="32">_stt</f>
        <v>116</v>
      </c>
      <c r="E125" s="88" t="str">
        <f>_LocHe</f>
        <v>DCK65</v>
      </c>
      <c r="F125" s="390" t="str">
        <f>_LocMaHP</f>
        <v>DC1LL05</v>
      </c>
      <c r="G125" s="391" t="str">
        <f>_Loc</f>
        <v>Pháp luật Việt Nam đại cương</v>
      </c>
      <c r="H125" s="373" t="s">
        <v>5415</v>
      </c>
      <c r="I125" s="392">
        <f>_Loc</f>
        <v>2</v>
      </c>
      <c r="J125" s="88" t="str">
        <f>_Loc</f>
        <v>Viết</v>
      </c>
      <c r="K125" s="393">
        <f>_Loc</f>
        <v>75</v>
      </c>
      <c r="L125" s="394">
        <v>42339</v>
      </c>
      <c r="M125" s="395" t="str">
        <f>_Ngay</f>
        <v>(Thứ 3)</v>
      </c>
      <c r="N125" s="88">
        <v>4</v>
      </c>
      <c r="O125" s="88">
        <v>90</v>
      </c>
      <c r="P125" s="89">
        <f>_SV_P</f>
        <v>30</v>
      </c>
      <c r="Q125" s="88">
        <f>_sophong</f>
        <v>3</v>
      </c>
      <c r="R125" s="351"/>
      <c r="S125" s="88"/>
      <c r="T125" s="88"/>
      <c r="U125" s="88"/>
      <c r="V125" s="88"/>
      <c r="W125" s="88"/>
      <c r="X125" s="88"/>
      <c r="Y125" s="352">
        <f t="shared" si="28"/>
        <v>0</v>
      </c>
      <c r="Z125" s="353">
        <f>_Ngaycham</f>
        <v>42340</v>
      </c>
      <c r="AA125" s="354">
        <f>_Nopdiem</f>
        <v>42346</v>
      </c>
      <c r="AB125" s="214"/>
      <c r="AC125" s="356" t="str">
        <f>_Ngay</f>
        <v/>
      </c>
      <c r="AD125" s="215"/>
      <c r="AE125" s="40"/>
      <c r="AF125" s="39"/>
      <c r="AG125" s="41" t="str">
        <f>_Loc</f>
        <v>LLPL</v>
      </c>
      <c r="AH125" s="41" t="str">
        <f>_Loc</f>
        <v>LLCT</v>
      </c>
      <c r="AI125" s="60">
        <f t="shared" si="29"/>
        <v>-6</v>
      </c>
      <c r="AJ125" s="103">
        <f t="shared" si="30"/>
        <v>3</v>
      </c>
      <c r="AK125" s="42"/>
      <c r="AL125" s="51" t="str">
        <f>_Loc</f>
        <v>x</v>
      </c>
      <c r="AM125" s="51" t="str">
        <f>_Loc</f>
        <v>x</v>
      </c>
      <c r="AN125" s="51" t="str">
        <f>_Loc</f>
        <v>x</v>
      </c>
      <c r="AO125" s="51" t="str">
        <f>_Loc</f>
        <v>x</v>
      </c>
      <c r="AP125" s="51" t="str">
        <f>_Loc</f>
        <v>x</v>
      </c>
      <c r="AQ125" s="51" t="str">
        <f>_Loc</f>
        <v>x</v>
      </c>
      <c r="AR125" s="51" t="str">
        <f>_Loc</f>
        <v>x</v>
      </c>
      <c r="AS125" s="51" t="str">
        <f>_Loc</f>
        <v>x</v>
      </c>
      <c r="AT125" s="51" t="str">
        <f>_Loc</f>
        <v>x</v>
      </c>
      <c r="AU125" s="51" t="str">
        <f>_Loc</f>
        <v>x</v>
      </c>
      <c r="AV125" s="51" t="str">
        <f>_Loc</f>
        <v>x</v>
      </c>
      <c r="AW125" s="51" t="str">
        <f>_Loc</f>
        <v>x</v>
      </c>
      <c r="AX125" s="51" t="str">
        <f>_Loc</f>
        <v>x</v>
      </c>
      <c r="AY125" s="51" t="str">
        <f>_Loc</f>
        <v>x</v>
      </c>
      <c r="AZ125" s="51" t="str">
        <f>_Loc</f>
        <v>x</v>
      </c>
      <c r="BA125" s="51" t="str">
        <f>_Loc</f>
        <v>x</v>
      </c>
      <c r="BB125" s="51" t="str">
        <f>_Loc</f>
        <v>x</v>
      </c>
      <c r="BC125" s="51" t="str">
        <f>_Loc</f>
        <v>x</v>
      </c>
      <c r="BD125" s="51" t="str">
        <f>_Loc</f>
        <v>x</v>
      </c>
      <c r="BE125" s="51">
        <f>_Loc</f>
        <v>0</v>
      </c>
      <c r="BF125" s="51" t="str">
        <f>_Loc</f>
        <v>x</v>
      </c>
      <c r="BG125" s="51" t="str">
        <f>_Loc</f>
        <v>x</v>
      </c>
      <c r="BH125" s="51" t="str">
        <f>_Loc</f>
        <v>x</v>
      </c>
      <c r="BI125" s="51">
        <f>_Loc</f>
        <v>0</v>
      </c>
      <c r="BJ125" s="51" t="str">
        <f>_Loc</f>
        <v>x</v>
      </c>
      <c r="BK125" s="51">
        <f>_Loc</f>
        <v>0</v>
      </c>
      <c r="BL125" s="51" t="str">
        <f>_Loc</f>
        <v>x</v>
      </c>
      <c r="BM125" s="51" t="str">
        <f>_Loc</f>
        <v>x</v>
      </c>
      <c r="BN125" s="51" t="str">
        <f>_Loc</f>
        <v>x</v>
      </c>
      <c r="BO125" s="51" t="str">
        <f>_Loc</f>
        <v>x</v>
      </c>
      <c r="BP125" s="51" t="str">
        <f>_Loc</f>
        <v>x</v>
      </c>
      <c r="BQ125" s="51" t="str">
        <f>_Loc</f>
        <v>x</v>
      </c>
      <c r="BR125" s="51" t="str">
        <f>_Loc</f>
        <v>x</v>
      </c>
      <c r="BS125" s="51" t="str">
        <f>_Loc</f>
        <v>x</v>
      </c>
      <c r="BT125" s="51" t="str">
        <f>_Loc</f>
        <v>x</v>
      </c>
      <c r="BU125" s="51" t="str">
        <f>_Loc</f>
        <v>x</v>
      </c>
      <c r="BV125" s="51" t="str">
        <f>_Loc</f>
        <v>x</v>
      </c>
      <c r="BW125" s="51">
        <f>_Loc</f>
        <v>0</v>
      </c>
    </row>
    <row r="126" spans="1:75" s="463" customFormat="1" ht="34.5" customHeight="1">
      <c r="A126" s="451"/>
      <c r="B126" s="452"/>
      <c r="C126" s="453"/>
      <c r="D126" s="355">
        <f t="shared" si="20"/>
        <v>117</v>
      </c>
      <c r="E126" s="464" t="s">
        <v>5416</v>
      </c>
      <c r="F126" s="422" t="s">
        <v>26</v>
      </c>
      <c r="G126" s="391" t="str">
        <f>_Loc</f>
        <v>Những nguyên lý cơ bản của chủ nghĩa Mác - Lênin 1</v>
      </c>
      <c r="H126" s="373" t="s">
        <v>5415</v>
      </c>
      <c r="I126" s="392">
        <f>_Loc</f>
        <v>2</v>
      </c>
      <c r="J126" s="88" t="str">
        <f>_Loc</f>
        <v>Viết</v>
      </c>
      <c r="K126" s="393">
        <f>_Loc</f>
        <v>75</v>
      </c>
      <c r="L126" s="465">
        <v>42346</v>
      </c>
      <c r="M126" s="466" t="str">
        <f>_Ngay</f>
        <v>(Thứ 3)</v>
      </c>
      <c r="N126" s="88">
        <v>2</v>
      </c>
      <c r="O126" s="88">
        <v>100</v>
      </c>
      <c r="P126" s="89">
        <f>_SV_P</f>
        <v>30</v>
      </c>
      <c r="Q126" s="88"/>
      <c r="R126" s="351"/>
      <c r="S126" s="88"/>
      <c r="T126" s="88"/>
      <c r="U126" s="88"/>
      <c r="V126" s="88"/>
      <c r="W126" s="88"/>
      <c r="X126" s="88"/>
      <c r="Y126" s="352"/>
      <c r="Z126" s="353">
        <f>_Ngaycham</f>
        <v>42347</v>
      </c>
      <c r="AA126" s="354">
        <f>_Nopdiem</f>
        <v>42353</v>
      </c>
      <c r="AB126" s="455"/>
      <c r="AC126" s="454"/>
      <c r="AD126" s="456"/>
      <c r="AE126" s="457"/>
      <c r="AF126" s="456"/>
      <c r="AG126" s="458"/>
      <c r="AH126" s="458"/>
      <c r="AI126" s="459"/>
      <c r="AJ126" s="460"/>
      <c r="AK126" s="461"/>
      <c r="AL126" s="462"/>
      <c r="AM126" s="462"/>
      <c r="AN126" s="462"/>
      <c r="AO126" s="462"/>
      <c r="AP126" s="462"/>
      <c r="AQ126" s="462"/>
      <c r="AR126" s="462"/>
      <c r="AS126" s="462"/>
      <c r="AT126" s="462"/>
      <c r="AU126" s="462"/>
      <c r="AV126" s="462"/>
      <c r="AW126" s="462"/>
      <c r="AX126" s="462"/>
      <c r="AY126" s="462"/>
      <c r="AZ126" s="462"/>
      <c r="BA126" s="462"/>
      <c r="BB126" s="462"/>
      <c r="BC126" s="462"/>
      <c r="BD126" s="462"/>
      <c r="BE126" s="462"/>
      <c r="BF126" s="462"/>
      <c r="BG126" s="462"/>
      <c r="BH126" s="462"/>
      <c r="BI126" s="462"/>
      <c r="BJ126" s="462"/>
      <c r="BK126" s="462"/>
      <c r="BL126" s="462"/>
      <c r="BM126" s="462"/>
      <c r="BN126" s="462"/>
      <c r="BO126" s="462"/>
      <c r="BP126" s="462"/>
      <c r="BQ126" s="462"/>
      <c r="BR126" s="462"/>
      <c r="BS126" s="462"/>
      <c r="BT126" s="462"/>
      <c r="BU126" s="462"/>
      <c r="BV126" s="462"/>
      <c r="BW126" s="462"/>
    </row>
    <row r="127" spans="1:75" s="463" customFormat="1">
      <c r="A127" s="451"/>
      <c r="B127" s="452"/>
      <c r="C127" s="453"/>
      <c r="D127" s="355">
        <f t="shared" si="32"/>
        <v>118</v>
      </c>
      <c r="E127" s="464" t="s">
        <v>5416</v>
      </c>
      <c r="F127" s="422" t="s">
        <v>73</v>
      </c>
      <c r="G127" s="391" t="str">
        <f>_Loc</f>
        <v>Tin học đại cương</v>
      </c>
      <c r="H127" s="373" t="s">
        <v>5415</v>
      </c>
      <c r="I127" s="392">
        <f>_Loc</f>
        <v>3</v>
      </c>
      <c r="J127" s="88" t="str">
        <f>_Loc</f>
        <v>TH</v>
      </c>
      <c r="K127" s="393">
        <f>_Loc</f>
        <v>0</v>
      </c>
      <c r="L127" s="465">
        <v>42358</v>
      </c>
      <c r="M127" s="466" t="str">
        <f>_Ngay</f>
        <v>(Cnhật)</v>
      </c>
      <c r="N127" s="88" t="s">
        <v>5279</v>
      </c>
      <c r="O127" s="88">
        <v>100</v>
      </c>
      <c r="P127" s="89" t="str">
        <f>_SV_P</f>
        <v/>
      </c>
      <c r="Q127" s="88"/>
      <c r="R127" s="351"/>
      <c r="S127" s="88"/>
      <c r="T127" s="88"/>
      <c r="U127" s="88"/>
      <c r="V127" s="88"/>
      <c r="W127" s="88"/>
      <c r="X127" s="88"/>
      <c r="Y127" s="352"/>
      <c r="Z127" s="353">
        <f>_Ngaycham</f>
        <v>42358</v>
      </c>
      <c r="AA127" s="354">
        <f>_Nopdiem</f>
        <v>42360</v>
      </c>
      <c r="AB127" s="455"/>
      <c r="AC127" s="454"/>
      <c r="AD127" s="456"/>
      <c r="AE127" s="457"/>
      <c r="AF127" s="456"/>
      <c r="AG127" s="458"/>
      <c r="AH127" s="458"/>
      <c r="AI127" s="459"/>
      <c r="AJ127" s="460"/>
      <c r="AK127" s="461"/>
      <c r="AL127" s="462"/>
      <c r="AM127" s="462"/>
      <c r="AN127" s="462"/>
      <c r="AO127" s="462"/>
      <c r="AP127" s="462"/>
      <c r="AQ127" s="462"/>
      <c r="AR127" s="462"/>
      <c r="AS127" s="462"/>
      <c r="AT127" s="462"/>
      <c r="AU127" s="462"/>
      <c r="AV127" s="462"/>
      <c r="AW127" s="462"/>
      <c r="AX127" s="462"/>
      <c r="AY127" s="462"/>
      <c r="AZ127" s="462"/>
      <c r="BA127" s="462"/>
      <c r="BB127" s="462"/>
      <c r="BC127" s="462"/>
      <c r="BD127" s="462"/>
      <c r="BE127" s="462"/>
      <c r="BF127" s="462"/>
      <c r="BG127" s="462"/>
      <c r="BH127" s="462"/>
      <c r="BI127" s="462"/>
      <c r="BJ127" s="462"/>
      <c r="BK127" s="462"/>
      <c r="BL127" s="462"/>
      <c r="BM127" s="462"/>
      <c r="BN127" s="462"/>
      <c r="BO127" s="462"/>
      <c r="BP127" s="462"/>
      <c r="BQ127" s="462"/>
      <c r="BR127" s="462"/>
      <c r="BS127" s="462"/>
      <c r="BT127" s="462"/>
      <c r="BU127" s="462"/>
      <c r="BV127" s="462"/>
      <c r="BW127" s="462"/>
    </row>
    <row r="128" spans="1:75" s="463" customFormat="1">
      <c r="A128" s="451"/>
      <c r="B128" s="452"/>
      <c r="C128" s="453"/>
      <c r="D128" s="355">
        <f t="shared" si="20"/>
        <v>119</v>
      </c>
      <c r="E128" s="464" t="s">
        <v>5416</v>
      </c>
      <c r="F128" s="422" t="s">
        <v>39</v>
      </c>
      <c r="G128" s="391" t="str">
        <f>_Loc</f>
        <v>Pháp luật Việt Nam đại cương</v>
      </c>
      <c r="H128" s="373" t="s">
        <v>5415</v>
      </c>
      <c r="I128" s="392">
        <f>_Loc</f>
        <v>2</v>
      </c>
      <c r="J128" s="88" t="str">
        <f>_Loc</f>
        <v>Viết</v>
      </c>
      <c r="K128" s="393">
        <f>_Loc</f>
        <v>75</v>
      </c>
      <c r="L128" s="465">
        <v>42356</v>
      </c>
      <c r="M128" s="466" t="str">
        <f>_Ngay</f>
        <v>(Thứ 6)</v>
      </c>
      <c r="N128" s="88">
        <v>3</v>
      </c>
      <c r="O128" s="88">
        <v>100</v>
      </c>
      <c r="P128" s="89">
        <f>_SV_P</f>
        <v>30</v>
      </c>
      <c r="Q128" s="88"/>
      <c r="R128" s="351"/>
      <c r="S128" s="88"/>
      <c r="T128" s="88"/>
      <c r="U128" s="88"/>
      <c r="V128" s="88"/>
      <c r="W128" s="88"/>
      <c r="X128" s="88"/>
      <c r="Y128" s="352"/>
      <c r="Z128" s="353">
        <f>_Ngaycham</f>
        <v>42359</v>
      </c>
      <c r="AA128" s="354">
        <f>_Nopdiem</f>
        <v>42363</v>
      </c>
      <c r="AB128" s="455"/>
      <c r="AC128" s="454"/>
      <c r="AD128" s="456"/>
      <c r="AE128" s="457"/>
      <c r="AF128" s="456"/>
      <c r="AG128" s="458"/>
      <c r="AH128" s="458"/>
      <c r="AI128" s="459"/>
      <c r="AJ128" s="460"/>
      <c r="AK128" s="461"/>
      <c r="AL128" s="462"/>
      <c r="AM128" s="462"/>
      <c r="AN128" s="462"/>
      <c r="AO128" s="462"/>
      <c r="AP128" s="462"/>
      <c r="AQ128" s="462"/>
      <c r="AR128" s="462"/>
      <c r="AS128" s="462"/>
      <c r="AT128" s="462"/>
      <c r="AU128" s="462"/>
      <c r="AV128" s="462"/>
      <c r="AW128" s="462"/>
      <c r="AX128" s="462"/>
      <c r="AY128" s="462"/>
      <c r="AZ128" s="462"/>
      <c r="BA128" s="462"/>
      <c r="BB128" s="462"/>
      <c r="BC128" s="462"/>
      <c r="BD128" s="462"/>
      <c r="BE128" s="462"/>
      <c r="BF128" s="462"/>
      <c r="BG128" s="462"/>
      <c r="BH128" s="462"/>
      <c r="BI128" s="462"/>
      <c r="BJ128" s="462"/>
      <c r="BK128" s="462"/>
      <c r="BL128" s="462"/>
      <c r="BM128" s="462"/>
      <c r="BN128" s="462"/>
      <c r="BO128" s="462"/>
      <c r="BP128" s="462"/>
      <c r="BQ128" s="462"/>
      <c r="BR128" s="462"/>
      <c r="BS128" s="462"/>
      <c r="BT128" s="462"/>
      <c r="BU128" s="462"/>
      <c r="BV128" s="462"/>
      <c r="BW128" s="462"/>
    </row>
    <row r="129" spans="1:76" s="463" customFormat="1">
      <c r="A129" s="451"/>
      <c r="B129" s="452"/>
      <c r="C129" s="453"/>
      <c r="D129" s="355">
        <f t="shared" si="32"/>
        <v>120</v>
      </c>
      <c r="E129" s="464" t="s">
        <v>5416</v>
      </c>
      <c r="F129" s="422" t="s">
        <v>57</v>
      </c>
      <c r="G129" s="391" t="str">
        <f>_Loc</f>
        <v>Toán 1</v>
      </c>
      <c r="H129" s="373" t="s">
        <v>5415</v>
      </c>
      <c r="I129" s="392">
        <f>_Loc</f>
        <v>4</v>
      </c>
      <c r="J129" s="88" t="str">
        <f>_Loc</f>
        <v>Viết</v>
      </c>
      <c r="K129" s="393">
        <f>_Loc</f>
        <v>90</v>
      </c>
      <c r="L129" s="465">
        <v>42349</v>
      </c>
      <c r="M129" s="466" t="str">
        <f>_Ngay</f>
        <v>(Thứ 6)</v>
      </c>
      <c r="N129" s="88">
        <v>4</v>
      </c>
      <c r="O129" s="88">
        <v>100</v>
      </c>
      <c r="P129" s="89">
        <f>_SV_P</f>
        <v>30</v>
      </c>
      <c r="Q129" s="88"/>
      <c r="R129" s="351"/>
      <c r="S129" s="88"/>
      <c r="T129" s="88"/>
      <c r="U129" s="88"/>
      <c r="V129" s="88"/>
      <c r="W129" s="88"/>
      <c r="X129" s="88"/>
      <c r="Y129" s="352"/>
      <c r="Z129" s="353">
        <f>_Ngaycham</f>
        <v>42352</v>
      </c>
      <c r="AA129" s="354">
        <f>_Nopdiem</f>
        <v>42356</v>
      </c>
      <c r="AB129" s="455"/>
      <c r="AC129" s="454"/>
      <c r="AD129" s="456"/>
      <c r="AE129" s="457"/>
      <c r="AF129" s="456"/>
      <c r="AG129" s="458"/>
      <c r="AH129" s="458"/>
      <c r="AI129" s="459"/>
      <c r="AJ129" s="460"/>
      <c r="AK129" s="461"/>
      <c r="AL129" s="462"/>
      <c r="AM129" s="462"/>
      <c r="AN129" s="462"/>
      <c r="AO129" s="462"/>
      <c r="AP129" s="462"/>
      <c r="AQ129" s="462"/>
      <c r="AR129" s="462"/>
      <c r="AS129" s="462"/>
      <c r="AT129" s="462"/>
      <c r="AU129" s="462"/>
      <c r="AV129" s="462"/>
      <c r="AW129" s="462"/>
      <c r="AX129" s="462"/>
      <c r="AY129" s="462"/>
      <c r="AZ129" s="462"/>
      <c r="BA129" s="462"/>
      <c r="BB129" s="462"/>
      <c r="BC129" s="462"/>
      <c r="BD129" s="462"/>
      <c r="BE129" s="462"/>
      <c r="BF129" s="462"/>
      <c r="BG129" s="462"/>
      <c r="BH129" s="462"/>
      <c r="BI129" s="462"/>
      <c r="BJ129" s="462"/>
      <c r="BK129" s="462"/>
      <c r="BL129" s="462"/>
      <c r="BM129" s="462"/>
      <c r="BN129" s="462"/>
      <c r="BO129" s="462"/>
      <c r="BP129" s="462"/>
      <c r="BQ129" s="462"/>
      <c r="BR129" s="462"/>
      <c r="BS129" s="462"/>
      <c r="BT129" s="462"/>
      <c r="BU129" s="462"/>
      <c r="BV129" s="462"/>
      <c r="BW129" s="462"/>
    </row>
    <row r="130" spans="1:76" s="463" customFormat="1">
      <c r="A130" s="451"/>
      <c r="B130" s="452"/>
      <c r="C130" s="453"/>
      <c r="D130" s="355">
        <f t="shared" si="32"/>
        <v>121</v>
      </c>
      <c r="E130" s="464" t="s">
        <v>5416</v>
      </c>
      <c r="F130" s="422" t="s">
        <v>281</v>
      </c>
      <c r="G130" s="391" t="str">
        <f>_Loc</f>
        <v>Nguyên lý kế toán</v>
      </c>
      <c r="H130" s="373" t="s">
        <v>5415</v>
      </c>
      <c r="I130" s="392">
        <f>_Loc</f>
        <v>3</v>
      </c>
      <c r="J130" s="88" t="str">
        <f>_Loc</f>
        <v>Viết</v>
      </c>
      <c r="K130" s="393">
        <f>_Loc</f>
        <v>90</v>
      </c>
      <c r="L130" s="465">
        <v>42352</v>
      </c>
      <c r="M130" s="466" t="str">
        <f>_Ngay</f>
        <v>(Thứ 2)</v>
      </c>
      <c r="N130" s="88">
        <v>4</v>
      </c>
      <c r="O130" s="88">
        <v>100</v>
      </c>
      <c r="P130" s="89">
        <f>_SV_P</f>
        <v>30</v>
      </c>
      <c r="Q130" s="88"/>
      <c r="R130" s="351"/>
      <c r="S130" s="88"/>
      <c r="T130" s="88"/>
      <c r="U130" s="88"/>
      <c r="V130" s="88"/>
      <c r="W130" s="88"/>
      <c r="X130" s="88"/>
      <c r="Y130" s="352"/>
      <c r="Z130" s="353">
        <f>_Ngaycham</f>
        <v>42353</v>
      </c>
      <c r="AA130" s="354">
        <f>_Nopdiem</f>
        <v>42359</v>
      </c>
      <c r="AB130" s="455"/>
      <c r="AC130" s="454"/>
      <c r="AD130" s="456"/>
      <c r="AE130" s="457"/>
      <c r="AF130" s="456"/>
      <c r="AG130" s="458"/>
      <c r="AH130" s="458"/>
      <c r="AI130" s="459"/>
      <c r="AJ130" s="460"/>
      <c r="AK130" s="461"/>
      <c r="AL130" s="462"/>
      <c r="AM130" s="462"/>
      <c r="AN130" s="462"/>
      <c r="AO130" s="462"/>
      <c r="AP130" s="462"/>
      <c r="AQ130" s="462"/>
      <c r="AR130" s="462"/>
      <c r="AS130" s="462"/>
      <c r="AT130" s="462"/>
      <c r="AU130" s="462"/>
      <c r="AV130" s="462"/>
      <c r="AW130" s="462"/>
      <c r="AX130" s="462"/>
      <c r="AY130" s="462"/>
      <c r="AZ130" s="462"/>
      <c r="BA130" s="462"/>
      <c r="BB130" s="462"/>
      <c r="BC130" s="462"/>
      <c r="BD130" s="462"/>
      <c r="BE130" s="462"/>
      <c r="BF130" s="462"/>
      <c r="BG130" s="462"/>
      <c r="BH130" s="462"/>
      <c r="BI130" s="462"/>
      <c r="BJ130" s="462"/>
      <c r="BK130" s="462"/>
      <c r="BL130" s="462"/>
      <c r="BM130" s="462"/>
      <c r="BN130" s="462"/>
      <c r="BO130" s="462"/>
      <c r="BP130" s="462"/>
      <c r="BQ130" s="462"/>
      <c r="BR130" s="462"/>
      <c r="BS130" s="462"/>
      <c r="BT130" s="462"/>
      <c r="BU130" s="462"/>
      <c r="BV130" s="462"/>
      <c r="BW130" s="462"/>
    </row>
    <row r="131" spans="1:76" s="482" customFormat="1" ht="33.75" customHeight="1">
      <c r="A131" s="467"/>
      <c r="B131" s="468"/>
      <c r="C131" s="469"/>
      <c r="D131" s="439">
        <f t="shared" si="32"/>
        <v>122</v>
      </c>
      <c r="E131" s="464" t="s">
        <v>5413</v>
      </c>
      <c r="F131" s="401" t="s">
        <v>704</v>
      </c>
      <c r="G131" s="402" t="str">
        <f>_Loc</f>
        <v>Quản lý, khai thác và kiểm định công trình cầu, đường</v>
      </c>
      <c r="H131" s="470" t="s">
        <v>5412</v>
      </c>
      <c r="I131" s="403">
        <f>_Loc</f>
        <v>2</v>
      </c>
      <c r="J131" s="400" t="str">
        <f>_Loc</f>
        <v>Viết</v>
      </c>
      <c r="K131" s="404">
        <f>_Loc</f>
        <v>75</v>
      </c>
      <c r="L131" s="471">
        <v>42363</v>
      </c>
      <c r="M131" s="472" t="str">
        <f>_Ngay</f>
        <v>(Thứ 6)</v>
      </c>
      <c r="N131" s="400">
        <v>5</v>
      </c>
      <c r="O131" s="400">
        <v>160</v>
      </c>
      <c r="P131" s="407">
        <f>_SV_P</f>
        <v>30</v>
      </c>
      <c r="Q131" s="400"/>
      <c r="R131" s="408"/>
      <c r="S131" s="400"/>
      <c r="T131" s="400"/>
      <c r="U131" s="400"/>
      <c r="V131" s="400"/>
      <c r="W131" s="400"/>
      <c r="X131" s="400"/>
      <c r="Y131" s="409"/>
      <c r="Z131" s="410">
        <f>_Ngaycham</f>
        <v>42366</v>
      </c>
      <c r="AA131" s="411">
        <f>_Nopdiem</f>
        <v>42370</v>
      </c>
      <c r="AB131" s="473"/>
      <c r="AC131" s="474"/>
      <c r="AD131" s="475"/>
      <c r="AE131" s="476"/>
      <c r="AF131" s="475"/>
      <c r="AG131" s="477"/>
      <c r="AH131" s="477"/>
      <c r="AI131" s="478"/>
      <c r="AJ131" s="479"/>
      <c r="AK131" s="480"/>
      <c r="AL131" s="481"/>
      <c r="AM131" s="481"/>
      <c r="AN131" s="481"/>
      <c r="AO131" s="481"/>
      <c r="AP131" s="481"/>
      <c r="AQ131" s="481"/>
      <c r="AR131" s="481"/>
      <c r="AS131" s="481"/>
      <c r="AT131" s="481"/>
      <c r="AU131" s="481"/>
      <c r="AV131" s="481"/>
      <c r="AW131" s="481"/>
      <c r="AX131" s="481"/>
      <c r="AY131" s="481"/>
      <c r="AZ131" s="481"/>
      <c r="BA131" s="481"/>
      <c r="BB131" s="481"/>
      <c r="BC131" s="481"/>
      <c r="BD131" s="481"/>
      <c r="BE131" s="481"/>
      <c r="BF131" s="481"/>
      <c r="BG131" s="481"/>
      <c r="BH131" s="481"/>
      <c r="BI131" s="481"/>
      <c r="BJ131" s="481"/>
      <c r="BK131" s="481"/>
      <c r="BL131" s="481"/>
      <c r="BM131" s="481"/>
      <c r="BN131" s="481"/>
      <c r="BO131" s="481"/>
      <c r="BP131" s="481"/>
      <c r="BQ131" s="481"/>
      <c r="BR131" s="481"/>
      <c r="BS131" s="481"/>
      <c r="BT131" s="481"/>
      <c r="BU131" s="481"/>
      <c r="BV131" s="481"/>
      <c r="BW131" s="481"/>
    </row>
    <row r="132" spans="1:76" s="482" customFormat="1">
      <c r="A132" s="467"/>
      <c r="B132" s="468"/>
      <c r="C132" s="469"/>
      <c r="D132" s="439">
        <f t="shared" si="32"/>
        <v>123</v>
      </c>
      <c r="E132" s="464" t="s">
        <v>5413</v>
      </c>
      <c r="F132" s="401" t="s">
        <v>668</v>
      </c>
      <c r="G132" s="402" t="str">
        <f>_Loc</f>
        <v>Kỹ thuật thi công và tổ chức thi công cầu</v>
      </c>
      <c r="H132" s="470" t="s">
        <v>5412</v>
      </c>
      <c r="I132" s="403">
        <f>_Loc</f>
        <v>3</v>
      </c>
      <c r="J132" s="400" t="str">
        <f>_Loc</f>
        <v>Viết</v>
      </c>
      <c r="K132" s="404">
        <f>_Loc</f>
        <v>90</v>
      </c>
      <c r="L132" s="471">
        <v>42367</v>
      </c>
      <c r="M132" s="472" t="str">
        <f>_Ngay</f>
        <v>(Thứ 3)</v>
      </c>
      <c r="N132" s="400">
        <v>5</v>
      </c>
      <c r="O132" s="400">
        <v>160</v>
      </c>
      <c r="P132" s="407">
        <f>_SV_P</f>
        <v>30</v>
      </c>
      <c r="Q132" s="400"/>
      <c r="R132" s="408"/>
      <c r="S132" s="400"/>
      <c r="T132" s="400"/>
      <c r="U132" s="400"/>
      <c r="V132" s="400"/>
      <c r="W132" s="400"/>
      <c r="X132" s="400"/>
      <c r="Y132" s="409"/>
      <c r="Z132" s="410">
        <f>_Ngaycham</f>
        <v>42368</v>
      </c>
      <c r="AA132" s="411">
        <f>_Nopdiem</f>
        <v>42374</v>
      </c>
      <c r="AB132" s="473"/>
      <c r="AC132" s="474"/>
      <c r="AD132" s="475"/>
      <c r="AE132" s="476"/>
      <c r="AF132" s="475"/>
      <c r="AG132" s="477"/>
      <c r="AH132" s="477"/>
      <c r="AI132" s="478"/>
      <c r="AJ132" s="479"/>
      <c r="AK132" s="480"/>
      <c r="AL132" s="481"/>
      <c r="AM132" s="481"/>
      <c r="AN132" s="481"/>
      <c r="AO132" s="481"/>
      <c r="AP132" s="481"/>
      <c r="AQ132" s="481"/>
      <c r="AR132" s="481"/>
      <c r="AS132" s="481"/>
      <c r="AT132" s="481"/>
      <c r="AU132" s="481"/>
      <c r="AV132" s="481"/>
      <c r="AW132" s="481"/>
      <c r="AX132" s="481"/>
      <c r="AY132" s="481"/>
      <c r="AZ132" s="481"/>
      <c r="BA132" s="481"/>
      <c r="BB132" s="481"/>
      <c r="BC132" s="481"/>
      <c r="BD132" s="481"/>
      <c r="BE132" s="481"/>
      <c r="BF132" s="481"/>
      <c r="BG132" s="481"/>
      <c r="BH132" s="481"/>
      <c r="BI132" s="481"/>
      <c r="BJ132" s="481"/>
      <c r="BK132" s="481"/>
      <c r="BL132" s="481"/>
      <c r="BM132" s="481"/>
      <c r="BN132" s="481"/>
      <c r="BO132" s="481"/>
      <c r="BP132" s="481"/>
      <c r="BQ132" s="481"/>
      <c r="BR132" s="481"/>
      <c r="BS132" s="481"/>
      <c r="BT132" s="481"/>
      <c r="BU132" s="481"/>
      <c r="BV132" s="481"/>
      <c r="BW132" s="481"/>
      <c r="BX132" s="482">
        <f>70+70+20</f>
        <v>160</v>
      </c>
    </row>
    <row r="133" spans="1:76" s="482" customFormat="1" ht="37.5">
      <c r="A133" s="467"/>
      <c r="B133" s="468"/>
      <c r="C133" s="469"/>
      <c r="D133" s="439">
        <f t="shared" si="32"/>
        <v>124</v>
      </c>
      <c r="E133" s="464" t="s">
        <v>5413</v>
      </c>
      <c r="F133" s="401" t="s">
        <v>649</v>
      </c>
      <c r="G133" s="402" t="str">
        <f>_Loc</f>
        <v>Đồ án Tổ chức thi công và thi công công trình xây dựng</v>
      </c>
      <c r="H133" s="470" t="s">
        <v>5412</v>
      </c>
      <c r="I133" s="403">
        <f>_Loc</f>
        <v>2</v>
      </c>
      <c r="J133" s="400" t="str">
        <f>_Loc</f>
        <v>VĐ</v>
      </c>
      <c r="K133" s="404">
        <f>_Loc</f>
        <v>0</v>
      </c>
      <c r="L133" s="471">
        <v>42371</v>
      </c>
      <c r="M133" s="472" t="str">
        <f>_Ngay</f>
        <v>(Thứ 7)</v>
      </c>
      <c r="N133" s="400" t="s">
        <v>5279</v>
      </c>
      <c r="O133" s="400">
        <v>160</v>
      </c>
      <c r="P133" s="407" t="str">
        <f>_SV_P</f>
        <v/>
      </c>
      <c r="Q133" s="400"/>
      <c r="R133" s="408"/>
      <c r="S133" s="400"/>
      <c r="T133" s="400"/>
      <c r="U133" s="400"/>
      <c r="V133" s="400"/>
      <c r="W133" s="400"/>
      <c r="X133" s="400"/>
      <c r="Y133" s="409"/>
      <c r="Z133" s="410">
        <f>_Ngaycham</f>
        <v>42371</v>
      </c>
      <c r="AA133" s="411">
        <f>_Nopdiem</f>
        <v>42373</v>
      </c>
      <c r="AB133" s="473"/>
      <c r="AC133" s="474"/>
      <c r="AD133" s="475"/>
      <c r="AE133" s="476"/>
      <c r="AF133" s="475"/>
      <c r="AG133" s="477"/>
      <c r="AH133" s="477"/>
      <c r="AI133" s="478"/>
      <c r="AJ133" s="479"/>
      <c r="AK133" s="480"/>
      <c r="AL133" s="481"/>
      <c r="AM133" s="481"/>
      <c r="AN133" s="481"/>
      <c r="AO133" s="481"/>
      <c r="AP133" s="481"/>
      <c r="AQ133" s="481"/>
      <c r="AR133" s="481"/>
      <c r="AS133" s="481"/>
      <c r="AT133" s="481"/>
      <c r="AU133" s="481"/>
      <c r="AV133" s="481"/>
      <c r="AW133" s="481"/>
      <c r="AX133" s="481"/>
      <c r="AY133" s="481"/>
      <c r="AZ133" s="481"/>
      <c r="BA133" s="481"/>
      <c r="BB133" s="481"/>
      <c r="BC133" s="481"/>
      <c r="BD133" s="481"/>
      <c r="BE133" s="481"/>
      <c r="BF133" s="481"/>
      <c r="BG133" s="481"/>
      <c r="BH133" s="481"/>
      <c r="BI133" s="481"/>
      <c r="BJ133" s="481"/>
      <c r="BK133" s="481"/>
      <c r="BL133" s="481"/>
      <c r="BM133" s="481"/>
      <c r="BN133" s="481"/>
      <c r="BO133" s="481"/>
      <c r="BP133" s="481"/>
      <c r="BQ133" s="481"/>
      <c r="BR133" s="481"/>
      <c r="BS133" s="481"/>
      <c r="BT133" s="481"/>
      <c r="BU133" s="481"/>
      <c r="BV133" s="481"/>
      <c r="BW133" s="481"/>
    </row>
    <row r="134" spans="1:76" s="482" customFormat="1" ht="37.5">
      <c r="A134" s="467"/>
      <c r="B134" s="468"/>
      <c r="C134" s="469"/>
      <c r="D134" s="439">
        <f t="shared" si="32"/>
        <v>125</v>
      </c>
      <c r="E134" s="464" t="s">
        <v>5413</v>
      </c>
      <c r="F134" s="401" t="s">
        <v>658</v>
      </c>
      <c r="G134" s="402" t="str">
        <f>_Loc</f>
        <v>Kỹ thuật thi công và tổ chức thi công đường bộ</v>
      </c>
      <c r="H134" s="470" t="s">
        <v>5412</v>
      </c>
      <c r="I134" s="403">
        <f>_Loc</f>
        <v>3</v>
      </c>
      <c r="J134" s="400" t="str">
        <f>_Loc</f>
        <v>Viết</v>
      </c>
      <c r="K134" s="404">
        <f>_Loc</f>
        <v>90</v>
      </c>
      <c r="L134" s="471">
        <v>42375</v>
      </c>
      <c r="M134" s="472" t="str">
        <f>_Ngay</f>
        <v>(Thứ 4)</v>
      </c>
      <c r="N134" s="400">
        <v>5</v>
      </c>
      <c r="O134" s="400">
        <v>160</v>
      </c>
      <c r="P134" s="407">
        <f>_SV_P</f>
        <v>30</v>
      </c>
      <c r="Q134" s="400"/>
      <c r="R134" s="408"/>
      <c r="S134" s="400"/>
      <c r="T134" s="400"/>
      <c r="U134" s="400"/>
      <c r="V134" s="400"/>
      <c r="W134" s="400"/>
      <c r="X134" s="400"/>
      <c r="Y134" s="409"/>
      <c r="Z134" s="410">
        <f>_Ngaycham</f>
        <v>42376</v>
      </c>
      <c r="AA134" s="411">
        <f>_Nopdiem</f>
        <v>42382</v>
      </c>
      <c r="AB134" s="473"/>
      <c r="AC134" s="474"/>
      <c r="AD134" s="475"/>
      <c r="AE134" s="476"/>
      <c r="AF134" s="475"/>
      <c r="AG134" s="477"/>
      <c r="AH134" s="477"/>
      <c r="AI134" s="478"/>
      <c r="AJ134" s="479"/>
      <c r="AK134" s="480"/>
      <c r="AL134" s="481"/>
      <c r="AM134" s="481"/>
      <c r="AN134" s="481"/>
      <c r="AO134" s="481"/>
      <c r="AP134" s="481"/>
      <c r="AQ134" s="481"/>
      <c r="AR134" s="481"/>
      <c r="AS134" s="481"/>
      <c r="AT134" s="481"/>
      <c r="AU134" s="481"/>
      <c r="AV134" s="481"/>
      <c r="AW134" s="481"/>
      <c r="AX134" s="481"/>
      <c r="AY134" s="481"/>
      <c r="AZ134" s="481"/>
      <c r="BA134" s="481"/>
      <c r="BB134" s="481"/>
      <c r="BC134" s="481"/>
      <c r="BD134" s="481"/>
      <c r="BE134" s="481"/>
      <c r="BF134" s="481"/>
      <c r="BG134" s="481"/>
      <c r="BH134" s="481"/>
      <c r="BI134" s="481"/>
      <c r="BJ134" s="481"/>
      <c r="BK134" s="481"/>
      <c r="BL134" s="481"/>
      <c r="BM134" s="481"/>
      <c r="BN134" s="481"/>
      <c r="BO134" s="481"/>
      <c r="BP134" s="481"/>
      <c r="BQ134" s="481"/>
      <c r="BR134" s="481"/>
      <c r="BS134" s="481"/>
      <c r="BT134" s="481"/>
      <c r="BU134" s="481"/>
      <c r="BV134" s="481"/>
      <c r="BW134" s="481"/>
    </row>
    <row r="135" spans="1:76" s="482" customFormat="1">
      <c r="A135" s="467"/>
      <c r="B135" s="468"/>
      <c r="C135" s="469"/>
      <c r="D135" s="439">
        <f t="shared" si="32"/>
        <v>126</v>
      </c>
      <c r="E135" s="464" t="s">
        <v>5413</v>
      </c>
      <c r="F135" s="401" t="s">
        <v>1705</v>
      </c>
      <c r="G135" s="402" t="str">
        <f>_Loc</f>
        <v>Quản lý dự án đầu tư xây dựng công trình</v>
      </c>
      <c r="H135" s="470" t="s">
        <v>5412</v>
      </c>
      <c r="I135" s="403">
        <f>_Loc</f>
        <v>3</v>
      </c>
      <c r="J135" s="400" t="str">
        <f>_Loc</f>
        <v>Viết</v>
      </c>
      <c r="K135" s="404">
        <f>_Loc</f>
        <v>90</v>
      </c>
      <c r="L135" s="471">
        <v>42380</v>
      </c>
      <c r="M135" s="472" t="str">
        <f>_Ngay</f>
        <v>(Thứ 2)</v>
      </c>
      <c r="N135" s="400">
        <v>5</v>
      </c>
      <c r="O135" s="400">
        <v>160</v>
      </c>
      <c r="P135" s="407">
        <f>_SV_P</f>
        <v>30</v>
      </c>
      <c r="Q135" s="400"/>
      <c r="R135" s="408"/>
      <c r="S135" s="400"/>
      <c r="T135" s="400"/>
      <c r="U135" s="400"/>
      <c r="V135" s="400"/>
      <c r="W135" s="400"/>
      <c r="X135" s="400"/>
      <c r="Y135" s="409"/>
      <c r="Z135" s="410">
        <f>_Ngaycham</f>
        <v>42381</v>
      </c>
      <c r="AA135" s="411">
        <f>_Nopdiem</f>
        <v>42387</v>
      </c>
      <c r="AB135" s="473"/>
      <c r="AC135" s="474"/>
      <c r="AD135" s="475"/>
      <c r="AE135" s="476"/>
      <c r="AF135" s="475"/>
      <c r="AG135" s="477"/>
      <c r="AH135" s="477"/>
      <c r="AI135" s="478"/>
      <c r="AJ135" s="479"/>
      <c r="AK135" s="480"/>
      <c r="AL135" s="481"/>
      <c r="AM135" s="481"/>
      <c r="AN135" s="481"/>
      <c r="AO135" s="481"/>
      <c r="AP135" s="481"/>
      <c r="AQ135" s="481"/>
      <c r="AR135" s="481"/>
      <c r="AS135" s="481"/>
      <c r="AT135" s="481"/>
      <c r="AU135" s="481"/>
      <c r="AV135" s="481"/>
      <c r="AW135" s="481"/>
      <c r="AX135" s="481"/>
      <c r="AY135" s="481"/>
      <c r="AZ135" s="481"/>
      <c r="BA135" s="481"/>
      <c r="BB135" s="481"/>
      <c r="BC135" s="481"/>
      <c r="BD135" s="481"/>
      <c r="BE135" s="481"/>
      <c r="BF135" s="481"/>
      <c r="BG135" s="481"/>
      <c r="BH135" s="481"/>
      <c r="BI135" s="481"/>
      <c r="BJ135" s="481"/>
      <c r="BK135" s="481"/>
      <c r="BL135" s="481"/>
      <c r="BM135" s="481"/>
      <c r="BN135" s="481"/>
      <c r="BO135" s="481"/>
      <c r="BP135" s="481"/>
      <c r="BQ135" s="481"/>
      <c r="BR135" s="481"/>
      <c r="BS135" s="481"/>
      <c r="BT135" s="481"/>
      <c r="BU135" s="481"/>
      <c r="BV135" s="481"/>
      <c r="BW135" s="481"/>
    </row>
    <row r="136" spans="1:76" s="482" customFormat="1">
      <c r="A136" s="467"/>
      <c r="B136" s="468"/>
      <c r="C136" s="469"/>
      <c r="D136" s="439">
        <f t="shared" si="32"/>
        <v>127</v>
      </c>
      <c r="E136" s="464" t="s">
        <v>5413</v>
      </c>
      <c r="F136" s="401" t="s">
        <v>1127</v>
      </c>
      <c r="G136" s="402" t="str">
        <f>_Loc</f>
        <v>Quy hoạch giao thông vận tải</v>
      </c>
      <c r="H136" s="470" t="s">
        <v>5412</v>
      </c>
      <c r="I136" s="403">
        <f>_Loc</f>
        <v>2</v>
      </c>
      <c r="J136" s="400" t="str">
        <f>_Loc</f>
        <v>Viết</v>
      </c>
      <c r="K136" s="404">
        <f>_Loc</f>
        <v>60</v>
      </c>
      <c r="L136" s="471">
        <v>42383</v>
      </c>
      <c r="M136" s="472" t="str">
        <f>_Ngay</f>
        <v>(Thứ 5)</v>
      </c>
      <c r="N136" s="400">
        <v>5</v>
      </c>
      <c r="O136" s="400">
        <v>160</v>
      </c>
      <c r="P136" s="407">
        <f>_SV_P</f>
        <v>30</v>
      </c>
      <c r="Q136" s="400"/>
      <c r="R136" s="408"/>
      <c r="S136" s="400"/>
      <c r="T136" s="400"/>
      <c r="U136" s="400"/>
      <c r="V136" s="400"/>
      <c r="W136" s="400"/>
      <c r="X136" s="400"/>
      <c r="Y136" s="409"/>
      <c r="Z136" s="410">
        <f>_Ngaycham</f>
        <v>42384</v>
      </c>
      <c r="AA136" s="411">
        <f>_Nopdiem</f>
        <v>42390</v>
      </c>
      <c r="AB136" s="473"/>
      <c r="AC136" s="474"/>
      <c r="AD136" s="475"/>
      <c r="AE136" s="476"/>
      <c r="AF136" s="475"/>
      <c r="AG136" s="477"/>
      <c r="AH136" s="477"/>
      <c r="AI136" s="478"/>
      <c r="AJ136" s="479"/>
      <c r="AK136" s="480"/>
      <c r="AL136" s="481"/>
      <c r="AM136" s="481"/>
      <c r="AN136" s="481"/>
      <c r="AO136" s="481"/>
      <c r="AP136" s="481"/>
      <c r="AQ136" s="481"/>
      <c r="AR136" s="481"/>
      <c r="AS136" s="481"/>
      <c r="AT136" s="481"/>
      <c r="AU136" s="481"/>
      <c r="AV136" s="481"/>
      <c r="AW136" s="481"/>
      <c r="AX136" s="481"/>
      <c r="AY136" s="481"/>
      <c r="AZ136" s="481"/>
      <c r="BA136" s="481"/>
      <c r="BB136" s="481"/>
      <c r="BC136" s="481"/>
      <c r="BD136" s="481"/>
      <c r="BE136" s="481"/>
      <c r="BF136" s="481"/>
      <c r="BG136" s="481"/>
      <c r="BH136" s="481"/>
      <c r="BI136" s="481"/>
      <c r="BJ136" s="481"/>
      <c r="BK136" s="481"/>
      <c r="BL136" s="481"/>
      <c r="BM136" s="481"/>
      <c r="BN136" s="481"/>
      <c r="BO136" s="481"/>
      <c r="BP136" s="481"/>
      <c r="BQ136" s="481"/>
      <c r="BR136" s="481"/>
      <c r="BS136" s="481"/>
      <c r="BT136" s="481"/>
      <c r="BU136" s="481"/>
      <c r="BV136" s="481"/>
      <c r="BW136" s="481"/>
    </row>
    <row r="137" spans="1:76" s="482" customFormat="1">
      <c r="A137" s="467"/>
      <c r="B137" s="468"/>
      <c r="C137" s="469"/>
      <c r="D137" s="439">
        <f t="shared" si="32"/>
        <v>128</v>
      </c>
      <c r="E137" s="464" t="s">
        <v>5413</v>
      </c>
      <c r="F137" s="401" t="s">
        <v>447</v>
      </c>
      <c r="G137" s="402" t="str">
        <f>_Loc</f>
        <v>Động lực học công trình</v>
      </c>
      <c r="H137" s="470" t="s">
        <v>5412</v>
      </c>
      <c r="I137" s="403">
        <f>_Loc</f>
        <v>2</v>
      </c>
      <c r="J137" s="400" t="str">
        <f>_Loc</f>
        <v>Viết</v>
      </c>
      <c r="K137" s="404">
        <f>_Loc</f>
        <v>90</v>
      </c>
      <c r="L137" s="471">
        <v>42387</v>
      </c>
      <c r="M137" s="472" t="str">
        <f>_Ngay</f>
        <v>(Thứ 2)</v>
      </c>
      <c r="N137" s="400">
        <v>5</v>
      </c>
      <c r="O137" s="400">
        <v>160</v>
      </c>
      <c r="P137" s="407">
        <f>_SV_P</f>
        <v>30</v>
      </c>
      <c r="Q137" s="400"/>
      <c r="R137" s="408"/>
      <c r="S137" s="400"/>
      <c r="T137" s="400"/>
      <c r="U137" s="400"/>
      <c r="V137" s="400"/>
      <c r="W137" s="400"/>
      <c r="X137" s="400"/>
      <c r="Y137" s="409"/>
      <c r="Z137" s="410">
        <f>_Ngaycham</f>
        <v>42388</v>
      </c>
      <c r="AA137" s="411">
        <f>_Nopdiem</f>
        <v>42394</v>
      </c>
      <c r="AB137" s="473"/>
      <c r="AC137" s="474"/>
      <c r="AD137" s="475"/>
      <c r="AE137" s="476"/>
      <c r="AF137" s="475"/>
      <c r="AG137" s="477"/>
      <c r="AH137" s="477"/>
      <c r="AI137" s="478"/>
      <c r="AJ137" s="479"/>
      <c r="AK137" s="480"/>
      <c r="AL137" s="481"/>
      <c r="AM137" s="481"/>
      <c r="AN137" s="481"/>
      <c r="AO137" s="481"/>
      <c r="AP137" s="481"/>
      <c r="AQ137" s="481"/>
      <c r="AR137" s="481"/>
      <c r="AS137" s="481"/>
      <c r="AT137" s="481"/>
      <c r="AU137" s="481"/>
      <c r="AV137" s="481"/>
      <c r="AW137" s="481"/>
      <c r="AX137" s="481"/>
      <c r="AY137" s="481"/>
      <c r="AZ137" s="481"/>
      <c r="BA137" s="481"/>
      <c r="BB137" s="481"/>
      <c r="BC137" s="481"/>
      <c r="BD137" s="481"/>
      <c r="BE137" s="481"/>
      <c r="BF137" s="481"/>
      <c r="BG137" s="481"/>
      <c r="BH137" s="481"/>
      <c r="BI137" s="481"/>
      <c r="BJ137" s="481"/>
      <c r="BK137" s="481"/>
      <c r="BL137" s="481"/>
      <c r="BM137" s="481"/>
      <c r="BN137" s="481"/>
      <c r="BO137" s="481"/>
      <c r="BP137" s="481"/>
      <c r="BQ137" s="481"/>
      <c r="BR137" s="481"/>
      <c r="BS137" s="481"/>
      <c r="BT137" s="481"/>
      <c r="BU137" s="481"/>
      <c r="BV137" s="481"/>
      <c r="BW137" s="481"/>
    </row>
    <row r="138" spans="1:76" s="482" customFormat="1">
      <c r="A138" s="467"/>
      <c r="B138" s="468"/>
      <c r="C138" s="469"/>
      <c r="D138" s="355">
        <f t="shared" si="32"/>
        <v>129</v>
      </c>
      <c r="E138" s="464" t="s">
        <v>5413</v>
      </c>
      <c r="F138" s="401" t="s">
        <v>600</v>
      </c>
      <c r="G138" s="402" t="str">
        <f>_Loc</f>
        <v>Kết cấu nhà</v>
      </c>
      <c r="H138" s="470" t="s">
        <v>5414</v>
      </c>
      <c r="I138" s="392">
        <f>_Loc</f>
        <v>2</v>
      </c>
      <c r="J138" s="88" t="str">
        <f>_Loc</f>
        <v>Viết</v>
      </c>
      <c r="K138" s="393">
        <f>_Loc</f>
        <v>90</v>
      </c>
      <c r="L138" s="465">
        <v>42363</v>
      </c>
      <c r="M138" s="466" t="str">
        <f>_Ngay</f>
        <v>(Thứ 6)</v>
      </c>
      <c r="N138" s="400">
        <v>5</v>
      </c>
      <c r="O138" s="400">
        <v>43</v>
      </c>
      <c r="P138" s="89">
        <f>_SV_P</f>
        <v>30</v>
      </c>
      <c r="Q138" s="400"/>
      <c r="R138" s="408"/>
      <c r="S138" s="400"/>
      <c r="T138" s="400"/>
      <c r="U138" s="400"/>
      <c r="V138" s="400"/>
      <c r="W138" s="400"/>
      <c r="X138" s="400"/>
      <c r="Y138" s="409"/>
      <c r="Z138" s="353">
        <f>_Ngaycham</f>
        <v>42366</v>
      </c>
      <c r="AA138" s="354">
        <f>_Nopdiem</f>
        <v>42370</v>
      </c>
      <c r="AB138" s="473"/>
      <c r="AC138" s="474"/>
      <c r="AD138" s="475"/>
      <c r="AE138" s="476"/>
      <c r="AF138" s="475"/>
      <c r="AG138" s="477"/>
      <c r="AH138" s="477"/>
      <c r="AI138" s="478"/>
      <c r="AJ138" s="479"/>
      <c r="AK138" s="480"/>
      <c r="AL138" s="481"/>
      <c r="AM138" s="481"/>
      <c r="AN138" s="481"/>
      <c r="AO138" s="481"/>
      <c r="AP138" s="481"/>
      <c r="AQ138" s="481"/>
      <c r="AR138" s="481"/>
      <c r="AS138" s="481"/>
      <c r="AT138" s="481"/>
      <c r="AU138" s="481"/>
      <c r="AV138" s="481"/>
      <c r="AW138" s="481"/>
      <c r="AX138" s="481"/>
      <c r="AY138" s="481"/>
      <c r="AZ138" s="481"/>
      <c r="BA138" s="481"/>
      <c r="BB138" s="481"/>
      <c r="BC138" s="481"/>
      <c r="BD138" s="481"/>
      <c r="BE138" s="481"/>
      <c r="BF138" s="481"/>
      <c r="BG138" s="481"/>
      <c r="BH138" s="481"/>
      <c r="BI138" s="481"/>
      <c r="BJ138" s="481"/>
      <c r="BK138" s="481"/>
      <c r="BL138" s="481"/>
      <c r="BM138" s="481"/>
      <c r="BN138" s="481"/>
      <c r="BO138" s="481"/>
      <c r="BP138" s="481"/>
      <c r="BQ138" s="481"/>
      <c r="BR138" s="481"/>
      <c r="BS138" s="481"/>
      <c r="BT138" s="481"/>
      <c r="BU138" s="481"/>
      <c r="BV138" s="481"/>
      <c r="BW138" s="481"/>
    </row>
    <row r="139" spans="1:76" s="482" customFormat="1">
      <c r="A139" s="467"/>
      <c r="B139" s="468"/>
      <c r="C139" s="469"/>
      <c r="D139" s="355">
        <f t="shared" si="32"/>
        <v>130</v>
      </c>
      <c r="E139" s="464" t="s">
        <v>5413</v>
      </c>
      <c r="F139" s="401" t="s">
        <v>1705</v>
      </c>
      <c r="G139" s="402" t="str">
        <f>_Loc</f>
        <v>Quản lý dự án đầu tư xây dựng công trình</v>
      </c>
      <c r="H139" s="470" t="s">
        <v>5414</v>
      </c>
      <c r="I139" s="392">
        <f>_Loc</f>
        <v>3</v>
      </c>
      <c r="J139" s="88" t="str">
        <f>_Loc</f>
        <v>Viết</v>
      </c>
      <c r="K139" s="393">
        <f>_Loc</f>
        <v>90</v>
      </c>
      <c r="L139" s="465">
        <v>42367</v>
      </c>
      <c r="M139" s="466" t="str">
        <f>_Ngay</f>
        <v>(Thứ 3)</v>
      </c>
      <c r="N139" s="400">
        <v>5</v>
      </c>
      <c r="O139" s="400">
        <v>43</v>
      </c>
      <c r="P139" s="89">
        <f>_SV_P</f>
        <v>30</v>
      </c>
      <c r="Q139" s="400"/>
      <c r="R139" s="408"/>
      <c r="S139" s="400"/>
      <c r="T139" s="400"/>
      <c r="U139" s="400"/>
      <c r="V139" s="400"/>
      <c r="W139" s="400"/>
      <c r="X139" s="400"/>
      <c r="Y139" s="409"/>
      <c r="Z139" s="353">
        <f>_Ngaycham</f>
        <v>42368</v>
      </c>
      <c r="AA139" s="354">
        <f>_Nopdiem</f>
        <v>42374</v>
      </c>
      <c r="AB139" s="473"/>
      <c r="AC139" s="474"/>
      <c r="AD139" s="475"/>
      <c r="AE139" s="476"/>
      <c r="AF139" s="475"/>
      <c r="AG139" s="477"/>
      <c r="AH139" s="477"/>
      <c r="AI139" s="478"/>
      <c r="AJ139" s="479"/>
      <c r="AK139" s="480"/>
      <c r="AL139" s="481"/>
      <c r="AM139" s="481"/>
      <c r="AN139" s="481"/>
      <c r="AO139" s="481"/>
      <c r="AP139" s="481"/>
      <c r="AQ139" s="481"/>
      <c r="AR139" s="481"/>
      <c r="AS139" s="481"/>
      <c r="AT139" s="481"/>
      <c r="AU139" s="481"/>
      <c r="AV139" s="481"/>
      <c r="AW139" s="481"/>
      <c r="AX139" s="481"/>
      <c r="AY139" s="481"/>
      <c r="AZ139" s="481"/>
      <c r="BA139" s="481"/>
      <c r="BB139" s="481"/>
      <c r="BC139" s="481"/>
      <c r="BD139" s="481"/>
      <c r="BE139" s="481"/>
      <c r="BF139" s="481"/>
      <c r="BG139" s="481"/>
      <c r="BH139" s="481"/>
      <c r="BI139" s="481"/>
      <c r="BJ139" s="481"/>
      <c r="BK139" s="481"/>
      <c r="BL139" s="481"/>
      <c r="BM139" s="481"/>
      <c r="BN139" s="481"/>
      <c r="BO139" s="481"/>
      <c r="BP139" s="481"/>
      <c r="BQ139" s="481"/>
      <c r="BR139" s="481"/>
      <c r="BS139" s="481"/>
      <c r="BT139" s="481"/>
      <c r="BU139" s="481"/>
      <c r="BV139" s="481"/>
      <c r="BW139" s="481"/>
    </row>
    <row r="140" spans="1:76" s="482" customFormat="1">
      <c r="A140" s="467"/>
      <c r="B140" s="468"/>
      <c r="C140" s="469"/>
      <c r="D140" s="355">
        <f t="shared" si="32"/>
        <v>131</v>
      </c>
      <c r="E140" s="464" t="s">
        <v>5413</v>
      </c>
      <c r="F140" s="401" t="s">
        <v>1745</v>
      </c>
      <c r="G140" s="402" t="str">
        <f>_Loc</f>
        <v>Tin học ứng dụng</v>
      </c>
      <c r="H140" s="470" t="s">
        <v>5414</v>
      </c>
      <c r="I140" s="392">
        <f>_Loc</f>
        <v>2</v>
      </c>
      <c r="J140" s="88" t="str">
        <f>_Loc</f>
        <v>TH</v>
      </c>
      <c r="K140" s="393">
        <f>_Loc</f>
        <v>0</v>
      </c>
      <c r="L140" s="465">
        <v>42371</v>
      </c>
      <c r="M140" s="466" t="str">
        <f>_Ngay</f>
        <v>(Thứ 7)</v>
      </c>
      <c r="N140" s="88" t="s">
        <v>5279</v>
      </c>
      <c r="O140" s="400">
        <v>43</v>
      </c>
      <c r="P140" s="89" t="str">
        <f>_SV_P</f>
        <v/>
      </c>
      <c r="Q140" s="400"/>
      <c r="R140" s="408"/>
      <c r="S140" s="400"/>
      <c r="T140" s="400"/>
      <c r="U140" s="400"/>
      <c r="V140" s="400"/>
      <c r="W140" s="400"/>
      <c r="X140" s="400"/>
      <c r="Y140" s="409"/>
      <c r="Z140" s="353">
        <f>_Ngaycham</f>
        <v>42371</v>
      </c>
      <c r="AA140" s="354">
        <f>_Nopdiem</f>
        <v>42373</v>
      </c>
      <c r="AB140" s="473"/>
      <c r="AC140" s="474"/>
      <c r="AD140" s="475"/>
      <c r="AE140" s="476"/>
      <c r="AF140" s="475"/>
      <c r="AG140" s="477"/>
      <c r="AH140" s="477"/>
      <c r="AI140" s="478"/>
      <c r="AJ140" s="479"/>
      <c r="AK140" s="480"/>
      <c r="AL140" s="481"/>
      <c r="AM140" s="481"/>
      <c r="AN140" s="481"/>
      <c r="AO140" s="481"/>
      <c r="AP140" s="481"/>
      <c r="AQ140" s="481"/>
      <c r="AR140" s="481"/>
      <c r="AS140" s="481"/>
      <c r="AT140" s="481"/>
      <c r="AU140" s="481"/>
      <c r="AV140" s="481"/>
      <c r="AW140" s="481"/>
      <c r="AX140" s="481"/>
      <c r="AY140" s="481"/>
      <c r="AZ140" s="481"/>
      <c r="BA140" s="481"/>
      <c r="BB140" s="481"/>
      <c r="BC140" s="481"/>
      <c r="BD140" s="481"/>
      <c r="BE140" s="481"/>
      <c r="BF140" s="481"/>
      <c r="BG140" s="481"/>
      <c r="BH140" s="481"/>
      <c r="BI140" s="481"/>
      <c r="BJ140" s="481"/>
      <c r="BK140" s="481"/>
      <c r="BL140" s="481"/>
      <c r="BM140" s="481"/>
      <c r="BN140" s="481"/>
      <c r="BO140" s="481"/>
      <c r="BP140" s="481"/>
      <c r="BQ140" s="481"/>
      <c r="BR140" s="481"/>
      <c r="BS140" s="481"/>
      <c r="BT140" s="481"/>
      <c r="BU140" s="481"/>
      <c r="BV140" s="481"/>
      <c r="BW140" s="481"/>
    </row>
    <row r="141" spans="1:76" s="482" customFormat="1">
      <c r="A141" s="467"/>
      <c r="B141" s="468"/>
      <c r="C141" s="469"/>
      <c r="D141" s="355">
        <f t="shared" si="32"/>
        <v>132</v>
      </c>
      <c r="E141" s="464" t="s">
        <v>5413</v>
      </c>
      <c r="F141" s="401" t="s">
        <v>614</v>
      </c>
      <c r="G141" s="402" t="str">
        <f>_Loc</f>
        <v>Kỹ thuật thi công</v>
      </c>
      <c r="H141" s="470" t="s">
        <v>5414</v>
      </c>
      <c r="I141" s="392">
        <f>_Loc</f>
        <v>2</v>
      </c>
      <c r="J141" s="88" t="str">
        <f>_Loc</f>
        <v>Viết</v>
      </c>
      <c r="K141" s="393">
        <f>_Loc</f>
        <v>90</v>
      </c>
      <c r="L141" s="465">
        <v>42374</v>
      </c>
      <c r="M141" s="466" t="str">
        <f>_Ngay</f>
        <v>(Thứ 3)</v>
      </c>
      <c r="N141" s="400">
        <v>5</v>
      </c>
      <c r="O141" s="400">
        <v>43</v>
      </c>
      <c r="P141" s="89">
        <f>_SV_P</f>
        <v>30</v>
      </c>
      <c r="Q141" s="400"/>
      <c r="R141" s="408"/>
      <c r="S141" s="400"/>
      <c r="T141" s="400"/>
      <c r="U141" s="400"/>
      <c r="V141" s="400"/>
      <c r="W141" s="400"/>
      <c r="X141" s="400"/>
      <c r="Y141" s="409"/>
      <c r="Z141" s="353">
        <f>_Ngaycham</f>
        <v>42375</v>
      </c>
      <c r="AA141" s="354">
        <f>_Nopdiem</f>
        <v>42381</v>
      </c>
      <c r="AB141" s="473"/>
      <c r="AC141" s="474"/>
      <c r="AD141" s="475"/>
      <c r="AE141" s="476"/>
      <c r="AF141" s="475"/>
      <c r="AG141" s="477"/>
      <c r="AH141" s="477"/>
      <c r="AI141" s="478"/>
      <c r="AJ141" s="479"/>
      <c r="AK141" s="480"/>
      <c r="AL141" s="481"/>
      <c r="AM141" s="481"/>
      <c r="AN141" s="481"/>
      <c r="AO141" s="481"/>
      <c r="AP141" s="481"/>
      <c r="AQ141" s="481"/>
      <c r="AR141" s="481"/>
      <c r="AS141" s="481"/>
      <c r="AT141" s="481"/>
      <c r="AU141" s="481"/>
      <c r="AV141" s="481"/>
      <c r="AW141" s="481"/>
      <c r="AX141" s="481"/>
      <c r="AY141" s="481"/>
      <c r="AZ141" s="481"/>
      <c r="BA141" s="481"/>
      <c r="BB141" s="481"/>
      <c r="BC141" s="481"/>
      <c r="BD141" s="481"/>
      <c r="BE141" s="481"/>
      <c r="BF141" s="481"/>
      <c r="BG141" s="481"/>
      <c r="BH141" s="481"/>
      <c r="BI141" s="481"/>
      <c r="BJ141" s="481"/>
      <c r="BK141" s="481"/>
      <c r="BL141" s="481"/>
      <c r="BM141" s="481"/>
      <c r="BN141" s="481"/>
      <c r="BO141" s="481"/>
      <c r="BP141" s="481"/>
      <c r="BQ141" s="481"/>
      <c r="BR141" s="481"/>
      <c r="BS141" s="481"/>
      <c r="BT141" s="481"/>
      <c r="BU141" s="481"/>
      <c r="BV141" s="481"/>
      <c r="BW141" s="481"/>
    </row>
    <row r="142" spans="1:76" s="482" customFormat="1">
      <c r="A142" s="467"/>
      <c r="B142" s="468"/>
      <c r="C142" s="469"/>
      <c r="D142" s="355">
        <f t="shared" si="32"/>
        <v>133</v>
      </c>
      <c r="E142" s="464" t="s">
        <v>5413</v>
      </c>
      <c r="F142" s="401" t="s">
        <v>1109</v>
      </c>
      <c r="G142" s="402" t="str">
        <f>_Loc</f>
        <v>Dự toán công trình</v>
      </c>
      <c r="H142" s="470" t="s">
        <v>5414</v>
      </c>
      <c r="I142" s="392">
        <f>_Loc</f>
        <v>2</v>
      </c>
      <c r="J142" s="88" t="str">
        <f>_Loc</f>
        <v>Viết</v>
      </c>
      <c r="K142" s="393">
        <f>_Loc</f>
        <v>90</v>
      </c>
      <c r="L142" s="465">
        <v>42377</v>
      </c>
      <c r="M142" s="466" t="str">
        <f>_Ngay</f>
        <v>(Thứ 6)</v>
      </c>
      <c r="N142" s="400">
        <v>5</v>
      </c>
      <c r="O142" s="400">
        <v>43</v>
      </c>
      <c r="P142" s="89">
        <f>_SV_P</f>
        <v>30</v>
      </c>
      <c r="Q142" s="400"/>
      <c r="R142" s="408"/>
      <c r="S142" s="400"/>
      <c r="T142" s="400"/>
      <c r="U142" s="400"/>
      <c r="V142" s="400"/>
      <c r="W142" s="400"/>
      <c r="X142" s="400"/>
      <c r="Y142" s="409"/>
      <c r="Z142" s="353">
        <f>_Ngaycham</f>
        <v>42380</v>
      </c>
      <c r="AA142" s="354">
        <f>_Nopdiem</f>
        <v>42384</v>
      </c>
      <c r="AB142" s="473"/>
      <c r="AC142" s="474"/>
      <c r="AD142" s="475"/>
      <c r="AE142" s="476"/>
      <c r="AF142" s="475"/>
      <c r="AG142" s="477"/>
      <c r="AH142" s="477"/>
      <c r="AI142" s="478"/>
      <c r="AJ142" s="479"/>
      <c r="AK142" s="480"/>
      <c r="AL142" s="481"/>
      <c r="AM142" s="481"/>
      <c r="AN142" s="481"/>
      <c r="AO142" s="481"/>
      <c r="AP142" s="481"/>
      <c r="AQ142" s="481"/>
      <c r="AR142" s="481"/>
      <c r="AS142" s="481"/>
      <c r="AT142" s="481"/>
      <c r="AU142" s="481"/>
      <c r="AV142" s="481"/>
      <c r="AW142" s="481"/>
      <c r="AX142" s="481"/>
      <c r="AY142" s="481"/>
      <c r="AZ142" s="481"/>
      <c r="BA142" s="481"/>
      <c r="BB142" s="481"/>
      <c r="BC142" s="481"/>
      <c r="BD142" s="481"/>
      <c r="BE142" s="481"/>
      <c r="BF142" s="481"/>
      <c r="BG142" s="481"/>
      <c r="BH142" s="481"/>
      <c r="BI142" s="481"/>
      <c r="BJ142" s="481"/>
      <c r="BK142" s="481"/>
      <c r="BL142" s="481"/>
      <c r="BM142" s="481"/>
      <c r="BN142" s="481"/>
      <c r="BO142" s="481"/>
      <c r="BP142" s="481"/>
      <c r="BQ142" s="481"/>
      <c r="BR142" s="481"/>
      <c r="BS142" s="481"/>
      <c r="BT142" s="481"/>
      <c r="BU142" s="481"/>
      <c r="BV142" s="481"/>
      <c r="BW142" s="481"/>
    </row>
    <row r="143" spans="1:76" s="482" customFormat="1">
      <c r="A143" s="467"/>
      <c r="B143" s="468"/>
      <c r="C143" s="469"/>
      <c r="D143" s="355">
        <f t="shared" si="32"/>
        <v>134</v>
      </c>
      <c r="E143" s="464" t="s">
        <v>5413</v>
      </c>
      <c r="F143" s="401" t="s">
        <v>602</v>
      </c>
      <c r="G143" s="402" t="str">
        <f>_Loc</f>
        <v>Đồ án Kết cấu nhà</v>
      </c>
      <c r="H143" s="470" t="s">
        <v>5414</v>
      </c>
      <c r="I143" s="392">
        <f>_Loc</f>
        <v>2</v>
      </c>
      <c r="J143" s="88" t="str">
        <f>_Loc</f>
        <v>VĐ</v>
      </c>
      <c r="K143" s="393">
        <f>_Loc</f>
        <v>0</v>
      </c>
      <c r="L143" s="465">
        <v>42379</v>
      </c>
      <c r="M143" s="466" t="str">
        <f>_Ngay</f>
        <v>(Cnhật)</v>
      </c>
      <c r="N143" s="400">
        <v>5</v>
      </c>
      <c r="O143" s="400">
        <v>43</v>
      </c>
      <c r="P143" s="89" t="str">
        <f>_SV_P</f>
        <v/>
      </c>
      <c r="Q143" s="400"/>
      <c r="R143" s="408"/>
      <c r="S143" s="400"/>
      <c r="T143" s="400"/>
      <c r="U143" s="400"/>
      <c r="V143" s="400"/>
      <c r="W143" s="400"/>
      <c r="X143" s="400"/>
      <c r="Y143" s="409"/>
      <c r="Z143" s="353">
        <f>_Ngaycham</f>
        <v>42379</v>
      </c>
      <c r="AA143" s="354">
        <f>_Nopdiem</f>
        <v>42381</v>
      </c>
      <c r="AB143" s="473"/>
      <c r="AC143" s="474"/>
      <c r="AD143" s="475"/>
      <c r="AE143" s="476"/>
      <c r="AF143" s="475"/>
      <c r="AG143" s="477"/>
      <c r="AH143" s="477"/>
      <c r="AI143" s="478"/>
      <c r="AJ143" s="479"/>
      <c r="AK143" s="480"/>
      <c r="AL143" s="481"/>
      <c r="AM143" s="481"/>
      <c r="AN143" s="481"/>
      <c r="AO143" s="481"/>
      <c r="AP143" s="481"/>
      <c r="AQ143" s="481"/>
      <c r="AR143" s="481"/>
      <c r="AS143" s="481"/>
      <c r="AT143" s="481"/>
      <c r="AU143" s="481"/>
      <c r="AV143" s="481"/>
      <c r="AW143" s="481"/>
      <c r="AX143" s="481"/>
      <c r="AY143" s="481"/>
      <c r="AZ143" s="481"/>
      <c r="BA143" s="481"/>
      <c r="BB143" s="481"/>
      <c r="BC143" s="481"/>
      <c r="BD143" s="481"/>
      <c r="BE143" s="481"/>
      <c r="BF143" s="481"/>
      <c r="BG143" s="481"/>
      <c r="BH143" s="481"/>
      <c r="BI143" s="481"/>
      <c r="BJ143" s="481"/>
      <c r="BK143" s="481"/>
      <c r="BL143" s="481"/>
      <c r="BM143" s="481"/>
      <c r="BN143" s="481"/>
      <c r="BO143" s="481"/>
      <c r="BP143" s="481"/>
      <c r="BQ143" s="481"/>
      <c r="BR143" s="481"/>
      <c r="BS143" s="481"/>
      <c r="BT143" s="481"/>
      <c r="BU143" s="481"/>
      <c r="BV143" s="481"/>
      <c r="BW143" s="481"/>
    </row>
    <row r="144" spans="1:76" s="482" customFormat="1">
      <c r="A144" s="467"/>
      <c r="B144" s="468"/>
      <c r="C144" s="469"/>
      <c r="D144" s="355">
        <f t="shared" si="32"/>
        <v>135</v>
      </c>
      <c r="E144" s="464" t="s">
        <v>5413</v>
      </c>
      <c r="F144" s="401" t="s">
        <v>616</v>
      </c>
      <c r="G144" s="402" t="str">
        <f>_Loc</f>
        <v>Tổ chức thi công công trình xây dựng</v>
      </c>
      <c r="H144" s="470" t="s">
        <v>5414</v>
      </c>
      <c r="I144" s="392">
        <f>_Loc</f>
        <v>2</v>
      </c>
      <c r="J144" s="88" t="str">
        <f>_Loc</f>
        <v>Viết</v>
      </c>
      <c r="K144" s="393">
        <f>_Loc</f>
        <v>90</v>
      </c>
      <c r="L144" s="465">
        <v>42382</v>
      </c>
      <c r="M144" s="466" t="str">
        <f>_Ngay</f>
        <v>(Thứ 4)</v>
      </c>
      <c r="N144" s="400">
        <v>5</v>
      </c>
      <c r="O144" s="400">
        <v>43</v>
      </c>
      <c r="P144" s="89">
        <f>_SV_P</f>
        <v>30</v>
      </c>
      <c r="Q144" s="400"/>
      <c r="R144" s="408"/>
      <c r="S144" s="400"/>
      <c r="T144" s="400"/>
      <c r="U144" s="400"/>
      <c r="V144" s="400"/>
      <c r="W144" s="400"/>
      <c r="X144" s="400"/>
      <c r="Y144" s="409"/>
      <c r="Z144" s="353">
        <f>_Ngaycham</f>
        <v>42383</v>
      </c>
      <c r="AA144" s="354">
        <f>_Nopdiem</f>
        <v>42389</v>
      </c>
      <c r="AB144" s="473"/>
      <c r="AC144" s="474"/>
      <c r="AD144" s="475"/>
      <c r="AE144" s="476"/>
      <c r="AF144" s="475"/>
      <c r="AG144" s="477"/>
      <c r="AH144" s="477"/>
      <c r="AI144" s="478"/>
      <c r="AJ144" s="479"/>
      <c r="AK144" s="480"/>
      <c r="AL144" s="481"/>
      <c r="AM144" s="481"/>
      <c r="AN144" s="481"/>
      <c r="AO144" s="481"/>
      <c r="AP144" s="481"/>
      <c r="AQ144" s="481"/>
      <c r="AR144" s="481"/>
      <c r="AS144" s="481"/>
      <c r="AT144" s="481"/>
      <c r="AU144" s="481"/>
      <c r="AV144" s="481"/>
      <c r="AW144" s="481"/>
      <c r="AX144" s="481"/>
      <c r="AY144" s="481"/>
      <c r="AZ144" s="481"/>
      <c r="BA144" s="481"/>
      <c r="BB144" s="481"/>
      <c r="BC144" s="481"/>
      <c r="BD144" s="481"/>
      <c r="BE144" s="481"/>
      <c r="BF144" s="481"/>
      <c r="BG144" s="481"/>
      <c r="BH144" s="481"/>
      <c r="BI144" s="481"/>
      <c r="BJ144" s="481"/>
      <c r="BK144" s="481"/>
      <c r="BL144" s="481"/>
      <c r="BM144" s="481"/>
      <c r="BN144" s="481"/>
      <c r="BO144" s="481"/>
      <c r="BP144" s="481"/>
      <c r="BQ144" s="481"/>
      <c r="BR144" s="481"/>
      <c r="BS144" s="481"/>
      <c r="BT144" s="481"/>
      <c r="BU144" s="481"/>
      <c r="BV144" s="481"/>
      <c r="BW144" s="481"/>
    </row>
    <row r="145" spans="1:75" s="482" customFormat="1" ht="32.25" customHeight="1" thickBot="1">
      <c r="A145" s="467"/>
      <c r="B145" s="468"/>
      <c r="C145" s="469"/>
      <c r="D145" s="492">
        <f t="shared" si="32"/>
        <v>136</v>
      </c>
      <c r="E145" s="483" t="s">
        <v>5413</v>
      </c>
      <c r="F145" s="493" t="s">
        <v>617</v>
      </c>
      <c r="G145" s="484" t="str">
        <f>_Loc</f>
        <v>Đồ án Tổ chức thi công và thi công công trình xây dựng</v>
      </c>
      <c r="H145" s="485" t="s">
        <v>5414</v>
      </c>
      <c r="I145" s="489">
        <f>_Loc</f>
        <v>2</v>
      </c>
      <c r="J145" s="490" t="str">
        <f>_Loc</f>
        <v>VĐ</v>
      </c>
      <c r="K145" s="491">
        <f>_Loc</f>
        <v>0</v>
      </c>
      <c r="L145" s="494">
        <v>42385</v>
      </c>
      <c r="M145" s="495" t="str">
        <f>_Ngay</f>
        <v>(Thứ 7)</v>
      </c>
      <c r="N145" s="486" t="s">
        <v>5279</v>
      </c>
      <c r="O145" s="486">
        <v>43</v>
      </c>
      <c r="P145" s="496" t="str">
        <f>_SV_P</f>
        <v/>
      </c>
      <c r="Q145" s="486"/>
      <c r="R145" s="487"/>
      <c r="S145" s="486"/>
      <c r="T145" s="486"/>
      <c r="U145" s="486"/>
      <c r="V145" s="486"/>
      <c r="W145" s="486"/>
      <c r="X145" s="486"/>
      <c r="Y145" s="488"/>
      <c r="Z145" s="353">
        <f>_Ngaycham</f>
        <v>42385</v>
      </c>
      <c r="AA145" s="354">
        <f>_Nopdiem</f>
        <v>42387</v>
      </c>
      <c r="AB145" s="473"/>
      <c r="AC145" s="474"/>
      <c r="AD145" s="475"/>
      <c r="AE145" s="476"/>
      <c r="AF145" s="475"/>
      <c r="AG145" s="477"/>
      <c r="AH145" s="477"/>
      <c r="AI145" s="478"/>
      <c r="AJ145" s="479"/>
      <c r="AK145" s="480"/>
      <c r="AL145" s="481"/>
      <c r="AM145" s="481"/>
      <c r="AN145" s="481"/>
      <c r="AO145" s="481"/>
      <c r="AP145" s="481"/>
      <c r="AQ145" s="481"/>
      <c r="AR145" s="481"/>
      <c r="AS145" s="481"/>
      <c r="AT145" s="481"/>
      <c r="AU145" s="481"/>
      <c r="AV145" s="481"/>
      <c r="AW145" s="481"/>
      <c r="AX145" s="481"/>
      <c r="AY145" s="481"/>
      <c r="AZ145" s="481"/>
      <c r="BA145" s="481"/>
      <c r="BB145" s="481"/>
      <c r="BC145" s="481"/>
      <c r="BD145" s="481"/>
      <c r="BE145" s="481"/>
      <c r="BF145" s="481"/>
      <c r="BG145" s="481"/>
      <c r="BH145" s="481"/>
      <c r="BI145" s="481"/>
      <c r="BJ145" s="481"/>
      <c r="BK145" s="481"/>
      <c r="BL145" s="481"/>
      <c r="BM145" s="481"/>
      <c r="BN145" s="481"/>
      <c r="BO145" s="481"/>
      <c r="BP145" s="481"/>
      <c r="BQ145" s="481"/>
      <c r="BR145" s="481"/>
      <c r="BS145" s="481"/>
      <c r="BT145" s="481"/>
      <c r="BU145" s="481"/>
      <c r="BV145" s="481"/>
      <c r="BW145" s="481"/>
    </row>
    <row r="146" spans="1:75" ht="26.25" thickBot="1">
      <c r="C146" s="2"/>
      <c r="D146" s="8"/>
      <c r="E146" s="13" t="s">
        <v>1491</v>
      </c>
      <c r="F146" s="2"/>
    </row>
    <row r="147" spans="1:75" ht="18.75">
      <c r="C147" s="339"/>
      <c r="D147" s="8"/>
      <c r="F147" s="9" t="s">
        <v>1517</v>
      </c>
      <c r="AG147" s="27" t="s">
        <v>1487</v>
      </c>
      <c r="AH147" s="54"/>
      <c r="AI147" s="61">
        <f t="shared" ref="AI147:AI153" si="33">SUMIF(AG$8:AG$145,AG147,Q$8:Q$145)</f>
        <v>0</v>
      </c>
      <c r="AK147" s="1"/>
      <c r="AL147" s="50">
        <f>AI147*2</f>
        <v>0</v>
      </c>
    </row>
    <row r="148" spans="1:75" ht="18.75">
      <c r="C148" s="340"/>
      <c r="F148" s="10" t="s">
        <v>5418</v>
      </c>
      <c r="AG148" s="28" t="s">
        <v>28</v>
      </c>
      <c r="AI148" s="62">
        <f t="shared" si="33"/>
        <v>0</v>
      </c>
      <c r="AK148" s="1"/>
      <c r="AL148" s="50">
        <f t="shared" ref="AL148:AL153" si="34">AI148*2</f>
        <v>0</v>
      </c>
    </row>
    <row r="149" spans="1:75" ht="18.75">
      <c r="C149" s="339"/>
      <c r="D149" s="8"/>
      <c r="F149" s="9" t="s">
        <v>5419</v>
      </c>
      <c r="AG149" s="28" t="s">
        <v>148</v>
      </c>
      <c r="AI149" s="62">
        <f t="shared" si="33"/>
        <v>0</v>
      </c>
      <c r="AK149" s="1"/>
      <c r="AL149" s="50">
        <f t="shared" si="34"/>
        <v>0</v>
      </c>
    </row>
    <row r="150" spans="1:75" ht="18.75">
      <c r="C150" s="339"/>
      <c r="D150" s="8"/>
      <c r="F150" s="9" t="s">
        <v>5420</v>
      </c>
      <c r="AG150" s="28" t="s">
        <v>0</v>
      </c>
      <c r="AI150" s="62">
        <f t="shared" si="33"/>
        <v>0</v>
      </c>
      <c r="AK150" s="1"/>
      <c r="AL150" s="50">
        <f t="shared" si="34"/>
        <v>0</v>
      </c>
    </row>
    <row r="151" spans="1:75" ht="18.75">
      <c r="C151" s="340"/>
      <c r="F151" s="10" t="s">
        <v>5421</v>
      </c>
      <c r="AG151" s="28" t="s">
        <v>1</v>
      </c>
      <c r="AI151" s="62">
        <f t="shared" si="33"/>
        <v>0</v>
      </c>
      <c r="AK151" s="1"/>
      <c r="AL151" s="50">
        <f t="shared" si="34"/>
        <v>0</v>
      </c>
    </row>
    <row r="152" spans="1:75" ht="18.75">
      <c r="C152" s="341"/>
      <c r="D152" s="8"/>
      <c r="E152" s="16"/>
      <c r="F152" s="14" t="s">
        <v>5422</v>
      </c>
      <c r="G152" s="15"/>
      <c r="AG152" s="28" t="s">
        <v>1489</v>
      </c>
      <c r="AI152" s="62">
        <f t="shared" si="33"/>
        <v>0</v>
      </c>
      <c r="AK152" s="1"/>
      <c r="AL152" s="50">
        <f t="shared" si="34"/>
        <v>0</v>
      </c>
    </row>
    <row r="153" spans="1:75" ht="18.75" hidden="1">
      <c r="E153" s="10" t="s">
        <v>1519</v>
      </c>
      <c r="F153" s="2"/>
      <c r="AG153" s="28" t="s">
        <v>1488</v>
      </c>
      <c r="AI153" s="62">
        <f t="shared" si="33"/>
        <v>0</v>
      </c>
      <c r="AK153" s="1"/>
      <c r="AL153" s="50">
        <f t="shared" si="34"/>
        <v>0</v>
      </c>
    </row>
    <row r="154" spans="1:75" ht="19.5" hidden="1" thickBot="1">
      <c r="E154" s="10" t="s">
        <v>1520</v>
      </c>
      <c r="F154" s="2"/>
      <c r="AG154" s="29"/>
      <c r="AH154" s="55"/>
      <c r="AI154" s="63">
        <f>SUM(AI147:AI153)</f>
        <v>0</v>
      </c>
      <c r="AJ154" s="63"/>
      <c r="AK154" s="36"/>
      <c r="AL154" s="52">
        <f>SUM(AL147:AL153)</f>
        <v>0</v>
      </c>
    </row>
    <row r="155" spans="1:75" hidden="1">
      <c r="E155" s="10" t="s">
        <v>1521</v>
      </c>
      <c r="F155" s="2"/>
    </row>
    <row r="156" spans="1:75" hidden="1">
      <c r="E156" s="10" t="s">
        <v>1531</v>
      </c>
    </row>
    <row r="157" spans="1:75" hidden="1">
      <c r="E157" s="10" t="s">
        <v>1532</v>
      </c>
    </row>
  </sheetData>
  <sortState ref="E16:AA22">
    <sortCondition ref="H20:H22"/>
    <sortCondition ref="L20:L22"/>
  </sortState>
  <mergeCells count="22">
    <mergeCell ref="AB9:AC9"/>
    <mergeCell ref="AB7:AD8"/>
    <mergeCell ref="J7:J9"/>
    <mergeCell ref="L7:Q7"/>
    <mergeCell ref="L8:M9"/>
    <mergeCell ref="Q8:Q9"/>
    <mergeCell ref="O8:O9"/>
    <mergeCell ref="P8:P9"/>
    <mergeCell ref="H4:AA5"/>
    <mergeCell ref="C7:C9"/>
    <mergeCell ref="D7:D9"/>
    <mergeCell ref="F7:F9"/>
    <mergeCell ref="G7:G9"/>
    <mergeCell ref="I7:I9"/>
    <mergeCell ref="E7:E9"/>
    <mergeCell ref="R8:Y8"/>
    <mergeCell ref="Z8:AA8"/>
    <mergeCell ref="N8:N9"/>
    <mergeCell ref="R7:AA7"/>
    <mergeCell ref="K7:K9"/>
    <mergeCell ref="E5:G5"/>
    <mergeCell ref="E4:G4"/>
  </mergeCells>
  <conditionalFormatting sqref="AL2:BD3">
    <cfRule type="cellIs" dxfId="942" priority="575" stopIfTrue="1" operator="equal">
      <formula>$AF$4</formula>
    </cfRule>
  </conditionalFormatting>
  <conditionalFormatting sqref="AL1:BD32 AL33:BW35 BE1:BW1 AL36:BD36 AL146:BD1048576 AL37:BW145">
    <cfRule type="cellIs" dxfId="941" priority="535" operator="equal">
      <formula>0</formula>
    </cfRule>
    <cfRule type="cellIs" dxfId="940" priority="537" operator="equal">
      <formula>0</formula>
    </cfRule>
  </conditionalFormatting>
  <conditionalFormatting sqref="C147:M1048576 D146:M146 O7:AB7 O8:AA8 O9:AB9 O1:AC3 AB6:AC6 C10 D8:M10 AE1:AF3 C1:M3 C7:M7 C6:H6 C4:E5 C139 O146:AC1048576 C140:M145 L127:M128 C131:M138 AE6:AF1048576 C11:M15 C126:K130 Q140:Y145 O134:P145 H4 O10:AC131 O132:Y133 Q134:Y138 Z132:AC145 C87:M125 C86:E86 G86:M86 C16:E16 G16:M16 C17:M85">
    <cfRule type="cellIs" dxfId="939" priority="536" operator="equal">
      <formula>0</formula>
    </cfRule>
  </conditionalFormatting>
  <conditionalFormatting sqref="J1:J3 H4 J140:J1048576 J7:J138">
    <cfRule type="cellIs" dxfId="938" priority="424" operator="equal">
      <formula>"TH"</formula>
    </cfRule>
    <cfRule type="cellIs" dxfId="937" priority="425" operator="equal">
      <formula>"vđ"</formula>
    </cfRule>
  </conditionalFormatting>
  <conditionalFormatting sqref="N1:N3 N140:N1048576 N7:N138">
    <cfRule type="cellIs" dxfId="936" priority="157" operator="equal">
      <formula>4</formula>
    </cfRule>
    <cfRule type="cellIs" dxfId="935" priority="158" operator="equal">
      <formula>3</formula>
    </cfRule>
    <cfRule type="cellIs" dxfId="934" priority="159" operator="equal">
      <formula>2</formula>
    </cfRule>
    <cfRule type="cellIs" dxfId="933" priority="160" operator="equal">
      <formula>2</formula>
    </cfRule>
    <cfRule type="cellIs" dxfId="932" priority="161" operator="equal">
      <formula>1</formula>
    </cfRule>
  </conditionalFormatting>
  <conditionalFormatting sqref="L126:M126">
    <cfRule type="cellIs" dxfId="931" priority="50" operator="equal">
      <formula>0</formula>
    </cfRule>
  </conditionalFormatting>
  <conditionalFormatting sqref="L130:M130">
    <cfRule type="cellIs" dxfId="930" priority="47" operator="equal">
      <formula>0</formula>
    </cfRule>
  </conditionalFormatting>
  <conditionalFormatting sqref="L129:M129">
    <cfRule type="cellIs" dxfId="929" priority="46" operator="equal">
      <formula>0</formula>
    </cfRule>
  </conditionalFormatting>
  <conditionalFormatting sqref="F36">
    <cfRule type="expression" dxfId="928" priority="2590">
      <formula>ISERROR(F36)=TRUE</formula>
    </cfRule>
    <cfRule type="expression" dxfId="927" priority="2591">
      <formula>AND(COUNTIF($A$4:$A$984,F36)&gt;1,F36&lt;&gt;"")</formula>
    </cfRule>
  </conditionalFormatting>
  <conditionalFormatting sqref="D139:M139 Q139:Y139">
    <cfRule type="cellIs" dxfId="926" priority="16" operator="equal">
      <formula>0</formula>
    </cfRule>
  </conditionalFormatting>
  <conditionalFormatting sqref="J139">
    <cfRule type="cellIs" dxfId="925" priority="14" operator="equal">
      <formula>"TH"</formula>
    </cfRule>
    <cfRule type="cellIs" dxfId="924" priority="15" operator="equal">
      <formula>"vđ"</formula>
    </cfRule>
  </conditionalFormatting>
  <conditionalFormatting sqref="N139">
    <cfRule type="cellIs" dxfId="923" priority="9" operator="equal">
      <formula>4</formula>
    </cfRule>
    <cfRule type="cellIs" dxfId="922" priority="10" operator="equal">
      <formula>3</formula>
    </cfRule>
    <cfRule type="cellIs" dxfId="921" priority="11" operator="equal">
      <formula>2</formula>
    </cfRule>
    <cfRule type="cellIs" dxfId="920" priority="12" operator="equal">
      <formula>2</formula>
    </cfRule>
    <cfRule type="cellIs" dxfId="919" priority="13" operator="equal">
      <formula>1</formula>
    </cfRule>
  </conditionalFormatting>
  <conditionalFormatting sqref="F59 F65">
    <cfRule type="expression" dxfId="918" priority="2699">
      <formula>ISERROR(F59)=TRUE</formula>
    </cfRule>
    <cfRule type="expression" dxfId="917" priority="2700">
      <formula>AND(COUNTIF($A$4:$A$980,F59)&gt;1,F59&lt;&gt;"")</formula>
    </cfRule>
  </conditionalFormatting>
  <conditionalFormatting sqref="F76">
    <cfRule type="expression" dxfId="916" priority="2705">
      <formula>ISERROR(F76)=TRUE</formula>
    </cfRule>
    <cfRule type="expression" dxfId="915" priority="2706">
      <formula>AND(COUNTIF($A$4:$A$979,F76)&gt;1,F76&lt;&gt;"")</formula>
    </cfRule>
  </conditionalFormatting>
  <conditionalFormatting sqref="F48:F49">
    <cfRule type="expression" dxfId="914" priority="2732">
      <formula>ISERROR(F48)=TRUE</formula>
    </cfRule>
    <cfRule type="expression" dxfId="913" priority="2733">
      <formula>AND(COUNTIF($A$4:$A$983,F48)&gt;1,F48&lt;&gt;"")</formula>
    </cfRule>
  </conditionalFormatting>
  <conditionalFormatting sqref="F27 F25">
    <cfRule type="expression" dxfId="912" priority="2734">
      <formula>ISERROR(F25)=TRUE</formula>
    </cfRule>
    <cfRule type="expression" dxfId="911" priority="2735">
      <formula>AND(COUNTIF($A$4:$A$987,F25)&gt;1,F25&lt;&gt;"")</formula>
    </cfRule>
  </conditionalFormatting>
  <conditionalFormatting sqref="F42">
    <cfRule type="expression" dxfId="910" priority="2797">
      <formula>ISERROR(F42)=TRUE</formula>
    </cfRule>
    <cfRule type="expression" dxfId="909" priority="2798">
      <formula>AND(COUNTIF($A$4:$A$982,F42)&gt;1,F42&lt;&gt;"")</formula>
    </cfRule>
  </conditionalFormatting>
  <conditionalFormatting sqref="F25">
    <cfRule type="expression" dxfId="908" priority="2799">
      <formula>ISERROR(F25)=TRUE</formula>
    </cfRule>
    <cfRule type="expression" dxfId="907" priority="2800">
      <formula>AND(COUNTIF($A$4:$A$986,F25)&gt;1,F25&lt;&gt;"")</formula>
    </cfRule>
  </conditionalFormatting>
  <conditionalFormatting sqref="F85 F87">
    <cfRule type="expression" dxfId="906" priority="2801">
      <formula>ISERROR(F85)=TRUE</formula>
    </cfRule>
    <cfRule type="expression" dxfId="905" priority="2802">
      <formula>AND(COUNTIF($A$4:$A$977,F85)&gt;1,F85&lt;&gt;"")</formula>
    </cfRule>
  </conditionalFormatting>
  <conditionalFormatting sqref="F86">
    <cfRule type="cellIs" dxfId="904" priority="4" operator="equal">
      <formula>0</formula>
    </cfRule>
  </conditionalFormatting>
  <conditionalFormatting sqref="F86">
    <cfRule type="expression" dxfId="903" priority="5">
      <formula>ISERROR(F86)=TRUE</formula>
    </cfRule>
    <cfRule type="expression" dxfId="902" priority="6">
      <formula>AND(COUNTIF($A$4:$A$977,F86)&gt;1,F86&lt;&gt;"")</formula>
    </cfRule>
  </conditionalFormatting>
  <conditionalFormatting sqref="F16">
    <cfRule type="cellIs" dxfId="901" priority="1" operator="equal">
      <formula>0</formula>
    </cfRule>
  </conditionalFormatting>
  <printOptions horizontalCentered="1"/>
  <pageMargins left="0.19685039370078741" right="0.19685039370078741" top="0.59055118110236227" bottom="0.39370078740157483" header="0.11811023622047245" footer="0.11811023622047245"/>
  <pageSetup paperSize="8" orientation="landscape" r:id="rId1"/>
  <drawing r:id="rId2"/>
</worksheet>
</file>

<file path=xl/worksheets/sheet8.xml><?xml version="1.0" encoding="utf-8"?>
<worksheet xmlns="http://schemas.openxmlformats.org/spreadsheetml/2006/main" xmlns:r="http://schemas.openxmlformats.org/officeDocument/2006/relationships">
  <dimension ref="A2:P153"/>
  <sheetViews>
    <sheetView view="pageBreakPreview" zoomScaleSheetLayoutView="100" workbookViewId="0">
      <pane xSplit="2" ySplit="2" topLeftCell="C3" activePane="bottomRight" state="frozen"/>
      <selection pane="topRight" activeCell="C1" sqref="C1"/>
      <selection pane="bottomLeft" activeCell="A3" sqref="A3"/>
      <selection pane="bottomRight" activeCell="J17" sqref="J17"/>
    </sheetView>
  </sheetViews>
  <sheetFormatPr defaultColWidth="9.140625" defaultRowHeight="12.75"/>
  <cols>
    <col min="1" max="1" width="15.28515625" style="110" customWidth="1"/>
    <col min="2" max="2" width="7.7109375" style="110" customWidth="1"/>
    <col min="3" max="3" width="4.5703125" style="110" customWidth="1"/>
    <col min="4" max="4" width="11.28515625" style="110" bestFit="1" customWidth="1"/>
    <col min="5" max="5" width="3.140625" style="110" bestFit="1" customWidth="1"/>
    <col min="6" max="14" width="6.7109375" style="110" customWidth="1"/>
    <col min="15" max="16384" width="9.140625" style="110"/>
  </cols>
  <sheetData>
    <row r="2" spans="1:16" s="105" customFormat="1" ht="25.5">
      <c r="C2" s="106" t="s">
        <v>3</v>
      </c>
      <c r="D2" s="106" t="s">
        <v>2338</v>
      </c>
      <c r="E2" s="106" t="s">
        <v>2337</v>
      </c>
      <c r="F2" s="106" t="s">
        <v>2288</v>
      </c>
      <c r="G2" s="107" t="s">
        <v>28</v>
      </c>
      <c r="H2" s="107" t="s">
        <v>1487</v>
      </c>
      <c r="I2" s="107" t="s">
        <v>148</v>
      </c>
      <c r="J2" s="107" t="s">
        <v>2268</v>
      </c>
      <c r="K2" s="107" t="s">
        <v>2269</v>
      </c>
      <c r="L2" s="107" t="s">
        <v>1488</v>
      </c>
      <c r="M2" s="107" t="s">
        <v>1489</v>
      </c>
      <c r="N2" s="108" t="s">
        <v>1490</v>
      </c>
    </row>
    <row r="3" spans="1:16">
      <c r="A3" s="109">
        <f t="shared" ref="A3:A34" si="0">_Ngay_Gio_</f>
        <v>42332.291666666664</v>
      </c>
      <c r="B3" s="110" t="str">
        <f>_Gio_</f>
        <v>7:00</v>
      </c>
      <c r="C3" s="111">
        <v>1</v>
      </c>
      <c r="D3" s="112">
        <f>MIN('LICH THI'!L:L)</f>
        <v>42332</v>
      </c>
      <c r="E3" s="113">
        <v>1</v>
      </c>
      <c r="F3" s="114">
        <f t="shared" ref="F3:F34" si="1">_CongSP_</f>
        <v>0</v>
      </c>
      <c r="G3" s="114">
        <f t="shared" ref="G3:G34" si="2">_CongLLCT</f>
        <v>0</v>
      </c>
      <c r="H3" s="114">
        <f t="shared" ref="H3:H34" si="3">_CongKHCB</f>
        <v>0</v>
      </c>
      <c r="I3" s="114">
        <f t="shared" ref="I3:I34" si="4">_CongCSKT</f>
        <v>0</v>
      </c>
      <c r="J3" s="114">
        <f t="shared" ref="J3:J34" si="5">_CongKCT</f>
        <v>0</v>
      </c>
      <c r="K3" s="114">
        <f t="shared" ref="K3:K34" si="6">_CongKCK</f>
        <v>0</v>
      </c>
      <c r="L3" s="114">
        <f t="shared" ref="L3:L34" si="7">_CongKTVT</f>
        <v>0</v>
      </c>
      <c r="M3" s="114">
        <f t="shared" ref="M3:M34" si="8">_CongCNTT</f>
        <v>0</v>
      </c>
      <c r="N3" s="114">
        <f>SUMIF('LICH THI'!$A:$A,'Theo Ngay'!$A3,'LICH THI'!Y:Y)</f>
        <v>0</v>
      </c>
      <c r="P3" s="110">
        <f>SUMIF('LICH THI'!$A:$A,'Theo Ngay'!$A3,'LICH THI'!O:O)</f>
        <v>0</v>
      </c>
    </row>
    <row r="4" spans="1:16">
      <c r="A4" s="109">
        <f t="shared" si="0"/>
        <v>42332.375</v>
      </c>
      <c r="B4" s="110" t="str">
        <f>_Gio_</f>
        <v>9:00</v>
      </c>
      <c r="C4" s="91">
        <f t="shared" ref="C4:C35" si="9">_stt</f>
        <v>2</v>
      </c>
      <c r="D4" s="115">
        <f>D3</f>
        <v>42332</v>
      </c>
      <c r="E4" s="116">
        <v>2</v>
      </c>
      <c r="F4" s="117">
        <f t="shared" si="1"/>
        <v>0</v>
      </c>
      <c r="G4" s="117">
        <f t="shared" si="2"/>
        <v>0</v>
      </c>
      <c r="H4" s="117">
        <f t="shared" si="3"/>
        <v>0</v>
      </c>
      <c r="I4" s="117">
        <f t="shared" si="4"/>
        <v>0</v>
      </c>
      <c r="J4" s="117">
        <f t="shared" si="5"/>
        <v>0</v>
      </c>
      <c r="K4" s="117">
        <f t="shared" si="6"/>
        <v>0</v>
      </c>
      <c r="L4" s="117">
        <f t="shared" si="7"/>
        <v>0</v>
      </c>
      <c r="M4" s="117">
        <f t="shared" si="8"/>
        <v>0</v>
      </c>
      <c r="N4" s="117">
        <f>SUMIF('LICH THI'!$A:$A,'Theo Ngay'!$A4,'LICH THI'!Y:Y)</f>
        <v>0</v>
      </c>
      <c r="P4" s="110">
        <f>SUMIF('LICH THI'!$A:$A,'Theo Ngay'!$A4,'LICH THI'!O:O)</f>
        <v>0</v>
      </c>
    </row>
    <row r="5" spans="1:16">
      <c r="A5" s="109">
        <f t="shared" si="0"/>
        <v>42332.541666666664</v>
      </c>
      <c r="B5" s="110" t="str">
        <f>_Gio_</f>
        <v>13:00</v>
      </c>
      <c r="C5" s="91">
        <f t="shared" si="9"/>
        <v>3</v>
      </c>
      <c r="D5" s="115">
        <f>D4</f>
        <v>42332</v>
      </c>
      <c r="E5" s="116">
        <v>3</v>
      </c>
      <c r="F5" s="117">
        <f t="shared" si="1"/>
        <v>0</v>
      </c>
      <c r="G5" s="117">
        <f t="shared" si="2"/>
        <v>0</v>
      </c>
      <c r="H5" s="117">
        <f t="shared" si="3"/>
        <v>0</v>
      </c>
      <c r="I5" s="117">
        <f t="shared" si="4"/>
        <v>0</v>
      </c>
      <c r="J5" s="117">
        <f t="shared" si="5"/>
        <v>0</v>
      </c>
      <c r="K5" s="117">
        <f t="shared" si="6"/>
        <v>0</v>
      </c>
      <c r="L5" s="117">
        <f t="shared" si="7"/>
        <v>0</v>
      </c>
      <c r="M5" s="117">
        <f t="shared" si="8"/>
        <v>0</v>
      </c>
      <c r="N5" s="117">
        <f>SUMIF('LICH THI'!$A:$A,'Theo Ngay'!$A5,'LICH THI'!Y:Y)</f>
        <v>0</v>
      </c>
      <c r="P5" s="110">
        <f>SUMIF('LICH THI'!$A:$A,'Theo Ngay'!$A5,'LICH THI'!O:O)</f>
        <v>0</v>
      </c>
    </row>
    <row r="6" spans="1:16">
      <c r="A6" s="109">
        <f t="shared" si="0"/>
        <v>42332.625</v>
      </c>
      <c r="B6" s="110" t="str">
        <f>_Gio_</f>
        <v>15:00</v>
      </c>
      <c r="C6" s="91">
        <f t="shared" si="9"/>
        <v>4</v>
      </c>
      <c r="D6" s="115">
        <f>D5</f>
        <v>42332</v>
      </c>
      <c r="E6" s="116">
        <v>4</v>
      </c>
      <c r="F6" s="117">
        <f t="shared" si="1"/>
        <v>0</v>
      </c>
      <c r="G6" s="117">
        <f t="shared" si="2"/>
        <v>0</v>
      </c>
      <c r="H6" s="117">
        <f t="shared" si="3"/>
        <v>0</v>
      </c>
      <c r="I6" s="117">
        <f t="shared" si="4"/>
        <v>0</v>
      </c>
      <c r="J6" s="117">
        <f t="shared" si="5"/>
        <v>0</v>
      </c>
      <c r="K6" s="117">
        <f t="shared" si="6"/>
        <v>0</v>
      </c>
      <c r="L6" s="117">
        <f t="shared" si="7"/>
        <v>0</v>
      </c>
      <c r="M6" s="117">
        <f t="shared" si="8"/>
        <v>0</v>
      </c>
      <c r="N6" s="117">
        <f>SUMIF('LICH THI'!$A:$A,'Theo Ngay'!$A6,'LICH THI'!Y:Y)</f>
        <v>0</v>
      </c>
      <c r="P6" s="110">
        <f>SUMIF('LICH THI'!$A:$A,'Theo Ngay'!$A6,'LICH THI'!O:O)</f>
        <v>0</v>
      </c>
    </row>
    <row r="7" spans="1:16">
      <c r="A7" s="109">
        <f t="shared" si="0"/>
        <v>42332.75</v>
      </c>
      <c r="B7" s="110" t="str">
        <f>_Gio_</f>
        <v>18:00</v>
      </c>
      <c r="C7" s="118">
        <f t="shared" si="9"/>
        <v>5</v>
      </c>
      <c r="D7" s="115">
        <f>D6</f>
        <v>42332</v>
      </c>
      <c r="E7" s="119">
        <v>5</v>
      </c>
      <c r="F7" s="123">
        <f t="shared" si="1"/>
        <v>0</v>
      </c>
      <c r="G7" s="123">
        <f t="shared" si="2"/>
        <v>0</v>
      </c>
      <c r="H7" s="123">
        <f t="shared" si="3"/>
        <v>0</v>
      </c>
      <c r="I7" s="123">
        <f t="shared" si="4"/>
        <v>0</v>
      </c>
      <c r="J7" s="123">
        <f t="shared" si="5"/>
        <v>0</v>
      </c>
      <c r="K7" s="123">
        <f t="shared" si="6"/>
        <v>0</v>
      </c>
      <c r="L7" s="123">
        <f t="shared" si="7"/>
        <v>0</v>
      </c>
      <c r="M7" s="123">
        <f t="shared" si="8"/>
        <v>0</v>
      </c>
      <c r="N7" s="120">
        <f>SUMIF('LICH THI'!$A:$A,'Theo Ngay'!$A7,'LICH THI'!Y:Y)</f>
        <v>0</v>
      </c>
      <c r="P7" s="110">
        <f>SUMIF('LICH THI'!$A:$A,'Theo Ngay'!$A7,'LICH THI'!O:O)</f>
        <v>0</v>
      </c>
    </row>
    <row r="8" spans="1:16">
      <c r="A8" s="109">
        <f t="shared" si="0"/>
        <v>42333.291666666664</v>
      </c>
      <c r="B8" s="110" t="str">
        <f>_Gio_</f>
        <v>7:00</v>
      </c>
      <c r="C8" s="111">
        <f t="shared" si="9"/>
        <v>6</v>
      </c>
      <c r="D8" s="112">
        <f>+D3+1</f>
        <v>42333</v>
      </c>
      <c r="E8" s="113">
        <v>1</v>
      </c>
      <c r="F8" s="114">
        <f t="shared" si="1"/>
        <v>0</v>
      </c>
      <c r="G8" s="114">
        <f t="shared" si="2"/>
        <v>0</v>
      </c>
      <c r="H8" s="114">
        <f t="shared" si="3"/>
        <v>0</v>
      </c>
      <c r="I8" s="114">
        <f t="shared" si="4"/>
        <v>0</v>
      </c>
      <c r="J8" s="114">
        <f t="shared" si="5"/>
        <v>0</v>
      </c>
      <c r="K8" s="114">
        <f t="shared" si="6"/>
        <v>0</v>
      </c>
      <c r="L8" s="114">
        <f t="shared" si="7"/>
        <v>0</v>
      </c>
      <c r="M8" s="114">
        <f t="shared" si="8"/>
        <v>0</v>
      </c>
      <c r="N8" s="114">
        <f>SUMIF('LICH THI'!$A:$A,'Theo Ngay'!$A8,'LICH THI'!Y:Y)</f>
        <v>0</v>
      </c>
      <c r="P8" s="110">
        <f>SUMIF('LICH THI'!$A:$A,'Theo Ngay'!$A8,'LICH THI'!O:O)</f>
        <v>0</v>
      </c>
    </row>
    <row r="9" spans="1:16">
      <c r="A9" s="109">
        <f t="shared" si="0"/>
        <v>42333.375</v>
      </c>
      <c r="B9" s="110" t="str">
        <f>_Gio_</f>
        <v>9:00</v>
      </c>
      <c r="C9" s="91">
        <f t="shared" si="9"/>
        <v>7</v>
      </c>
      <c r="D9" s="115">
        <f>D8</f>
        <v>42333</v>
      </c>
      <c r="E9" s="116">
        <v>2</v>
      </c>
      <c r="F9" s="117">
        <f t="shared" si="1"/>
        <v>0</v>
      </c>
      <c r="G9" s="117">
        <f t="shared" si="2"/>
        <v>0</v>
      </c>
      <c r="H9" s="117">
        <f t="shared" si="3"/>
        <v>0</v>
      </c>
      <c r="I9" s="117">
        <f t="shared" si="4"/>
        <v>0</v>
      </c>
      <c r="J9" s="117">
        <f t="shared" si="5"/>
        <v>0</v>
      </c>
      <c r="K9" s="117">
        <f t="shared" si="6"/>
        <v>0</v>
      </c>
      <c r="L9" s="117">
        <f t="shared" si="7"/>
        <v>0</v>
      </c>
      <c r="M9" s="117">
        <f t="shared" si="8"/>
        <v>0</v>
      </c>
      <c r="N9" s="117">
        <f>SUMIF('LICH THI'!$A:$A,'Theo Ngay'!$A9,'LICH THI'!Y:Y)</f>
        <v>0</v>
      </c>
      <c r="P9" s="110">
        <f>SUMIF('LICH THI'!$A:$A,'Theo Ngay'!$A9,'LICH THI'!O:O)</f>
        <v>0</v>
      </c>
    </row>
    <row r="10" spans="1:16">
      <c r="A10" s="109">
        <f t="shared" si="0"/>
        <v>42333.541666666664</v>
      </c>
      <c r="B10" s="110" t="str">
        <f>_Gio_</f>
        <v>13:00</v>
      </c>
      <c r="C10" s="91">
        <f t="shared" si="9"/>
        <v>8</v>
      </c>
      <c r="D10" s="115">
        <f>D9</f>
        <v>42333</v>
      </c>
      <c r="E10" s="116">
        <v>3</v>
      </c>
      <c r="F10" s="117">
        <f t="shared" si="1"/>
        <v>0</v>
      </c>
      <c r="G10" s="117">
        <f t="shared" si="2"/>
        <v>0</v>
      </c>
      <c r="H10" s="117">
        <f t="shared" si="3"/>
        <v>0</v>
      </c>
      <c r="I10" s="117">
        <f t="shared" si="4"/>
        <v>0</v>
      </c>
      <c r="J10" s="117">
        <f t="shared" si="5"/>
        <v>0</v>
      </c>
      <c r="K10" s="117">
        <f t="shared" si="6"/>
        <v>0</v>
      </c>
      <c r="L10" s="117">
        <f t="shared" si="7"/>
        <v>0</v>
      </c>
      <c r="M10" s="117">
        <f t="shared" si="8"/>
        <v>0</v>
      </c>
      <c r="N10" s="117">
        <f>SUMIF('LICH THI'!$A:$A,'Theo Ngay'!$A10,'LICH THI'!Y:Y)</f>
        <v>0</v>
      </c>
      <c r="P10" s="110">
        <f>SUMIF('LICH THI'!$A:$A,'Theo Ngay'!$A10,'LICH THI'!O:O)</f>
        <v>0</v>
      </c>
    </row>
    <row r="11" spans="1:16">
      <c r="A11" s="109">
        <f t="shared" si="0"/>
        <v>42333.625</v>
      </c>
      <c r="B11" s="110" t="str">
        <f>_Gio_</f>
        <v>15:00</v>
      </c>
      <c r="C11" s="91">
        <f t="shared" si="9"/>
        <v>9</v>
      </c>
      <c r="D11" s="115">
        <f>D10</f>
        <v>42333</v>
      </c>
      <c r="E11" s="116">
        <v>4</v>
      </c>
      <c r="F11" s="117">
        <f>_CongSP_</f>
        <v>0</v>
      </c>
      <c r="G11" s="117">
        <f t="shared" si="2"/>
        <v>0</v>
      </c>
      <c r="H11" s="117">
        <f t="shared" si="3"/>
        <v>0</v>
      </c>
      <c r="I11" s="117">
        <f t="shared" si="4"/>
        <v>0</v>
      </c>
      <c r="J11" s="117">
        <f t="shared" si="5"/>
        <v>0</v>
      </c>
      <c r="K11" s="117">
        <f t="shared" si="6"/>
        <v>0</v>
      </c>
      <c r="L11" s="117">
        <f t="shared" si="7"/>
        <v>0</v>
      </c>
      <c r="M11" s="117">
        <f t="shared" si="8"/>
        <v>0</v>
      </c>
      <c r="N11" s="117">
        <f>SUMIF('LICH THI'!$A:$A,'Theo Ngay'!$A11,'LICH THI'!Y:Y)</f>
        <v>0</v>
      </c>
      <c r="P11" s="110">
        <f>SUMIF('LICH THI'!$A:$A,'Theo Ngay'!$A11,'LICH THI'!O:O)</f>
        <v>0</v>
      </c>
    </row>
    <row r="12" spans="1:16">
      <c r="A12" s="109">
        <f t="shared" si="0"/>
        <v>42333.75</v>
      </c>
      <c r="B12" s="110" t="str">
        <f>_Gio_</f>
        <v>18:00</v>
      </c>
      <c r="C12" s="96">
        <f t="shared" si="9"/>
        <v>10</v>
      </c>
      <c r="D12" s="121">
        <f>D11</f>
        <v>42333</v>
      </c>
      <c r="E12" s="122">
        <v>5</v>
      </c>
      <c r="F12" s="123">
        <f t="shared" si="1"/>
        <v>0</v>
      </c>
      <c r="G12" s="123">
        <f t="shared" si="2"/>
        <v>0</v>
      </c>
      <c r="H12" s="123">
        <f t="shared" si="3"/>
        <v>0</v>
      </c>
      <c r="I12" s="123">
        <f t="shared" si="4"/>
        <v>0</v>
      </c>
      <c r="J12" s="123">
        <f t="shared" si="5"/>
        <v>0</v>
      </c>
      <c r="K12" s="123">
        <f t="shared" si="6"/>
        <v>0</v>
      </c>
      <c r="L12" s="123">
        <f t="shared" si="7"/>
        <v>0</v>
      </c>
      <c r="M12" s="123">
        <f t="shared" si="8"/>
        <v>0</v>
      </c>
      <c r="N12" s="120">
        <f>SUMIF('LICH THI'!$A:$A,'Theo Ngay'!$A12,'LICH THI'!Y:Y)</f>
        <v>0</v>
      </c>
      <c r="P12" s="110">
        <f>SUMIF('LICH THI'!$A:$A,'Theo Ngay'!$A12,'LICH THI'!O:O)</f>
        <v>0</v>
      </c>
    </row>
    <row r="13" spans="1:16">
      <c r="A13" s="109">
        <f t="shared" si="0"/>
        <v>42334.291666666664</v>
      </c>
      <c r="B13" s="110" t="str">
        <f>_Gio_</f>
        <v>7:00</v>
      </c>
      <c r="C13" s="111">
        <f t="shared" si="9"/>
        <v>11</v>
      </c>
      <c r="D13" s="112">
        <f>+D8+1</f>
        <v>42334</v>
      </c>
      <c r="E13" s="113">
        <v>1</v>
      </c>
      <c r="F13" s="114">
        <f t="shared" si="1"/>
        <v>0</v>
      </c>
      <c r="G13" s="114">
        <f t="shared" si="2"/>
        <v>0</v>
      </c>
      <c r="H13" s="114">
        <f t="shared" si="3"/>
        <v>0</v>
      </c>
      <c r="I13" s="114">
        <f t="shared" si="4"/>
        <v>0</v>
      </c>
      <c r="J13" s="114">
        <f t="shared" si="5"/>
        <v>0</v>
      </c>
      <c r="K13" s="114">
        <f t="shared" si="6"/>
        <v>0</v>
      </c>
      <c r="L13" s="114">
        <f t="shared" si="7"/>
        <v>0</v>
      </c>
      <c r="M13" s="114">
        <f t="shared" si="8"/>
        <v>0</v>
      </c>
      <c r="N13" s="114">
        <f>SUMIF('LICH THI'!$A:$A,'Theo Ngay'!$A13,'LICH THI'!Y:Y)</f>
        <v>0</v>
      </c>
      <c r="P13" s="110">
        <f>SUMIF('LICH THI'!$A:$A,'Theo Ngay'!$A13,'LICH THI'!O:O)</f>
        <v>0</v>
      </c>
    </row>
    <row r="14" spans="1:16">
      <c r="A14" s="109">
        <f t="shared" si="0"/>
        <v>42334.375</v>
      </c>
      <c r="B14" s="110" t="str">
        <f>_Gio_</f>
        <v>9:00</v>
      </c>
      <c r="C14" s="91">
        <f t="shared" si="9"/>
        <v>12</v>
      </c>
      <c r="D14" s="115">
        <f>D13</f>
        <v>42334</v>
      </c>
      <c r="E14" s="116">
        <v>2</v>
      </c>
      <c r="F14" s="117">
        <f t="shared" si="1"/>
        <v>0</v>
      </c>
      <c r="G14" s="117">
        <f t="shared" si="2"/>
        <v>0</v>
      </c>
      <c r="H14" s="117">
        <f t="shared" si="3"/>
        <v>0</v>
      </c>
      <c r="I14" s="117">
        <f t="shared" si="4"/>
        <v>0</v>
      </c>
      <c r="J14" s="117">
        <f t="shared" si="5"/>
        <v>0</v>
      </c>
      <c r="K14" s="117">
        <f t="shared" si="6"/>
        <v>0</v>
      </c>
      <c r="L14" s="117">
        <f t="shared" si="7"/>
        <v>0</v>
      </c>
      <c r="M14" s="117">
        <f t="shared" si="8"/>
        <v>0</v>
      </c>
      <c r="N14" s="117">
        <f>SUMIF('LICH THI'!$A:$A,'Theo Ngay'!$A14,'LICH THI'!Y:Y)</f>
        <v>0</v>
      </c>
      <c r="P14" s="110">
        <f>SUMIF('LICH THI'!$A:$A,'Theo Ngay'!$A14,'LICH THI'!O:O)</f>
        <v>0</v>
      </c>
    </row>
    <row r="15" spans="1:16">
      <c r="A15" s="109">
        <f t="shared" si="0"/>
        <v>42334.541666666664</v>
      </c>
      <c r="B15" s="110" t="str">
        <f>_Gio_</f>
        <v>13:00</v>
      </c>
      <c r="C15" s="91">
        <f t="shared" si="9"/>
        <v>13</v>
      </c>
      <c r="D15" s="115">
        <f>D14</f>
        <v>42334</v>
      </c>
      <c r="E15" s="116">
        <v>3</v>
      </c>
      <c r="F15" s="117">
        <f t="shared" si="1"/>
        <v>0</v>
      </c>
      <c r="G15" s="117">
        <f t="shared" si="2"/>
        <v>0</v>
      </c>
      <c r="H15" s="117">
        <f t="shared" si="3"/>
        <v>0</v>
      </c>
      <c r="I15" s="117">
        <f t="shared" si="4"/>
        <v>0</v>
      </c>
      <c r="J15" s="117">
        <f t="shared" si="5"/>
        <v>0</v>
      </c>
      <c r="K15" s="117">
        <f t="shared" si="6"/>
        <v>0</v>
      </c>
      <c r="L15" s="117">
        <f t="shared" si="7"/>
        <v>0</v>
      </c>
      <c r="M15" s="117">
        <f t="shared" si="8"/>
        <v>0</v>
      </c>
      <c r="N15" s="117">
        <f>SUMIF('LICH THI'!$A:$A,'Theo Ngay'!$A15,'LICH THI'!Y:Y)</f>
        <v>0</v>
      </c>
      <c r="P15" s="110">
        <f>SUMIF('LICH THI'!$A:$A,'Theo Ngay'!$A15,'LICH THI'!O:O)</f>
        <v>0</v>
      </c>
    </row>
    <row r="16" spans="1:16">
      <c r="A16" s="109">
        <f t="shared" si="0"/>
        <v>42334.625</v>
      </c>
      <c r="B16" s="110" t="str">
        <f>_Gio_</f>
        <v>15:00</v>
      </c>
      <c r="C16" s="91">
        <f t="shared" si="9"/>
        <v>14</v>
      </c>
      <c r="D16" s="115">
        <f>D15</f>
        <v>42334</v>
      </c>
      <c r="E16" s="116">
        <v>4</v>
      </c>
      <c r="F16" s="117">
        <f t="shared" si="1"/>
        <v>0</v>
      </c>
      <c r="G16" s="117">
        <f t="shared" si="2"/>
        <v>0</v>
      </c>
      <c r="H16" s="117">
        <f t="shared" si="3"/>
        <v>0</v>
      </c>
      <c r="I16" s="117">
        <f t="shared" si="4"/>
        <v>0</v>
      </c>
      <c r="J16" s="117">
        <f t="shared" si="5"/>
        <v>0</v>
      </c>
      <c r="K16" s="117">
        <f t="shared" si="6"/>
        <v>0</v>
      </c>
      <c r="L16" s="117">
        <f t="shared" si="7"/>
        <v>0</v>
      </c>
      <c r="M16" s="117">
        <f t="shared" si="8"/>
        <v>0</v>
      </c>
      <c r="N16" s="117">
        <f>SUMIF('LICH THI'!$A:$A,'Theo Ngay'!$A16,'LICH THI'!Y:Y)</f>
        <v>0</v>
      </c>
      <c r="P16" s="110">
        <f>SUMIF('LICH THI'!$A:$A,'Theo Ngay'!$A16,'LICH THI'!O:O)</f>
        <v>0</v>
      </c>
    </row>
    <row r="17" spans="1:16">
      <c r="A17" s="109">
        <f t="shared" si="0"/>
        <v>42334.75</v>
      </c>
      <c r="B17" s="110" t="str">
        <f>_Gio_</f>
        <v>18:00</v>
      </c>
      <c r="C17" s="96">
        <f t="shared" si="9"/>
        <v>15</v>
      </c>
      <c r="D17" s="121">
        <f>D16</f>
        <v>42334</v>
      </c>
      <c r="E17" s="122">
        <v>5</v>
      </c>
      <c r="F17" s="123">
        <f t="shared" si="1"/>
        <v>0</v>
      </c>
      <c r="G17" s="123">
        <f t="shared" si="2"/>
        <v>0</v>
      </c>
      <c r="H17" s="123">
        <f t="shared" si="3"/>
        <v>0</v>
      </c>
      <c r="I17" s="123">
        <f t="shared" si="4"/>
        <v>0</v>
      </c>
      <c r="J17" s="123">
        <f t="shared" si="5"/>
        <v>0</v>
      </c>
      <c r="K17" s="123">
        <f t="shared" si="6"/>
        <v>0</v>
      </c>
      <c r="L17" s="123">
        <f t="shared" si="7"/>
        <v>0</v>
      </c>
      <c r="M17" s="123">
        <f t="shared" si="8"/>
        <v>0</v>
      </c>
      <c r="N17" s="123">
        <f>SUMIF('LICH THI'!$A:$A,'Theo Ngay'!$A17,'LICH THI'!Y:Y)</f>
        <v>0</v>
      </c>
      <c r="P17" s="110">
        <f>SUMIF('LICH THI'!$A:$A,'Theo Ngay'!$A17,'LICH THI'!O:O)</f>
        <v>0</v>
      </c>
    </row>
    <row r="18" spans="1:16">
      <c r="A18" s="109">
        <f t="shared" si="0"/>
        <v>42335.291666666664</v>
      </c>
      <c r="B18" s="110" t="str">
        <f>_Gio_</f>
        <v>7:00</v>
      </c>
      <c r="C18" s="111">
        <f t="shared" si="9"/>
        <v>16</v>
      </c>
      <c r="D18" s="112">
        <f>+D13+1</f>
        <v>42335</v>
      </c>
      <c r="E18" s="113">
        <v>1</v>
      </c>
      <c r="F18" s="114">
        <f t="shared" si="1"/>
        <v>0</v>
      </c>
      <c r="G18" s="114">
        <f t="shared" si="2"/>
        <v>0</v>
      </c>
      <c r="H18" s="114">
        <f t="shared" si="3"/>
        <v>0</v>
      </c>
      <c r="I18" s="114">
        <f t="shared" si="4"/>
        <v>0</v>
      </c>
      <c r="J18" s="114">
        <f t="shared" si="5"/>
        <v>0</v>
      </c>
      <c r="K18" s="114">
        <f t="shared" si="6"/>
        <v>0</v>
      </c>
      <c r="L18" s="114">
        <f t="shared" si="7"/>
        <v>0</v>
      </c>
      <c r="M18" s="114">
        <f t="shared" si="8"/>
        <v>0</v>
      </c>
      <c r="N18" s="114">
        <f>SUMIF('LICH THI'!$A:$A,'Theo Ngay'!$A18,'LICH THI'!Y:Y)</f>
        <v>0</v>
      </c>
      <c r="P18" s="110">
        <f>SUMIF('LICH THI'!$A:$A,'Theo Ngay'!$A18,'LICH THI'!O:O)</f>
        <v>0</v>
      </c>
    </row>
    <row r="19" spans="1:16">
      <c r="A19" s="109">
        <f t="shared" si="0"/>
        <v>42335.375</v>
      </c>
      <c r="B19" s="110" t="str">
        <f>_Gio_</f>
        <v>9:00</v>
      </c>
      <c r="C19" s="91">
        <f t="shared" si="9"/>
        <v>17</v>
      </c>
      <c r="D19" s="115">
        <f>D18</f>
        <v>42335</v>
      </c>
      <c r="E19" s="116">
        <v>2</v>
      </c>
      <c r="F19" s="117">
        <f t="shared" si="1"/>
        <v>0</v>
      </c>
      <c r="G19" s="117">
        <f t="shared" si="2"/>
        <v>0</v>
      </c>
      <c r="H19" s="117">
        <f t="shared" si="3"/>
        <v>0</v>
      </c>
      <c r="I19" s="117">
        <f t="shared" si="4"/>
        <v>0</v>
      </c>
      <c r="J19" s="117">
        <f t="shared" si="5"/>
        <v>0</v>
      </c>
      <c r="K19" s="117">
        <f t="shared" si="6"/>
        <v>0</v>
      </c>
      <c r="L19" s="117">
        <f t="shared" si="7"/>
        <v>0</v>
      </c>
      <c r="M19" s="117">
        <f t="shared" si="8"/>
        <v>0</v>
      </c>
      <c r="N19" s="117">
        <f>SUMIF('LICH THI'!$A:$A,'Theo Ngay'!$A19,'LICH THI'!Y:Y)</f>
        <v>0</v>
      </c>
      <c r="P19" s="110">
        <f>SUMIF('LICH THI'!$A:$A,'Theo Ngay'!$A19,'LICH THI'!O:O)</f>
        <v>0</v>
      </c>
    </row>
    <row r="20" spans="1:16">
      <c r="A20" s="109">
        <f t="shared" si="0"/>
        <v>42335.541666666664</v>
      </c>
      <c r="B20" s="110" t="str">
        <f>_Gio_</f>
        <v>13:00</v>
      </c>
      <c r="C20" s="91">
        <f t="shared" si="9"/>
        <v>18</v>
      </c>
      <c r="D20" s="115">
        <f>D19</f>
        <v>42335</v>
      </c>
      <c r="E20" s="116">
        <v>3</v>
      </c>
      <c r="F20" s="117">
        <f t="shared" si="1"/>
        <v>0</v>
      </c>
      <c r="G20" s="117">
        <f t="shared" si="2"/>
        <v>0</v>
      </c>
      <c r="H20" s="117">
        <f t="shared" si="3"/>
        <v>0</v>
      </c>
      <c r="I20" s="117">
        <f t="shared" si="4"/>
        <v>0</v>
      </c>
      <c r="J20" s="117">
        <f t="shared" si="5"/>
        <v>0</v>
      </c>
      <c r="K20" s="117">
        <f t="shared" si="6"/>
        <v>0</v>
      </c>
      <c r="L20" s="117">
        <f t="shared" si="7"/>
        <v>0</v>
      </c>
      <c r="M20" s="117">
        <f t="shared" si="8"/>
        <v>0</v>
      </c>
      <c r="N20" s="117">
        <f>SUMIF('LICH THI'!$A:$A,'Theo Ngay'!$A20,'LICH THI'!Y:Y)</f>
        <v>0</v>
      </c>
      <c r="P20" s="110">
        <f>SUMIF('LICH THI'!$A:$A,'Theo Ngay'!$A20,'LICH THI'!O:O)</f>
        <v>0</v>
      </c>
    </row>
    <row r="21" spans="1:16">
      <c r="A21" s="109">
        <f t="shared" si="0"/>
        <v>42335.625</v>
      </c>
      <c r="B21" s="110" t="str">
        <f>_Gio_</f>
        <v>15:00</v>
      </c>
      <c r="C21" s="91">
        <f t="shared" si="9"/>
        <v>19</v>
      </c>
      <c r="D21" s="115">
        <f>D20</f>
        <v>42335</v>
      </c>
      <c r="E21" s="116">
        <v>4</v>
      </c>
      <c r="F21" s="117">
        <f t="shared" si="1"/>
        <v>0</v>
      </c>
      <c r="G21" s="117">
        <f t="shared" si="2"/>
        <v>0</v>
      </c>
      <c r="H21" s="117">
        <f t="shared" si="3"/>
        <v>0</v>
      </c>
      <c r="I21" s="117">
        <f t="shared" si="4"/>
        <v>0</v>
      </c>
      <c r="J21" s="117">
        <f t="shared" si="5"/>
        <v>0</v>
      </c>
      <c r="K21" s="117">
        <f t="shared" si="6"/>
        <v>0</v>
      </c>
      <c r="L21" s="117">
        <f t="shared" si="7"/>
        <v>0</v>
      </c>
      <c r="M21" s="117">
        <f t="shared" si="8"/>
        <v>0</v>
      </c>
      <c r="N21" s="117">
        <f>SUMIF('LICH THI'!$A:$A,'Theo Ngay'!$A21,'LICH THI'!Y:Y)</f>
        <v>0</v>
      </c>
      <c r="P21" s="110">
        <f>SUMIF('LICH THI'!$A:$A,'Theo Ngay'!$A21,'LICH THI'!O:O)</f>
        <v>0</v>
      </c>
    </row>
    <row r="22" spans="1:16">
      <c r="A22" s="109">
        <f t="shared" si="0"/>
        <v>42335.75</v>
      </c>
      <c r="B22" s="110" t="str">
        <f>_Gio_</f>
        <v>18:00</v>
      </c>
      <c r="C22" s="96">
        <f t="shared" si="9"/>
        <v>20</v>
      </c>
      <c r="D22" s="121">
        <f>D21</f>
        <v>42335</v>
      </c>
      <c r="E22" s="122">
        <v>5</v>
      </c>
      <c r="F22" s="123">
        <f t="shared" si="1"/>
        <v>0</v>
      </c>
      <c r="G22" s="123">
        <f t="shared" si="2"/>
        <v>0</v>
      </c>
      <c r="H22" s="123">
        <f t="shared" si="3"/>
        <v>0</v>
      </c>
      <c r="I22" s="123">
        <f t="shared" si="4"/>
        <v>0</v>
      </c>
      <c r="J22" s="123">
        <f t="shared" si="5"/>
        <v>0</v>
      </c>
      <c r="K22" s="123">
        <f t="shared" si="6"/>
        <v>0</v>
      </c>
      <c r="L22" s="123">
        <f t="shared" si="7"/>
        <v>0</v>
      </c>
      <c r="M22" s="123">
        <f t="shared" si="8"/>
        <v>0</v>
      </c>
      <c r="N22" s="123">
        <f>SUMIF('LICH THI'!$A:$A,'Theo Ngay'!$A22,'LICH THI'!Y:Y)</f>
        <v>0</v>
      </c>
      <c r="P22" s="110">
        <f>SUMIF('LICH THI'!$A:$A,'Theo Ngay'!$A22,'LICH THI'!O:O)</f>
        <v>0</v>
      </c>
    </row>
    <row r="23" spans="1:16">
      <c r="A23" s="109">
        <f t="shared" si="0"/>
        <v>42336.291666666664</v>
      </c>
      <c r="B23" s="110" t="str">
        <f>_Gio_</f>
        <v>7:00</v>
      </c>
      <c r="C23" s="111">
        <f t="shared" si="9"/>
        <v>21</v>
      </c>
      <c r="D23" s="112">
        <f>+D18+1</f>
        <v>42336</v>
      </c>
      <c r="E23" s="113">
        <v>1</v>
      </c>
      <c r="F23" s="114">
        <f t="shared" si="1"/>
        <v>0</v>
      </c>
      <c r="G23" s="114">
        <f t="shared" si="2"/>
        <v>0</v>
      </c>
      <c r="H23" s="114">
        <f t="shared" si="3"/>
        <v>0</v>
      </c>
      <c r="I23" s="114">
        <f t="shared" si="4"/>
        <v>0</v>
      </c>
      <c r="J23" s="114">
        <f t="shared" si="5"/>
        <v>0</v>
      </c>
      <c r="K23" s="114">
        <f t="shared" si="6"/>
        <v>0</v>
      </c>
      <c r="L23" s="114">
        <f t="shared" si="7"/>
        <v>0</v>
      </c>
      <c r="M23" s="114">
        <f t="shared" si="8"/>
        <v>0</v>
      </c>
      <c r="N23" s="114">
        <f>SUMIF('LICH THI'!$A:$A,'Theo Ngay'!$A23,'LICH THI'!Y:Y)</f>
        <v>0</v>
      </c>
      <c r="P23" s="110">
        <f>SUMIF('LICH THI'!$A:$A,'Theo Ngay'!$A23,'LICH THI'!O:O)</f>
        <v>0</v>
      </c>
    </row>
    <row r="24" spans="1:16">
      <c r="A24" s="109">
        <f t="shared" si="0"/>
        <v>42336.375</v>
      </c>
      <c r="B24" s="110" t="str">
        <f>_Gio_</f>
        <v>9:00</v>
      </c>
      <c r="C24" s="91">
        <f t="shared" si="9"/>
        <v>22</v>
      </c>
      <c r="D24" s="115">
        <f>D23</f>
        <v>42336</v>
      </c>
      <c r="E24" s="116">
        <v>2</v>
      </c>
      <c r="F24" s="117">
        <f t="shared" si="1"/>
        <v>0</v>
      </c>
      <c r="G24" s="117">
        <f t="shared" si="2"/>
        <v>0</v>
      </c>
      <c r="H24" s="117">
        <f t="shared" si="3"/>
        <v>0</v>
      </c>
      <c r="I24" s="117">
        <f t="shared" si="4"/>
        <v>0</v>
      </c>
      <c r="J24" s="117">
        <f t="shared" si="5"/>
        <v>0</v>
      </c>
      <c r="K24" s="117">
        <f t="shared" si="6"/>
        <v>0</v>
      </c>
      <c r="L24" s="117">
        <f t="shared" si="7"/>
        <v>0</v>
      </c>
      <c r="M24" s="117">
        <f t="shared" si="8"/>
        <v>0</v>
      </c>
      <c r="N24" s="117">
        <f>SUMIF('LICH THI'!$A:$A,'Theo Ngay'!$A24,'LICH THI'!Y:Y)</f>
        <v>0</v>
      </c>
      <c r="P24" s="110">
        <f>SUMIF('LICH THI'!$A:$A,'Theo Ngay'!$A24,'LICH THI'!O:O)</f>
        <v>0</v>
      </c>
    </row>
    <row r="25" spans="1:16">
      <c r="A25" s="109">
        <f t="shared" si="0"/>
        <v>42336.541666666664</v>
      </c>
      <c r="B25" s="110" t="str">
        <f>_Gio_</f>
        <v>13:00</v>
      </c>
      <c r="C25" s="91">
        <f t="shared" si="9"/>
        <v>23</v>
      </c>
      <c r="D25" s="115">
        <f>D24</f>
        <v>42336</v>
      </c>
      <c r="E25" s="116">
        <v>3</v>
      </c>
      <c r="F25" s="117">
        <f t="shared" si="1"/>
        <v>0</v>
      </c>
      <c r="G25" s="117">
        <f t="shared" si="2"/>
        <v>0</v>
      </c>
      <c r="H25" s="117">
        <f t="shared" si="3"/>
        <v>0</v>
      </c>
      <c r="I25" s="117">
        <f t="shared" si="4"/>
        <v>0</v>
      </c>
      <c r="J25" s="117">
        <f t="shared" si="5"/>
        <v>0</v>
      </c>
      <c r="K25" s="117">
        <f t="shared" si="6"/>
        <v>0</v>
      </c>
      <c r="L25" s="117">
        <f t="shared" si="7"/>
        <v>0</v>
      </c>
      <c r="M25" s="117">
        <f t="shared" si="8"/>
        <v>0</v>
      </c>
      <c r="N25" s="117">
        <f>SUMIF('LICH THI'!$A:$A,'Theo Ngay'!$A25,'LICH THI'!Y:Y)</f>
        <v>0</v>
      </c>
      <c r="P25" s="110">
        <f>SUMIF('LICH THI'!$A:$A,'Theo Ngay'!$A25,'LICH THI'!O:O)</f>
        <v>0</v>
      </c>
    </row>
    <row r="26" spans="1:16">
      <c r="A26" s="109">
        <f t="shared" si="0"/>
        <v>42336.625</v>
      </c>
      <c r="B26" s="110" t="str">
        <f>_Gio_</f>
        <v>15:00</v>
      </c>
      <c r="C26" s="91">
        <f t="shared" si="9"/>
        <v>24</v>
      </c>
      <c r="D26" s="115">
        <f>D25</f>
        <v>42336</v>
      </c>
      <c r="E26" s="116">
        <v>4</v>
      </c>
      <c r="F26" s="117">
        <f t="shared" si="1"/>
        <v>0</v>
      </c>
      <c r="G26" s="117">
        <f t="shared" si="2"/>
        <v>0</v>
      </c>
      <c r="H26" s="117">
        <f t="shared" si="3"/>
        <v>0</v>
      </c>
      <c r="I26" s="117">
        <f t="shared" si="4"/>
        <v>0</v>
      </c>
      <c r="J26" s="117">
        <f t="shared" si="5"/>
        <v>0</v>
      </c>
      <c r="K26" s="117">
        <f t="shared" si="6"/>
        <v>0</v>
      </c>
      <c r="L26" s="117">
        <f t="shared" si="7"/>
        <v>0</v>
      </c>
      <c r="M26" s="117">
        <f t="shared" si="8"/>
        <v>0</v>
      </c>
      <c r="N26" s="117">
        <f>SUMIF('LICH THI'!$A:$A,'Theo Ngay'!$A26,'LICH THI'!Y:Y)</f>
        <v>0</v>
      </c>
      <c r="P26" s="110">
        <f>SUMIF('LICH THI'!$A:$A,'Theo Ngay'!$A26,'LICH THI'!O:O)</f>
        <v>0</v>
      </c>
    </row>
    <row r="27" spans="1:16">
      <c r="A27" s="109">
        <f t="shared" si="0"/>
        <v>42336.75</v>
      </c>
      <c r="B27" s="110" t="str">
        <f>_Gio_</f>
        <v>18:00</v>
      </c>
      <c r="C27" s="96">
        <f t="shared" si="9"/>
        <v>25</v>
      </c>
      <c r="D27" s="121">
        <f>D26</f>
        <v>42336</v>
      </c>
      <c r="E27" s="122">
        <v>5</v>
      </c>
      <c r="F27" s="123">
        <f t="shared" si="1"/>
        <v>0</v>
      </c>
      <c r="G27" s="123">
        <f t="shared" si="2"/>
        <v>0</v>
      </c>
      <c r="H27" s="123">
        <f t="shared" si="3"/>
        <v>0</v>
      </c>
      <c r="I27" s="123">
        <f t="shared" si="4"/>
        <v>0</v>
      </c>
      <c r="J27" s="123">
        <f t="shared" si="5"/>
        <v>0</v>
      </c>
      <c r="K27" s="123">
        <f t="shared" si="6"/>
        <v>0</v>
      </c>
      <c r="L27" s="123">
        <f t="shared" si="7"/>
        <v>0</v>
      </c>
      <c r="M27" s="123">
        <f t="shared" si="8"/>
        <v>0</v>
      </c>
      <c r="N27" s="120">
        <f>SUMIF('LICH THI'!$A:$A,'Theo Ngay'!$A27,'LICH THI'!Y:Y)</f>
        <v>0</v>
      </c>
      <c r="P27" s="110">
        <f>SUMIF('LICH THI'!$A:$A,'Theo Ngay'!$A27,'LICH THI'!O:O)</f>
        <v>0</v>
      </c>
    </row>
    <row r="28" spans="1:16">
      <c r="A28" s="109">
        <f t="shared" si="0"/>
        <v>42337.291666666664</v>
      </c>
      <c r="B28" s="110" t="str">
        <f>_Gio_</f>
        <v>7:00</v>
      </c>
      <c r="C28" s="111">
        <f t="shared" si="9"/>
        <v>26</v>
      </c>
      <c r="D28" s="112">
        <f>+D23+1</f>
        <v>42337</v>
      </c>
      <c r="E28" s="113">
        <v>1</v>
      </c>
      <c r="F28" s="114">
        <f t="shared" si="1"/>
        <v>0</v>
      </c>
      <c r="G28" s="114">
        <f t="shared" si="2"/>
        <v>0</v>
      </c>
      <c r="H28" s="114">
        <f t="shared" si="3"/>
        <v>0</v>
      </c>
      <c r="I28" s="114">
        <f t="shared" si="4"/>
        <v>0</v>
      </c>
      <c r="J28" s="114">
        <f t="shared" si="5"/>
        <v>0</v>
      </c>
      <c r="K28" s="114">
        <f t="shared" si="6"/>
        <v>0</v>
      </c>
      <c r="L28" s="114">
        <f t="shared" si="7"/>
        <v>0</v>
      </c>
      <c r="M28" s="114">
        <f t="shared" si="8"/>
        <v>0</v>
      </c>
      <c r="N28" s="114">
        <f>SUMIF('LICH THI'!$A:$A,'Theo Ngay'!$A28,'LICH THI'!Y:Y)</f>
        <v>0</v>
      </c>
      <c r="P28" s="110">
        <f>SUMIF('LICH THI'!$A:$A,'Theo Ngay'!$A28,'LICH THI'!O:O)</f>
        <v>0</v>
      </c>
    </row>
    <row r="29" spans="1:16">
      <c r="A29" s="109">
        <f t="shared" si="0"/>
        <v>42337.375</v>
      </c>
      <c r="B29" s="110" t="str">
        <f>_Gio_</f>
        <v>9:00</v>
      </c>
      <c r="C29" s="91">
        <f t="shared" si="9"/>
        <v>27</v>
      </c>
      <c r="D29" s="115">
        <f>D28</f>
        <v>42337</v>
      </c>
      <c r="E29" s="116">
        <v>2</v>
      </c>
      <c r="F29" s="117">
        <f t="shared" si="1"/>
        <v>0</v>
      </c>
      <c r="G29" s="117">
        <f t="shared" si="2"/>
        <v>0</v>
      </c>
      <c r="H29" s="117">
        <f t="shared" si="3"/>
        <v>0</v>
      </c>
      <c r="I29" s="117">
        <f t="shared" si="4"/>
        <v>0</v>
      </c>
      <c r="J29" s="117">
        <f t="shared" si="5"/>
        <v>0</v>
      </c>
      <c r="K29" s="117">
        <f t="shared" si="6"/>
        <v>0</v>
      </c>
      <c r="L29" s="117">
        <f t="shared" si="7"/>
        <v>0</v>
      </c>
      <c r="M29" s="117">
        <f t="shared" si="8"/>
        <v>0</v>
      </c>
      <c r="N29" s="117">
        <f>SUMIF('LICH THI'!$A:$A,'Theo Ngay'!$A29,'LICH THI'!Y:Y)</f>
        <v>0</v>
      </c>
      <c r="P29" s="110">
        <f>SUMIF('LICH THI'!$A:$A,'Theo Ngay'!$A29,'LICH THI'!O:O)</f>
        <v>0</v>
      </c>
    </row>
    <row r="30" spans="1:16">
      <c r="A30" s="109">
        <f t="shared" si="0"/>
        <v>42337.541666666664</v>
      </c>
      <c r="B30" s="110" t="str">
        <f>_Gio_</f>
        <v>13:00</v>
      </c>
      <c r="C30" s="91">
        <f t="shared" si="9"/>
        <v>28</v>
      </c>
      <c r="D30" s="115">
        <f>D29</f>
        <v>42337</v>
      </c>
      <c r="E30" s="116">
        <v>3</v>
      </c>
      <c r="F30" s="117">
        <f t="shared" si="1"/>
        <v>0</v>
      </c>
      <c r="G30" s="117">
        <f t="shared" si="2"/>
        <v>0</v>
      </c>
      <c r="H30" s="117">
        <f t="shared" si="3"/>
        <v>0</v>
      </c>
      <c r="I30" s="117">
        <f t="shared" si="4"/>
        <v>0</v>
      </c>
      <c r="J30" s="117">
        <f t="shared" si="5"/>
        <v>0</v>
      </c>
      <c r="K30" s="117">
        <f t="shared" si="6"/>
        <v>0</v>
      </c>
      <c r="L30" s="117">
        <f t="shared" si="7"/>
        <v>0</v>
      </c>
      <c r="M30" s="117">
        <f t="shared" si="8"/>
        <v>0</v>
      </c>
      <c r="N30" s="117">
        <f>SUMIF('LICH THI'!$A:$A,'Theo Ngay'!$A30,'LICH THI'!Y:Y)</f>
        <v>0</v>
      </c>
      <c r="P30" s="110">
        <f>SUMIF('LICH THI'!$A:$A,'Theo Ngay'!$A30,'LICH THI'!O:O)</f>
        <v>0</v>
      </c>
    </row>
    <row r="31" spans="1:16">
      <c r="A31" s="109">
        <f t="shared" si="0"/>
        <v>42337.625</v>
      </c>
      <c r="B31" s="110" t="str">
        <f>_Gio_</f>
        <v>15:00</v>
      </c>
      <c r="C31" s="91">
        <f t="shared" si="9"/>
        <v>29</v>
      </c>
      <c r="D31" s="115">
        <f>D30</f>
        <v>42337</v>
      </c>
      <c r="E31" s="116">
        <v>4</v>
      </c>
      <c r="F31" s="117">
        <f t="shared" si="1"/>
        <v>0</v>
      </c>
      <c r="G31" s="117">
        <f t="shared" si="2"/>
        <v>0</v>
      </c>
      <c r="H31" s="117">
        <f t="shared" si="3"/>
        <v>0</v>
      </c>
      <c r="I31" s="117">
        <f t="shared" si="4"/>
        <v>0</v>
      </c>
      <c r="J31" s="117">
        <f t="shared" si="5"/>
        <v>0</v>
      </c>
      <c r="K31" s="117">
        <f t="shared" si="6"/>
        <v>0</v>
      </c>
      <c r="L31" s="117">
        <f t="shared" si="7"/>
        <v>0</v>
      </c>
      <c r="M31" s="117">
        <f t="shared" si="8"/>
        <v>0</v>
      </c>
      <c r="N31" s="117">
        <f>SUMIF('LICH THI'!$A:$A,'Theo Ngay'!$A31,'LICH THI'!Y:Y)</f>
        <v>0</v>
      </c>
      <c r="P31" s="110">
        <f>SUMIF('LICH THI'!$A:$A,'Theo Ngay'!$A31,'LICH THI'!O:O)</f>
        <v>0</v>
      </c>
    </row>
    <row r="32" spans="1:16">
      <c r="A32" s="109">
        <f t="shared" si="0"/>
        <v>42337.75</v>
      </c>
      <c r="B32" s="110" t="str">
        <f>_Gio_</f>
        <v>18:00</v>
      </c>
      <c r="C32" s="96">
        <f t="shared" si="9"/>
        <v>30</v>
      </c>
      <c r="D32" s="121">
        <f>D31</f>
        <v>42337</v>
      </c>
      <c r="E32" s="122">
        <v>5</v>
      </c>
      <c r="F32" s="123">
        <f t="shared" si="1"/>
        <v>0</v>
      </c>
      <c r="G32" s="123">
        <f t="shared" si="2"/>
        <v>0</v>
      </c>
      <c r="H32" s="123">
        <f t="shared" si="3"/>
        <v>0</v>
      </c>
      <c r="I32" s="123">
        <f t="shared" si="4"/>
        <v>0</v>
      </c>
      <c r="J32" s="123">
        <f t="shared" si="5"/>
        <v>0</v>
      </c>
      <c r="K32" s="123">
        <f t="shared" si="6"/>
        <v>0</v>
      </c>
      <c r="L32" s="123">
        <f t="shared" si="7"/>
        <v>0</v>
      </c>
      <c r="M32" s="123">
        <f t="shared" si="8"/>
        <v>0</v>
      </c>
      <c r="N32" s="123">
        <f>SUMIF('LICH THI'!$A:$A,'Theo Ngay'!$A32,'LICH THI'!Y:Y)</f>
        <v>0</v>
      </c>
      <c r="P32" s="110">
        <f>SUMIF('LICH THI'!$A:$A,'Theo Ngay'!$A32,'LICH THI'!O:O)</f>
        <v>0</v>
      </c>
    </row>
    <row r="33" spans="1:16">
      <c r="A33" s="109">
        <f t="shared" si="0"/>
        <v>42338.291666666664</v>
      </c>
      <c r="B33" s="110" t="str">
        <f>_Gio_</f>
        <v>7:00</v>
      </c>
      <c r="C33" s="111">
        <f t="shared" si="9"/>
        <v>31</v>
      </c>
      <c r="D33" s="112">
        <f>+D28+1</f>
        <v>42338</v>
      </c>
      <c r="E33" s="113">
        <v>1</v>
      </c>
      <c r="F33" s="114">
        <f t="shared" si="1"/>
        <v>0</v>
      </c>
      <c r="G33" s="114">
        <f t="shared" si="2"/>
        <v>0</v>
      </c>
      <c r="H33" s="114">
        <f t="shared" si="3"/>
        <v>0</v>
      </c>
      <c r="I33" s="114">
        <f t="shared" si="4"/>
        <v>0</v>
      </c>
      <c r="J33" s="114">
        <f t="shared" si="5"/>
        <v>0</v>
      </c>
      <c r="K33" s="114">
        <f t="shared" si="6"/>
        <v>0</v>
      </c>
      <c r="L33" s="114">
        <f t="shared" si="7"/>
        <v>0</v>
      </c>
      <c r="M33" s="114">
        <f t="shared" si="8"/>
        <v>0</v>
      </c>
      <c r="N33" s="114">
        <f>SUMIF('LICH THI'!$A:$A,'Theo Ngay'!$A33,'LICH THI'!Y:Y)</f>
        <v>0</v>
      </c>
      <c r="P33" s="110">
        <f>SUMIF('LICH THI'!$A:$A,'Theo Ngay'!$A33,'LICH THI'!O:O)</f>
        <v>0</v>
      </c>
    </row>
    <row r="34" spans="1:16">
      <c r="A34" s="109">
        <f t="shared" si="0"/>
        <v>42338.375</v>
      </c>
      <c r="B34" s="110" t="str">
        <f>_Gio_</f>
        <v>9:00</v>
      </c>
      <c r="C34" s="91">
        <f t="shared" si="9"/>
        <v>32</v>
      </c>
      <c r="D34" s="115">
        <f>D33</f>
        <v>42338</v>
      </c>
      <c r="E34" s="116">
        <v>2</v>
      </c>
      <c r="F34" s="117">
        <f t="shared" si="1"/>
        <v>0</v>
      </c>
      <c r="G34" s="117">
        <f t="shared" si="2"/>
        <v>0</v>
      </c>
      <c r="H34" s="117">
        <f t="shared" si="3"/>
        <v>0</v>
      </c>
      <c r="I34" s="117">
        <f t="shared" si="4"/>
        <v>0</v>
      </c>
      <c r="J34" s="117">
        <f t="shared" si="5"/>
        <v>0</v>
      </c>
      <c r="K34" s="117">
        <f t="shared" si="6"/>
        <v>0</v>
      </c>
      <c r="L34" s="117">
        <f t="shared" si="7"/>
        <v>0</v>
      </c>
      <c r="M34" s="117">
        <f t="shared" si="8"/>
        <v>0</v>
      </c>
      <c r="N34" s="117">
        <f>SUMIF('LICH THI'!$A:$A,'Theo Ngay'!$A34,'LICH THI'!Y:Y)</f>
        <v>0</v>
      </c>
      <c r="P34" s="110">
        <f>SUMIF('LICH THI'!$A:$A,'Theo Ngay'!$A34,'LICH THI'!O:O)</f>
        <v>0</v>
      </c>
    </row>
    <row r="35" spans="1:16">
      <c r="A35" s="109">
        <f t="shared" ref="A35:A66" si="10">_Ngay_Gio_</f>
        <v>42338.541666666664</v>
      </c>
      <c r="B35" s="110" t="str">
        <f>_Gio_</f>
        <v>13:00</v>
      </c>
      <c r="C35" s="91">
        <f t="shared" si="9"/>
        <v>33</v>
      </c>
      <c r="D35" s="115">
        <f>D34</f>
        <v>42338</v>
      </c>
      <c r="E35" s="116">
        <v>3</v>
      </c>
      <c r="F35" s="117">
        <f t="shared" ref="F35:F66" si="11">_CongSP_</f>
        <v>0</v>
      </c>
      <c r="G35" s="117">
        <f t="shared" ref="G35:G66" si="12">_CongLLCT</f>
        <v>0</v>
      </c>
      <c r="H35" s="117">
        <f t="shared" ref="H35:H66" si="13">_CongKHCB</f>
        <v>0</v>
      </c>
      <c r="I35" s="117">
        <f t="shared" ref="I35:I66" si="14">_CongCSKT</f>
        <v>0</v>
      </c>
      <c r="J35" s="117">
        <f t="shared" ref="J35:J66" si="15">_CongKCT</f>
        <v>0</v>
      </c>
      <c r="K35" s="117">
        <f t="shared" ref="K35:K66" si="16">_CongKCK</f>
        <v>0</v>
      </c>
      <c r="L35" s="117">
        <f t="shared" ref="L35:L66" si="17">_CongKTVT</f>
        <v>0</v>
      </c>
      <c r="M35" s="117">
        <f t="shared" ref="M35:M66" si="18">_CongCNTT</f>
        <v>0</v>
      </c>
      <c r="N35" s="117">
        <f>SUMIF('LICH THI'!$A:$A,'Theo Ngay'!$A35,'LICH THI'!Y:Y)</f>
        <v>0</v>
      </c>
      <c r="P35" s="110">
        <f>SUMIF('LICH THI'!$A:$A,'Theo Ngay'!$A35,'LICH THI'!O:O)</f>
        <v>0</v>
      </c>
    </row>
    <row r="36" spans="1:16">
      <c r="A36" s="109">
        <f t="shared" si="10"/>
        <v>42338.625</v>
      </c>
      <c r="B36" s="110" t="str">
        <f>_Gio_</f>
        <v>15:00</v>
      </c>
      <c r="C36" s="91">
        <f t="shared" ref="C36:C67" si="19">_stt</f>
        <v>34</v>
      </c>
      <c r="D36" s="115">
        <f>D35</f>
        <v>42338</v>
      </c>
      <c r="E36" s="116">
        <v>4</v>
      </c>
      <c r="F36" s="117">
        <f t="shared" si="11"/>
        <v>0</v>
      </c>
      <c r="G36" s="117">
        <f t="shared" si="12"/>
        <v>0</v>
      </c>
      <c r="H36" s="117">
        <f t="shared" si="13"/>
        <v>0</v>
      </c>
      <c r="I36" s="117">
        <f t="shared" si="14"/>
        <v>0</v>
      </c>
      <c r="J36" s="117">
        <f t="shared" si="15"/>
        <v>0</v>
      </c>
      <c r="K36" s="117">
        <f t="shared" si="16"/>
        <v>0</v>
      </c>
      <c r="L36" s="117">
        <f t="shared" si="17"/>
        <v>0</v>
      </c>
      <c r="M36" s="117">
        <f t="shared" si="18"/>
        <v>0</v>
      </c>
      <c r="N36" s="117">
        <f>SUMIF('LICH THI'!$A:$A,'Theo Ngay'!$A36,'LICH THI'!Y:Y)</f>
        <v>0</v>
      </c>
      <c r="P36" s="110">
        <f>SUMIF('LICH THI'!$A:$A,'Theo Ngay'!$A36,'LICH THI'!O:O)</f>
        <v>0</v>
      </c>
    </row>
    <row r="37" spans="1:16">
      <c r="A37" s="109">
        <f t="shared" si="10"/>
        <v>42338.75</v>
      </c>
      <c r="B37" s="110" t="str">
        <f>_Gio_</f>
        <v>18:00</v>
      </c>
      <c r="C37" s="96">
        <f t="shared" si="19"/>
        <v>35</v>
      </c>
      <c r="D37" s="121">
        <f>D36</f>
        <v>42338</v>
      </c>
      <c r="E37" s="122">
        <v>5</v>
      </c>
      <c r="F37" s="123">
        <f t="shared" si="11"/>
        <v>0</v>
      </c>
      <c r="G37" s="123">
        <f t="shared" si="12"/>
        <v>0</v>
      </c>
      <c r="H37" s="123">
        <f t="shared" si="13"/>
        <v>0</v>
      </c>
      <c r="I37" s="123">
        <f t="shared" si="14"/>
        <v>0</v>
      </c>
      <c r="J37" s="123">
        <f t="shared" si="15"/>
        <v>0</v>
      </c>
      <c r="K37" s="123">
        <f t="shared" si="16"/>
        <v>0</v>
      </c>
      <c r="L37" s="123">
        <f t="shared" si="17"/>
        <v>0</v>
      </c>
      <c r="M37" s="123">
        <f t="shared" si="18"/>
        <v>0</v>
      </c>
      <c r="N37" s="123">
        <f>SUMIF('LICH THI'!$A:$A,'Theo Ngay'!$A37,'LICH THI'!Y:Y)</f>
        <v>0</v>
      </c>
      <c r="P37" s="110">
        <f>SUMIF('LICH THI'!$A:$A,'Theo Ngay'!$A37,'LICH THI'!O:O)</f>
        <v>0</v>
      </c>
    </row>
    <row r="38" spans="1:16">
      <c r="A38" s="109">
        <f t="shared" si="10"/>
        <v>42339.291666666664</v>
      </c>
      <c r="B38" s="110" t="str">
        <f>_Gio_</f>
        <v>7:00</v>
      </c>
      <c r="C38" s="111">
        <f t="shared" si="19"/>
        <v>36</v>
      </c>
      <c r="D38" s="112">
        <f>+D33+1</f>
        <v>42339</v>
      </c>
      <c r="E38" s="113">
        <v>1</v>
      </c>
      <c r="F38" s="114">
        <f t="shared" si="11"/>
        <v>0</v>
      </c>
      <c r="G38" s="114">
        <f t="shared" si="12"/>
        <v>0</v>
      </c>
      <c r="H38" s="114">
        <f t="shared" si="13"/>
        <v>0</v>
      </c>
      <c r="I38" s="114">
        <f t="shared" si="14"/>
        <v>0</v>
      </c>
      <c r="J38" s="114">
        <f t="shared" si="15"/>
        <v>0</v>
      </c>
      <c r="K38" s="114">
        <f t="shared" si="16"/>
        <v>0</v>
      </c>
      <c r="L38" s="114">
        <f t="shared" si="17"/>
        <v>0</v>
      </c>
      <c r="M38" s="114">
        <f t="shared" si="18"/>
        <v>0</v>
      </c>
      <c r="N38" s="114">
        <f>SUMIF('LICH THI'!$A:$A,'Theo Ngay'!$A38,'LICH THI'!Y:Y)</f>
        <v>0</v>
      </c>
      <c r="P38" s="110">
        <f>SUMIF('LICH THI'!$A:$A,'Theo Ngay'!$A38,'LICH THI'!O:O)</f>
        <v>0</v>
      </c>
    </row>
    <row r="39" spans="1:16">
      <c r="A39" s="109">
        <f t="shared" si="10"/>
        <v>42339.375</v>
      </c>
      <c r="B39" s="110" t="str">
        <f>_Gio_</f>
        <v>9:00</v>
      </c>
      <c r="C39" s="91">
        <f t="shared" si="19"/>
        <v>37</v>
      </c>
      <c r="D39" s="115">
        <f>D38</f>
        <v>42339</v>
      </c>
      <c r="E39" s="116">
        <v>2</v>
      </c>
      <c r="F39" s="117">
        <f t="shared" si="11"/>
        <v>0</v>
      </c>
      <c r="G39" s="117">
        <f t="shared" si="12"/>
        <v>0</v>
      </c>
      <c r="H39" s="117">
        <f t="shared" si="13"/>
        <v>0</v>
      </c>
      <c r="I39" s="117">
        <f t="shared" si="14"/>
        <v>0</v>
      </c>
      <c r="J39" s="117">
        <f t="shared" si="15"/>
        <v>0</v>
      </c>
      <c r="K39" s="117">
        <f t="shared" si="16"/>
        <v>0</v>
      </c>
      <c r="L39" s="117">
        <f t="shared" si="17"/>
        <v>0</v>
      </c>
      <c r="M39" s="117">
        <f t="shared" si="18"/>
        <v>0</v>
      </c>
      <c r="N39" s="117">
        <f>SUMIF('LICH THI'!$A:$A,'Theo Ngay'!$A39,'LICH THI'!Y:Y)</f>
        <v>0</v>
      </c>
      <c r="P39" s="110">
        <f>SUMIF('LICH THI'!$A:$A,'Theo Ngay'!$A39,'LICH THI'!O:O)</f>
        <v>0</v>
      </c>
    </row>
    <row r="40" spans="1:16">
      <c r="A40" s="109">
        <f t="shared" si="10"/>
        <v>42339.541666666664</v>
      </c>
      <c r="B40" s="110" t="str">
        <f>_Gio_</f>
        <v>13:00</v>
      </c>
      <c r="C40" s="91">
        <f t="shared" si="19"/>
        <v>38</v>
      </c>
      <c r="D40" s="115">
        <f>D39</f>
        <v>42339</v>
      </c>
      <c r="E40" s="116">
        <v>3</v>
      </c>
      <c r="F40" s="117">
        <f t="shared" si="11"/>
        <v>0</v>
      </c>
      <c r="G40" s="117">
        <f t="shared" si="12"/>
        <v>0</v>
      </c>
      <c r="H40" s="117">
        <f t="shared" si="13"/>
        <v>0</v>
      </c>
      <c r="I40" s="117">
        <f t="shared" si="14"/>
        <v>0</v>
      </c>
      <c r="J40" s="117">
        <f t="shared" si="15"/>
        <v>0</v>
      </c>
      <c r="K40" s="117">
        <f t="shared" si="16"/>
        <v>0</v>
      </c>
      <c r="L40" s="117">
        <f t="shared" si="17"/>
        <v>0</v>
      </c>
      <c r="M40" s="117">
        <f t="shared" si="18"/>
        <v>0</v>
      </c>
      <c r="N40" s="117">
        <f>SUMIF('LICH THI'!$A:$A,'Theo Ngay'!$A40,'LICH THI'!Y:Y)</f>
        <v>0</v>
      </c>
      <c r="P40" s="110">
        <f>SUMIF('LICH THI'!$A:$A,'Theo Ngay'!$A40,'LICH THI'!O:O)</f>
        <v>0</v>
      </c>
    </row>
    <row r="41" spans="1:16">
      <c r="A41" s="109">
        <f t="shared" si="10"/>
        <v>42339.625</v>
      </c>
      <c r="B41" s="110" t="str">
        <f>_Gio_</f>
        <v>15:00</v>
      </c>
      <c r="C41" s="91">
        <f t="shared" si="19"/>
        <v>39</v>
      </c>
      <c r="D41" s="115">
        <f>D40</f>
        <v>42339</v>
      </c>
      <c r="E41" s="116">
        <v>4</v>
      </c>
      <c r="F41" s="117">
        <f t="shared" si="11"/>
        <v>0</v>
      </c>
      <c r="G41" s="117">
        <f t="shared" si="12"/>
        <v>0</v>
      </c>
      <c r="H41" s="117">
        <f t="shared" si="13"/>
        <v>0</v>
      </c>
      <c r="I41" s="117">
        <f t="shared" si="14"/>
        <v>0</v>
      </c>
      <c r="J41" s="117">
        <f t="shared" si="15"/>
        <v>0</v>
      </c>
      <c r="K41" s="117">
        <f t="shared" si="16"/>
        <v>0</v>
      </c>
      <c r="L41" s="117">
        <f t="shared" si="17"/>
        <v>0</v>
      </c>
      <c r="M41" s="117">
        <f t="shared" si="18"/>
        <v>0</v>
      </c>
      <c r="N41" s="117">
        <f>SUMIF('LICH THI'!$A:$A,'Theo Ngay'!$A41,'LICH THI'!Y:Y)</f>
        <v>0</v>
      </c>
      <c r="P41" s="110">
        <f>SUMIF('LICH THI'!$A:$A,'Theo Ngay'!$A41,'LICH THI'!O:O)</f>
        <v>0</v>
      </c>
    </row>
    <row r="42" spans="1:16">
      <c r="A42" s="109">
        <f t="shared" si="10"/>
        <v>42339.75</v>
      </c>
      <c r="B42" s="110" t="str">
        <f>_Gio_</f>
        <v>18:00</v>
      </c>
      <c r="C42" s="96">
        <f t="shared" si="19"/>
        <v>40</v>
      </c>
      <c r="D42" s="121">
        <f>D41</f>
        <v>42339</v>
      </c>
      <c r="E42" s="122">
        <v>5</v>
      </c>
      <c r="F42" s="123">
        <f t="shared" si="11"/>
        <v>0</v>
      </c>
      <c r="G42" s="123">
        <f t="shared" si="12"/>
        <v>0</v>
      </c>
      <c r="H42" s="123">
        <f t="shared" si="13"/>
        <v>0</v>
      </c>
      <c r="I42" s="123">
        <f t="shared" si="14"/>
        <v>0</v>
      </c>
      <c r="J42" s="123">
        <f t="shared" si="15"/>
        <v>0</v>
      </c>
      <c r="K42" s="123">
        <f t="shared" si="16"/>
        <v>0</v>
      </c>
      <c r="L42" s="123">
        <f t="shared" si="17"/>
        <v>0</v>
      </c>
      <c r="M42" s="123">
        <f t="shared" si="18"/>
        <v>0</v>
      </c>
      <c r="N42" s="123">
        <f>SUMIF('LICH THI'!$A:$A,'Theo Ngay'!$A42,'LICH THI'!Y:Y)</f>
        <v>0</v>
      </c>
      <c r="P42" s="110">
        <f>SUMIF('LICH THI'!$A:$A,'Theo Ngay'!$A42,'LICH THI'!O:O)</f>
        <v>0</v>
      </c>
    </row>
    <row r="43" spans="1:16">
      <c r="A43" s="109">
        <f t="shared" si="10"/>
        <v>42340.291666666664</v>
      </c>
      <c r="B43" s="110" t="str">
        <f>_Gio_</f>
        <v>7:00</v>
      </c>
      <c r="C43" s="111">
        <f t="shared" si="19"/>
        <v>41</v>
      </c>
      <c r="D43" s="112">
        <f>+D38+1</f>
        <v>42340</v>
      </c>
      <c r="E43" s="113">
        <v>1</v>
      </c>
      <c r="F43" s="114">
        <f t="shared" si="11"/>
        <v>0</v>
      </c>
      <c r="G43" s="114">
        <f t="shared" si="12"/>
        <v>0</v>
      </c>
      <c r="H43" s="114">
        <f t="shared" si="13"/>
        <v>0</v>
      </c>
      <c r="I43" s="114">
        <f t="shared" si="14"/>
        <v>0</v>
      </c>
      <c r="J43" s="114">
        <f t="shared" si="15"/>
        <v>0</v>
      </c>
      <c r="K43" s="114">
        <f t="shared" si="16"/>
        <v>0</v>
      </c>
      <c r="L43" s="114">
        <f t="shared" si="17"/>
        <v>0</v>
      </c>
      <c r="M43" s="114">
        <f t="shared" si="18"/>
        <v>0</v>
      </c>
      <c r="N43" s="114">
        <f>SUMIF('LICH THI'!$A:$A,'Theo Ngay'!$A43,'LICH THI'!Y:Y)</f>
        <v>0</v>
      </c>
      <c r="P43" s="110">
        <f>SUMIF('LICH THI'!$A:$A,'Theo Ngay'!$A43,'LICH THI'!O:O)</f>
        <v>0</v>
      </c>
    </row>
    <row r="44" spans="1:16">
      <c r="A44" s="109">
        <f t="shared" si="10"/>
        <v>42340.375</v>
      </c>
      <c r="B44" s="110" t="str">
        <f>_Gio_</f>
        <v>9:00</v>
      </c>
      <c r="C44" s="91">
        <f t="shared" si="19"/>
        <v>42</v>
      </c>
      <c r="D44" s="115">
        <f>D43</f>
        <v>42340</v>
      </c>
      <c r="E44" s="116">
        <v>2</v>
      </c>
      <c r="F44" s="117">
        <f t="shared" si="11"/>
        <v>0</v>
      </c>
      <c r="G44" s="117">
        <f t="shared" si="12"/>
        <v>0</v>
      </c>
      <c r="H44" s="117">
        <f t="shared" si="13"/>
        <v>0</v>
      </c>
      <c r="I44" s="117">
        <f t="shared" si="14"/>
        <v>0</v>
      </c>
      <c r="J44" s="117">
        <f t="shared" si="15"/>
        <v>0</v>
      </c>
      <c r="K44" s="117">
        <f t="shared" si="16"/>
        <v>0</v>
      </c>
      <c r="L44" s="117">
        <f t="shared" si="17"/>
        <v>0</v>
      </c>
      <c r="M44" s="117">
        <f t="shared" si="18"/>
        <v>0</v>
      </c>
      <c r="N44" s="117">
        <f>SUMIF('LICH THI'!$A:$A,'Theo Ngay'!$A44,'LICH THI'!Y:Y)</f>
        <v>0</v>
      </c>
      <c r="P44" s="110">
        <f>SUMIF('LICH THI'!$A:$A,'Theo Ngay'!$A44,'LICH THI'!O:O)</f>
        <v>0</v>
      </c>
    </row>
    <row r="45" spans="1:16">
      <c r="A45" s="109">
        <f t="shared" si="10"/>
        <v>42340.541666666664</v>
      </c>
      <c r="B45" s="110" t="str">
        <f>_Gio_</f>
        <v>13:00</v>
      </c>
      <c r="C45" s="91">
        <f t="shared" si="19"/>
        <v>43</v>
      </c>
      <c r="D45" s="115">
        <f>D44</f>
        <v>42340</v>
      </c>
      <c r="E45" s="116">
        <v>3</v>
      </c>
      <c r="F45" s="117">
        <f t="shared" si="11"/>
        <v>0</v>
      </c>
      <c r="G45" s="117">
        <f t="shared" si="12"/>
        <v>0</v>
      </c>
      <c r="H45" s="117">
        <f t="shared" si="13"/>
        <v>0</v>
      </c>
      <c r="I45" s="117">
        <f t="shared" si="14"/>
        <v>0</v>
      </c>
      <c r="J45" s="117">
        <f t="shared" si="15"/>
        <v>0</v>
      </c>
      <c r="K45" s="117">
        <f t="shared" si="16"/>
        <v>0</v>
      </c>
      <c r="L45" s="117">
        <f t="shared" si="17"/>
        <v>0</v>
      </c>
      <c r="M45" s="117">
        <f t="shared" si="18"/>
        <v>0</v>
      </c>
      <c r="N45" s="117">
        <f>SUMIF('LICH THI'!$A:$A,'Theo Ngay'!$A45,'LICH THI'!Y:Y)</f>
        <v>0</v>
      </c>
      <c r="P45" s="110">
        <f>SUMIF('LICH THI'!$A:$A,'Theo Ngay'!$A45,'LICH THI'!O:O)</f>
        <v>0</v>
      </c>
    </row>
    <row r="46" spans="1:16">
      <c r="A46" s="109">
        <f t="shared" si="10"/>
        <v>42340.625</v>
      </c>
      <c r="B46" s="110" t="str">
        <f>_Gio_</f>
        <v>15:00</v>
      </c>
      <c r="C46" s="91">
        <f t="shared" si="19"/>
        <v>44</v>
      </c>
      <c r="D46" s="115">
        <f>D45</f>
        <v>42340</v>
      </c>
      <c r="E46" s="116">
        <v>4</v>
      </c>
      <c r="F46" s="117">
        <f t="shared" si="11"/>
        <v>0</v>
      </c>
      <c r="G46" s="117">
        <f t="shared" si="12"/>
        <v>0</v>
      </c>
      <c r="H46" s="117">
        <f t="shared" si="13"/>
        <v>0</v>
      </c>
      <c r="I46" s="117">
        <f t="shared" si="14"/>
        <v>0</v>
      </c>
      <c r="J46" s="117">
        <f t="shared" si="15"/>
        <v>0</v>
      </c>
      <c r="K46" s="117">
        <f t="shared" si="16"/>
        <v>0</v>
      </c>
      <c r="L46" s="117">
        <f t="shared" si="17"/>
        <v>0</v>
      </c>
      <c r="M46" s="117">
        <f t="shared" si="18"/>
        <v>0</v>
      </c>
      <c r="N46" s="117">
        <f>SUMIF('LICH THI'!$A:$A,'Theo Ngay'!$A46,'LICH THI'!Y:Y)</f>
        <v>0</v>
      </c>
      <c r="P46" s="110">
        <f>SUMIF('LICH THI'!$A:$A,'Theo Ngay'!$A46,'LICH THI'!O:O)</f>
        <v>0</v>
      </c>
    </row>
    <row r="47" spans="1:16">
      <c r="A47" s="109">
        <f t="shared" si="10"/>
        <v>42340.75</v>
      </c>
      <c r="B47" s="110" t="str">
        <f>_Gio_</f>
        <v>18:00</v>
      </c>
      <c r="C47" s="96">
        <f t="shared" si="19"/>
        <v>45</v>
      </c>
      <c r="D47" s="121">
        <f>D46</f>
        <v>42340</v>
      </c>
      <c r="E47" s="122">
        <v>5</v>
      </c>
      <c r="F47" s="123">
        <f t="shared" si="11"/>
        <v>0</v>
      </c>
      <c r="G47" s="123">
        <f t="shared" si="12"/>
        <v>0</v>
      </c>
      <c r="H47" s="123">
        <f t="shared" si="13"/>
        <v>0</v>
      </c>
      <c r="I47" s="123">
        <f t="shared" si="14"/>
        <v>0</v>
      </c>
      <c r="J47" s="123">
        <f t="shared" si="15"/>
        <v>0</v>
      </c>
      <c r="K47" s="123">
        <f t="shared" si="16"/>
        <v>0</v>
      </c>
      <c r="L47" s="123">
        <f t="shared" si="17"/>
        <v>0</v>
      </c>
      <c r="M47" s="123">
        <f t="shared" si="18"/>
        <v>0</v>
      </c>
      <c r="N47" s="120">
        <f>SUMIF('LICH THI'!$A:$A,'Theo Ngay'!$A47,'LICH THI'!Y:Y)</f>
        <v>0</v>
      </c>
      <c r="P47" s="110">
        <f>SUMIF('LICH THI'!$A:$A,'Theo Ngay'!$A47,'LICH THI'!O:O)</f>
        <v>0</v>
      </c>
    </row>
    <row r="48" spans="1:16">
      <c r="A48" s="109">
        <f t="shared" si="10"/>
        <v>42341.291666666664</v>
      </c>
      <c r="B48" s="110" t="str">
        <f>_Gio_</f>
        <v>7:00</v>
      </c>
      <c r="C48" s="111">
        <f t="shared" si="19"/>
        <v>46</v>
      </c>
      <c r="D48" s="112">
        <f>+D43+1</f>
        <v>42341</v>
      </c>
      <c r="E48" s="113">
        <v>1</v>
      </c>
      <c r="F48" s="114">
        <f t="shared" si="11"/>
        <v>0</v>
      </c>
      <c r="G48" s="114">
        <f t="shared" si="12"/>
        <v>0</v>
      </c>
      <c r="H48" s="114">
        <f t="shared" si="13"/>
        <v>0</v>
      </c>
      <c r="I48" s="114">
        <f t="shared" si="14"/>
        <v>0</v>
      </c>
      <c r="J48" s="114">
        <f t="shared" si="15"/>
        <v>0</v>
      </c>
      <c r="K48" s="114">
        <f t="shared" si="16"/>
        <v>0</v>
      </c>
      <c r="L48" s="114">
        <f t="shared" si="17"/>
        <v>0</v>
      </c>
      <c r="M48" s="114">
        <f t="shared" si="18"/>
        <v>0</v>
      </c>
      <c r="N48" s="114">
        <f>SUMIF('LICH THI'!$A:$A,'Theo Ngay'!$A48,'LICH THI'!Y:Y)</f>
        <v>0</v>
      </c>
      <c r="P48" s="110">
        <f>SUMIF('LICH THI'!$A:$A,'Theo Ngay'!$A48,'LICH THI'!O:O)</f>
        <v>0</v>
      </c>
    </row>
    <row r="49" spans="1:16">
      <c r="A49" s="109">
        <f t="shared" si="10"/>
        <v>42341.375</v>
      </c>
      <c r="B49" s="110" t="str">
        <f>_Gio_</f>
        <v>9:00</v>
      </c>
      <c r="C49" s="91">
        <f t="shared" si="19"/>
        <v>47</v>
      </c>
      <c r="D49" s="115">
        <f>D48</f>
        <v>42341</v>
      </c>
      <c r="E49" s="116">
        <v>2</v>
      </c>
      <c r="F49" s="117">
        <f t="shared" si="11"/>
        <v>0</v>
      </c>
      <c r="G49" s="117">
        <f t="shared" si="12"/>
        <v>0</v>
      </c>
      <c r="H49" s="117">
        <f t="shared" si="13"/>
        <v>0</v>
      </c>
      <c r="I49" s="117">
        <f t="shared" si="14"/>
        <v>0</v>
      </c>
      <c r="J49" s="117">
        <f t="shared" si="15"/>
        <v>0</v>
      </c>
      <c r="K49" s="117">
        <f t="shared" si="16"/>
        <v>0</v>
      </c>
      <c r="L49" s="117">
        <f t="shared" si="17"/>
        <v>0</v>
      </c>
      <c r="M49" s="117">
        <f t="shared" si="18"/>
        <v>0</v>
      </c>
      <c r="N49" s="117">
        <f>SUMIF('LICH THI'!$A:$A,'Theo Ngay'!$A49,'LICH THI'!Y:Y)</f>
        <v>0</v>
      </c>
      <c r="P49" s="110">
        <f>SUMIF('LICH THI'!$A:$A,'Theo Ngay'!$A49,'LICH THI'!O:O)</f>
        <v>0</v>
      </c>
    </row>
    <row r="50" spans="1:16">
      <c r="A50" s="109">
        <f t="shared" si="10"/>
        <v>42341.541666666664</v>
      </c>
      <c r="B50" s="110" t="str">
        <f>_Gio_</f>
        <v>13:00</v>
      </c>
      <c r="C50" s="91">
        <f t="shared" si="19"/>
        <v>48</v>
      </c>
      <c r="D50" s="115">
        <f>D49</f>
        <v>42341</v>
      </c>
      <c r="E50" s="116">
        <v>3</v>
      </c>
      <c r="F50" s="117">
        <f t="shared" si="11"/>
        <v>0</v>
      </c>
      <c r="G50" s="117">
        <f t="shared" si="12"/>
        <v>0</v>
      </c>
      <c r="H50" s="117">
        <f t="shared" si="13"/>
        <v>0</v>
      </c>
      <c r="I50" s="117">
        <f t="shared" si="14"/>
        <v>0</v>
      </c>
      <c r="J50" s="117">
        <f t="shared" si="15"/>
        <v>0</v>
      </c>
      <c r="K50" s="117">
        <f t="shared" si="16"/>
        <v>0</v>
      </c>
      <c r="L50" s="117">
        <f t="shared" si="17"/>
        <v>0</v>
      </c>
      <c r="M50" s="117">
        <f t="shared" si="18"/>
        <v>0</v>
      </c>
      <c r="N50" s="117">
        <f>SUMIF('LICH THI'!$A:$A,'Theo Ngay'!$A50,'LICH THI'!Y:Y)</f>
        <v>0</v>
      </c>
      <c r="P50" s="110">
        <f>SUMIF('LICH THI'!$A:$A,'Theo Ngay'!$A50,'LICH THI'!O:O)</f>
        <v>0</v>
      </c>
    </row>
    <row r="51" spans="1:16">
      <c r="A51" s="109">
        <f t="shared" si="10"/>
        <v>42341.625</v>
      </c>
      <c r="B51" s="110" t="str">
        <f>_Gio_</f>
        <v>15:00</v>
      </c>
      <c r="C51" s="91">
        <f t="shared" si="19"/>
        <v>49</v>
      </c>
      <c r="D51" s="115">
        <f>D50</f>
        <v>42341</v>
      </c>
      <c r="E51" s="116">
        <v>4</v>
      </c>
      <c r="F51" s="117">
        <f t="shared" si="11"/>
        <v>0</v>
      </c>
      <c r="G51" s="117">
        <f t="shared" si="12"/>
        <v>0</v>
      </c>
      <c r="H51" s="117">
        <f t="shared" si="13"/>
        <v>0</v>
      </c>
      <c r="I51" s="117">
        <f t="shared" si="14"/>
        <v>0</v>
      </c>
      <c r="J51" s="117">
        <f t="shared" si="15"/>
        <v>0</v>
      </c>
      <c r="K51" s="117">
        <f t="shared" si="16"/>
        <v>0</v>
      </c>
      <c r="L51" s="117">
        <f t="shared" si="17"/>
        <v>0</v>
      </c>
      <c r="M51" s="117">
        <f t="shared" si="18"/>
        <v>0</v>
      </c>
      <c r="N51" s="117">
        <f>SUMIF('LICH THI'!$A:$A,'Theo Ngay'!$A51,'LICH THI'!Y:Y)</f>
        <v>0</v>
      </c>
      <c r="P51" s="110">
        <f>SUMIF('LICH THI'!$A:$A,'Theo Ngay'!$A51,'LICH THI'!O:O)</f>
        <v>0</v>
      </c>
    </row>
    <row r="52" spans="1:16">
      <c r="A52" s="109">
        <f t="shared" si="10"/>
        <v>42341.75</v>
      </c>
      <c r="B52" s="110" t="str">
        <f>_Gio_</f>
        <v>18:00</v>
      </c>
      <c r="C52" s="96">
        <f t="shared" si="19"/>
        <v>50</v>
      </c>
      <c r="D52" s="121">
        <f>D51</f>
        <v>42341</v>
      </c>
      <c r="E52" s="122">
        <v>5</v>
      </c>
      <c r="F52" s="123">
        <f t="shared" si="11"/>
        <v>0</v>
      </c>
      <c r="G52" s="123">
        <f t="shared" si="12"/>
        <v>0</v>
      </c>
      <c r="H52" s="123">
        <f t="shared" si="13"/>
        <v>0</v>
      </c>
      <c r="I52" s="123">
        <f t="shared" si="14"/>
        <v>0</v>
      </c>
      <c r="J52" s="123">
        <f t="shared" si="15"/>
        <v>0</v>
      </c>
      <c r="K52" s="123">
        <f t="shared" si="16"/>
        <v>0</v>
      </c>
      <c r="L52" s="123">
        <f t="shared" si="17"/>
        <v>0</v>
      </c>
      <c r="M52" s="123">
        <f t="shared" si="18"/>
        <v>0</v>
      </c>
      <c r="N52" s="123">
        <f>SUMIF('LICH THI'!$A:$A,'Theo Ngay'!$A52,'LICH THI'!Y:Y)</f>
        <v>0</v>
      </c>
      <c r="P52" s="110">
        <f>SUMIF('LICH THI'!$A:$A,'Theo Ngay'!$A52,'LICH THI'!O:O)</f>
        <v>0</v>
      </c>
    </row>
    <row r="53" spans="1:16">
      <c r="A53" s="109">
        <f t="shared" si="10"/>
        <v>42342.291666666664</v>
      </c>
      <c r="B53" s="110" t="str">
        <f>_Gio_</f>
        <v>7:00</v>
      </c>
      <c r="C53" s="111">
        <f t="shared" si="19"/>
        <v>51</v>
      </c>
      <c r="D53" s="112">
        <f>+D48+1</f>
        <v>42342</v>
      </c>
      <c r="E53" s="113">
        <v>1</v>
      </c>
      <c r="F53" s="114">
        <f t="shared" si="11"/>
        <v>0</v>
      </c>
      <c r="G53" s="114">
        <f t="shared" si="12"/>
        <v>0</v>
      </c>
      <c r="H53" s="114">
        <f t="shared" si="13"/>
        <v>0</v>
      </c>
      <c r="I53" s="114">
        <f t="shared" si="14"/>
        <v>0</v>
      </c>
      <c r="J53" s="114">
        <f t="shared" si="15"/>
        <v>0</v>
      </c>
      <c r="K53" s="114">
        <f t="shared" si="16"/>
        <v>0</v>
      </c>
      <c r="L53" s="114">
        <f t="shared" si="17"/>
        <v>0</v>
      </c>
      <c r="M53" s="114">
        <f t="shared" si="18"/>
        <v>0</v>
      </c>
      <c r="N53" s="114">
        <f>SUMIF('LICH THI'!$A:$A,'Theo Ngay'!$A53,'LICH THI'!Y:Y)</f>
        <v>0</v>
      </c>
      <c r="P53" s="110">
        <f>SUMIF('LICH THI'!$A:$A,'Theo Ngay'!$A53,'LICH THI'!O:O)</f>
        <v>0</v>
      </c>
    </row>
    <row r="54" spans="1:16">
      <c r="A54" s="109">
        <f t="shared" si="10"/>
        <v>42342.375</v>
      </c>
      <c r="B54" s="110" t="str">
        <f>_Gio_</f>
        <v>9:00</v>
      </c>
      <c r="C54" s="91">
        <f t="shared" si="19"/>
        <v>52</v>
      </c>
      <c r="D54" s="115">
        <f>D53</f>
        <v>42342</v>
      </c>
      <c r="E54" s="116">
        <v>2</v>
      </c>
      <c r="F54" s="117">
        <f t="shared" si="11"/>
        <v>0</v>
      </c>
      <c r="G54" s="117">
        <f t="shared" si="12"/>
        <v>0</v>
      </c>
      <c r="H54" s="117">
        <f t="shared" si="13"/>
        <v>0</v>
      </c>
      <c r="I54" s="117">
        <f t="shared" si="14"/>
        <v>0</v>
      </c>
      <c r="J54" s="117">
        <f t="shared" si="15"/>
        <v>0</v>
      </c>
      <c r="K54" s="117">
        <f t="shared" si="16"/>
        <v>0</v>
      </c>
      <c r="L54" s="117">
        <f t="shared" si="17"/>
        <v>0</v>
      </c>
      <c r="M54" s="117">
        <f t="shared" si="18"/>
        <v>0</v>
      </c>
      <c r="N54" s="117">
        <f>SUMIF('LICH THI'!$A:$A,'Theo Ngay'!$A54,'LICH THI'!Y:Y)</f>
        <v>0</v>
      </c>
      <c r="P54" s="110">
        <f>SUMIF('LICH THI'!$A:$A,'Theo Ngay'!$A54,'LICH THI'!O:O)</f>
        <v>0</v>
      </c>
    </row>
    <row r="55" spans="1:16">
      <c r="A55" s="109">
        <f t="shared" si="10"/>
        <v>42342.541666666664</v>
      </c>
      <c r="B55" s="110" t="str">
        <f>_Gio_</f>
        <v>13:00</v>
      </c>
      <c r="C55" s="91">
        <f t="shared" si="19"/>
        <v>53</v>
      </c>
      <c r="D55" s="115">
        <f>D54</f>
        <v>42342</v>
      </c>
      <c r="E55" s="116">
        <v>3</v>
      </c>
      <c r="F55" s="117">
        <f t="shared" si="11"/>
        <v>0</v>
      </c>
      <c r="G55" s="117">
        <f t="shared" si="12"/>
        <v>0</v>
      </c>
      <c r="H55" s="117">
        <f t="shared" si="13"/>
        <v>0</v>
      </c>
      <c r="I55" s="117">
        <f t="shared" si="14"/>
        <v>0</v>
      </c>
      <c r="J55" s="117">
        <f t="shared" si="15"/>
        <v>0</v>
      </c>
      <c r="K55" s="117">
        <f t="shared" si="16"/>
        <v>0</v>
      </c>
      <c r="L55" s="117">
        <f t="shared" si="17"/>
        <v>0</v>
      </c>
      <c r="M55" s="117">
        <f t="shared" si="18"/>
        <v>0</v>
      </c>
      <c r="N55" s="117">
        <f>SUMIF('LICH THI'!$A:$A,'Theo Ngay'!$A55,'LICH THI'!Y:Y)</f>
        <v>0</v>
      </c>
      <c r="P55" s="110">
        <f>SUMIF('LICH THI'!$A:$A,'Theo Ngay'!$A55,'LICH THI'!O:O)</f>
        <v>0</v>
      </c>
    </row>
    <row r="56" spans="1:16">
      <c r="A56" s="109">
        <f t="shared" si="10"/>
        <v>42342.625</v>
      </c>
      <c r="B56" s="110" t="str">
        <f>_Gio_</f>
        <v>15:00</v>
      </c>
      <c r="C56" s="91">
        <f t="shared" si="19"/>
        <v>54</v>
      </c>
      <c r="D56" s="115">
        <f>D55</f>
        <v>42342</v>
      </c>
      <c r="E56" s="116">
        <v>4</v>
      </c>
      <c r="F56" s="117">
        <f t="shared" si="11"/>
        <v>0</v>
      </c>
      <c r="G56" s="117">
        <f t="shared" si="12"/>
        <v>0</v>
      </c>
      <c r="H56" s="117">
        <f t="shared" si="13"/>
        <v>0</v>
      </c>
      <c r="I56" s="117">
        <f t="shared" si="14"/>
        <v>0</v>
      </c>
      <c r="J56" s="117">
        <f t="shared" si="15"/>
        <v>0</v>
      </c>
      <c r="K56" s="117">
        <f t="shared" si="16"/>
        <v>0</v>
      </c>
      <c r="L56" s="117">
        <f t="shared" si="17"/>
        <v>0</v>
      </c>
      <c r="M56" s="117">
        <f t="shared" si="18"/>
        <v>0</v>
      </c>
      <c r="N56" s="117">
        <f>SUMIF('LICH THI'!$A:$A,'Theo Ngay'!$A56,'LICH THI'!Y:Y)</f>
        <v>0</v>
      </c>
      <c r="P56" s="110">
        <f>SUMIF('LICH THI'!$A:$A,'Theo Ngay'!$A56,'LICH THI'!O:O)</f>
        <v>0</v>
      </c>
    </row>
    <row r="57" spans="1:16">
      <c r="A57" s="109">
        <f t="shared" si="10"/>
        <v>42342.75</v>
      </c>
      <c r="B57" s="110" t="str">
        <f>_Gio_</f>
        <v>18:00</v>
      </c>
      <c r="C57" s="96">
        <f t="shared" si="19"/>
        <v>55</v>
      </c>
      <c r="D57" s="121">
        <f>D56</f>
        <v>42342</v>
      </c>
      <c r="E57" s="122">
        <v>5</v>
      </c>
      <c r="F57" s="123">
        <f t="shared" si="11"/>
        <v>0</v>
      </c>
      <c r="G57" s="123">
        <f t="shared" si="12"/>
        <v>0</v>
      </c>
      <c r="H57" s="123">
        <f t="shared" si="13"/>
        <v>0</v>
      </c>
      <c r="I57" s="123">
        <f t="shared" si="14"/>
        <v>0</v>
      </c>
      <c r="J57" s="123">
        <f t="shared" si="15"/>
        <v>0</v>
      </c>
      <c r="K57" s="123">
        <f t="shared" si="16"/>
        <v>0</v>
      </c>
      <c r="L57" s="123">
        <f t="shared" si="17"/>
        <v>0</v>
      </c>
      <c r="M57" s="123">
        <f t="shared" si="18"/>
        <v>0</v>
      </c>
      <c r="N57" s="123">
        <f>SUMIF('LICH THI'!$A:$A,'Theo Ngay'!$A57,'LICH THI'!Y:Y)</f>
        <v>0</v>
      </c>
      <c r="P57" s="110">
        <f>SUMIF('LICH THI'!$A:$A,'Theo Ngay'!$A57,'LICH THI'!O:O)</f>
        <v>0</v>
      </c>
    </row>
    <row r="58" spans="1:16">
      <c r="A58" s="109">
        <f t="shared" si="10"/>
        <v>42343.291666666664</v>
      </c>
      <c r="B58" s="110" t="str">
        <f>_Gio_</f>
        <v>7:00</v>
      </c>
      <c r="C58" s="111">
        <f t="shared" si="19"/>
        <v>56</v>
      </c>
      <c r="D58" s="112">
        <f>+D53+1</f>
        <v>42343</v>
      </c>
      <c r="E58" s="113">
        <v>1</v>
      </c>
      <c r="F58" s="114">
        <f t="shared" si="11"/>
        <v>0</v>
      </c>
      <c r="G58" s="114">
        <f t="shared" si="12"/>
        <v>0</v>
      </c>
      <c r="H58" s="114">
        <f t="shared" si="13"/>
        <v>0</v>
      </c>
      <c r="I58" s="114">
        <f t="shared" si="14"/>
        <v>0</v>
      </c>
      <c r="J58" s="114">
        <f t="shared" si="15"/>
        <v>0</v>
      </c>
      <c r="K58" s="114">
        <f t="shared" si="16"/>
        <v>0</v>
      </c>
      <c r="L58" s="114">
        <f t="shared" si="17"/>
        <v>0</v>
      </c>
      <c r="M58" s="114">
        <f t="shared" si="18"/>
        <v>0</v>
      </c>
      <c r="N58" s="114">
        <f>SUMIF('LICH THI'!$A:$A,'Theo Ngay'!$A58,'LICH THI'!Y:Y)</f>
        <v>0</v>
      </c>
      <c r="P58" s="110">
        <f>SUMIF('LICH THI'!$A:$A,'Theo Ngay'!$A58,'LICH THI'!O:O)</f>
        <v>0</v>
      </c>
    </row>
    <row r="59" spans="1:16">
      <c r="A59" s="109">
        <f t="shared" si="10"/>
        <v>42343.375</v>
      </c>
      <c r="B59" s="110" t="str">
        <f>_Gio_</f>
        <v>9:00</v>
      </c>
      <c r="C59" s="91">
        <f t="shared" si="19"/>
        <v>57</v>
      </c>
      <c r="D59" s="115">
        <f>D58</f>
        <v>42343</v>
      </c>
      <c r="E59" s="116">
        <v>2</v>
      </c>
      <c r="F59" s="117">
        <f t="shared" si="11"/>
        <v>0</v>
      </c>
      <c r="G59" s="117">
        <f t="shared" si="12"/>
        <v>0</v>
      </c>
      <c r="H59" s="117">
        <f t="shared" si="13"/>
        <v>0</v>
      </c>
      <c r="I59" s="117">
        <f t="shared" si="14"/>
        <v>0</v>
      </c>
      <c r="J59" s="117">
        <f t="shared" si="15"/>
        <v>0</v>
      </c>
      <c r="K59" s="117">
        <f t="shared" si="16"/>
        <v>0</v>
      </c>
      <c r="L59" s="117">
        <f t="shared" si="17"/>
        <v>0</v>
      </c>
      <c r="M59" s="117">
        <f t="shared" si="18"/>
        <v>0</v>
      </c>
      <c r="N59" s="117">
        <f>SUMIF('LICH THI'!$A:$A,'Theo Ngay'!$A59,'LICH THI'!Y:Y)</f>
        <v>0</v>
      </c>
      <c r="P59" s="110">
        <f>SUMIF('LICH THI'!$A:$A,'Theo Ngay'!$A59,'LICH THI'!O:O)</f>
        <v>0</v>
      </c>
    </row>
    <row r="60" spans="1:16">
      <c r="A60" s="109">
        <f t="shared" si="10"/>
        <v>42343.541666666664</v>
      </c>
      <c r="B60" s="110" t="str">
        <f>_Gio_</f>
        <v>13:00</v>
      </c>
      <c r="C60" s="91">
        <f t="shared" si="19"/>
        <v>58</v>
      </c>
      <c r="D60" s="115">
        <f>D59</f>
        <v>42343</v>
      </c>
      <c r="E60" s="116">
        <v>3</v>
      </c>
      <c r="F60" s="117">
        <f t="shared" si="11"/>
        <v>0</v>
      </c>
      <c r="G60" s="117">
        <f t="shared" si="12"/>
        <v>0</v>
      </c>
      <c r="H60" s="117">
        <f t="shared" si="13"/>
        <v>0</v>
      </c>
      <c r="I60" s="117">
        <f t="shared" si="14"/>
        <v>0</v>
      </c>
      <c r="J60" s="117">
        <f t="shared" si="15"/>
        <v>0</v>
      </c>
      <c r="K60" s="117">
        <f t="shared" si="16"/>
        <v>0</v>
      </c>
      <c r="L60" s="117">
        <f t="shared" si="17"/>
        <v>0</v>
      </c>
      <c r="M60" s="117">
        <f t="shared" si="18"/>
        <v>0</v>
      </c>
      <c r="N60" s="117">
        <f>SUMIF('LICH THI'!$A:$A,'Theo Ngay'!$A60,'LICH THI'!Y:Y)</f>
        <v>0</v>
      </c>
      <c r="P60" s="110">
        <f>SUMIF('LICH THI'!$A:$A,'Theo Ngay'!$A60,'LICH THI'!O:O)</f>
        <v>0</v>
      </c>
    </row>
    <row r="61" spans="1:16">
      <c r="A61" s="109">
        <f t="shared" si="10"/>
        <v>42343.625</v>
      </c>
      <c r="B61" s="110" t="str">
        <f>_Gio_</f>
        <v>15:00</v>
      </c>
      <c r="C61" s="91">
        <f t="shared" si="19"/>
        <v>59</v>
      </c>
      <c r="D61" s="115">
        <f>D60</f>
        <v>42343</v>
      </c>
      <c r="E61" s="116">
        <v>4</v>
      </c>
      <c r="F61" s="117">
        <f t="shared" si="11"/>
        <v>0</v>
      </c>
      <c r="G61" s="117">
        <f t="shared" si="12"/>
        <v>0</v>
      </c>
      <c r="H61" s="117">
        <f t="shared" si="13"/>
        <v>0</v>
      </c>
      <c r="I61" s="117">
        <f t="shared" si="14"/>
        <v>0</v>
      </c>
      <c r="J61" s="117">
        <f t="shared" si="15"/>
        <v>0</v>
      </c>
      <c r="K61" s="117">
        <f t="shared" si="16"/>
        <v>0</v>
      </c>
      <c r="L61" s="117">
        <f t="shared" si="17"/>
        <v>0</v>
      </c>
      <c r="M61" s="117">
        <f t="shared" si="18"/>
        <v>0</v>
      </c>
      <c r="N61" s="117">
        <f>SUMIF('LICH THI'!$A:$A,'Theo Ngay'!$A61,'LICH THI'!Y:Y)</f>
        <v>0</v>
      </c>
      <c r="P61" s="110">
        <f>SUMIF('LICH THI'!$A:$A,'Theo Ngay'!$A61,'LICH THI'!O:O)</f>
        <v>0</v>
      </c>
    </row>
    <row r="62" spans="1:16">
      <c r="A62" s="109">
        <f t="shared" si="10"/>
        <v>42343.75</v>
      </c>
      <c r="B62" s="110" t="str">
        <f>_Gio_</f>
        <v>18:00</v>
      </c>
      <c r="C62" s="96">
        <f t="shared" si="19"/>
        <v>60</v>
      </c>
      <c r="D62" s="121">
        <f>D61</f>
        <v>42343</v>
      </c>
      <c r="E62" s="122">
        <v>5</v>
      </c>
      <c r="F62" s="123">
        <f t="shared" si="11"/>
        <v>0</v>
      </c>
      <c r="G62" s="123">
        <f t="shared" si="12"/>
        <v>0</v>
      </c>
      <c r="H62" s="123">
        <f t="shared" si="13"/>
        <v>0</v>
      </c>
      <c r="I62" s="123">
        <f t="shared" si="14"/>
        <v>0</v>
      </c>
      <c r="J62" s="123">
        <f t="shared" si="15"/>
        <v>0</v>
      </c>
      <c r="K62" s="123">
        <f t="shared" si="16"/>
        <v>0</v>
      </c>
      <c r="L62" s="123">
        <f t="shared" si="17"/>
        <v>0</v>
      </c>
      <c r="M62" s="123">
        <f t="shared" si="18"/>
        <v>0</v>
      </c>
      <c r="N62" s="120">
        <f>SUMIF('LICH THI'!$A:$A,'Theo Ngay'!$A62,'LICH THI'!Y:Y)</f>
        <v>0</v>
      </c>
      <c r="P62" s="110">
        <f>SUMIF('LICH THI'!$A:$A,'Theo Ngay'!$A62,'LICH THI'!O:O)</f>
        <v>0</v>
      </c>
    </row>
    <row r="63" spans="1:16">
      <c r="A63" s="109">
        <f t="shared" si="10"/>
        <v>42344.291666666664</v>
      </c>
      <c r="B63" s="110" t="str">
        <f>_Gio_</f>
        <v>7:00</v>
      </c>
      <c r="C63" s="111">
        <f t="shared" si="19"/>
        <v>61</v>
      </c>
      <c r="D63" s="112">
        <f>+D58+1</f>
        <v>42344</v>
      </c>
      <c r="E63" s="113">
        <v>1</v>
      </c>
      <c r="F63" s="114">
        <f t="shared" si="11"/>
        <v>0</v>
      </c>
      <c r="G63" s="114">
        <f t="shared" si="12"/>
        <v>0</v>
      </c>
      <c r="H63" s="114">
        <f t="shared" si="13"/>
        <v>0</v>
      </c>
      <c r="I63" s="114">
        <f t="shared" si="14"/>
        <v>0</v>
      </c>
      <c r="J63" s="114">
        <f t="shared" si="15"/>
        <v>0</v>
      </c>
      <c r="K63" s="114">
        <f t="shared" si="16"/>
        <v>0</v>
      </c>
      <c r="L63" s="114">
        <f t="shared" si="17"/>
        <v>0</v>
      </c>
      <c r="M63" s="114">
        <f t="shared" si="18"/>
        <v>0</v>
      </c>
      <c r="N63" s="114">
        <f>SUMIF('LICH THI'!$A:$A,'Theo Ngay'!$A63,'LICH THI'!Y:Y)</f>
        <v>0</v>
      </c>
      <c r="P63" s="110">
        <f>SUMIF('LICH THI'!$A:$A,'Theo Ngay'!$A63,'LICH THI'!O:O)</f>
        <v>0</v>
      </c>
    </row>
    <row r="64" spans="1:16">
      <c r="A64" s="109">
        <f t="shared" si="10"/>
        <v>42344.375</v>
      </c>
      <c r="B64" s="110" t="str">
        <f>_Gio_</f>
        <v>9:00</v>
      </c>
      <c r="C64" s="91">
        <f t="shared" si="19"/>
        <v>62</v>
      </c>
      <c r="D64" s="115">
        <f>D63</f>
        <v>42344</v>
      </c>
      <c r="E64" s="116">
        <v>2</v>
      </c>
      <c r="F64" s="117">
        <f t="shared" si="11"/>
        <v>0</v>
      </c>
      <c r="G64" s="117">
        <f t="shared" si="12"/>
        <v>0</v>
      </c>
      <c r="H64" s="117">
        <f t="shared" si="13"/>
        <v>0</v>
      </c>
      <c r="I64" s="117">
        <f t="shared" si="14"/>
        <v>0</v>
      </c>
      <c r="J64" s="117">
        <f t="shared" si="15"/>
        <v>0</v>
      </c>
      <c r="K64" s="117">
        <f t="shared" si="16"/>
        <v>0</v>
      </c>
      <c r="L64" s="117">
        <f t="shared" si="17"/>
        <v>0</v>
      </c>
      <c r="M64" s="117">
        <f t="shared" si="18"/>
        <v>0</v>
      </c>
      <c r="N64" s="117">
        <f>SUMIF('LICH THI'!$A:$A,'Theo Ngay'!$A64,'LICH THI'!Y:Y)</f>
        <v>0</v>
      </c>
      <c r="P64" s="110">
        <f>SUMIF('LICH THI'!$A:$A,'Theo Ngay'!$A64,'LICH THI'!O:O)</f>
        <v>0</v>
      </c>
    </row>
    <row r="65" spans="1:16">
      <c r="A65" s="109">
        <f t="shared" si="10"/>
        <v>42344.541666666664</v>
      </c>
      <c r="B65" s="110" t="str">
        <f>_Gio_</f>
        <v>13:00</v>
      </c>
      <c r="C65" s="91">
        <f t="shared" si="19"/>
        <v>63</v>
      </c>
      <c r="D65" s="115">
        <f>D64</f>
        <v>42344</v>
      </c>
      <c r="E65" s="116">
        <v>3</v>
      </c>
      <c r="F65" s="117">
        <f t="shared" si="11"/>
        <v>0</v>
      </c>
      <c r="G65" s="117">
        <f t="shared" si="12"/>
        <v>0</v>
      </c>
      <c r="H65" s="117">
        <f t="shared" si="13"/>
        <v>0</v>
      </c>
      <c r="I65" s="117">
        <f t="shared" si="14"/>
        <v>0</v>
      </c>
      <c r="J65" s="117">
        <f t="shared" si="15"/>
        <v>0</v>
      </c>
      <c r="K65" s="117">
        <f t="shared" si="16"/>
        <v>0</v>
      </c>
      <c r="L65" s="117">
        <f t="shared" si="17"/>
        <v>0</v>
      </c>
      <c r="M65" s="117">
        <f t="shared" si="18"/>
        <v>0</v>
      </c>
      <c r="N65" s="117">
        <f>SUMIF('LICH THI'!$A:$A,'Theo Ngay'!$A65,'LICH THI'!Y:Y)</f>
        <v>0</v>
      </c>
      <c r="P65" s="110">
        <f>SUMIF('LICH THI'!$A:$A,'Theo Ngay'!$A65,'LICH THI'!O:O)</f>
        <v>0</v>
      </c>
    </row>
    <row r="66" spans="1:16">
      <c r="A66" s="109">
        <f t="shared" si="10"/>
        <v>42344.625</v>
      </c>
      <c r="B66" s="110" t="str">
        <f>_Gio_</f>
        <v>15:00</v>
      </c>
      <c r="C66" s="91">
        <f t="shared" si="19"/>
        <v>64</v>
      </c>
      <c r="D66" s="115">
        <f>D65</f>
        <v>42344</v>
      </c>
      <c r="E66" s="116">
        <v>4</v>
      </c>
      <c r="F66" s="117">
        <f t="shared" si="11"/>
        <v>0</v>
      </c>
      <c r="G66" s="117">
        <f t="shared" si="12"/>
        <v>0</v>
      </c>
      <c r="H66" s="117">
        <f t="shared" si="13"/>
        <v>0</v>
      </c>
      <c r="I66" s="117">
        <f t="shared" si="14"/>
        <v>0</v>
      </c>
      <c r="J66" s="117">
        <f t="shared" si="15"/>
        <v>0</v>
      </c>
      <c r="K66" s="117">
        <f t="shared" si="16"/>
        <v>0</v>
      </c>
      <c r="L66" s="117">
        <f t="shared" si="17"/>
        <v>0</v>
      </c>
      <c r="M66" s="117">
        <f t="shared" si="18"/>
        <v>0</v>
      </c>
      <c r="N66" s="117">
        <f>SUMIF('LICH THI'!$A:$A,'Theo Ngay'!$A66,'LICH THI'!Y:Y)</f>
        <v>0</v>
      </c>
      <c r="P66" s="110">
        <f>SUMIF('LICH THI'!$A:$A,'Theo Ngay'!$A66,'LICH THI'!O:O)</f>
        <v>0</v>
      </c>
    </row>
    <row r="67" spans="1:16">
      <c r="A67" s="109">
        <f t="shared" ref="A67:A98" si="20">_Ngay_Gio_</f>
        <v>42344.75</v>
      </c>
      <c r="B67" s="110" t="str">
        <f>_Gio_</f>
        <v>18:00</v>
      </c>
      <c r="C67" s="96">
        <f t="shared" si="19"/>
        <v>65</v>
      </c>
      <c r="D67" s="121">
        <f>D66</f>
        <v>42344</v>
      </c>
      <c r="E67" s="122">
        <v>5</v>
      </c>
      <c r="F67" s="123">
        <f t="shared" ref="F67:F98" si="21">_CongSP_</f>
        <v>0</v>
      </c>
      <c r="G67" s="123">
        <f t="shared" ref="G67:G98" si="22">_CongLLCT</f>
        <v>0</v>
      </c>
      <c r="H67" s="123">
        <f t="shared" ref="H67:H98" si="23">_CongKHCB</f>
        <v>0</v>
      </c>
      <c r="I67" s="123">
        <f t="shared" ref="I67:I98" si="24">_CongCSKT</f>
        <v>0</v>
      </c>
      <c r="J67" s="123">
        <f t="shared" ref="J67:J98" si="25">_CongKCT</f>
        <v>0</v>
      </c>
      <c r="K67" s="123">
        <f t="shared" ref="K67:K98" si="26">_CongKCK</f>
        <v>0</v>
      </c>
      <c r="L67" s="123">
        <f t="shared" ref="L67:L98" si="27">_CongKTVT</f>
        <v>0</v>
      </c>
      <c r="M67" s="123">
        <f t="shared" ref="M67:M98" si="28">_CongCNTT</f>
        <v>0</v>
      </c>
      <c r="N67" s="123">
        <f>SUMIF('LICH THI'!$A:$A,'Theo Ngay'!$A67,'LICH THI'!Y:Y)</f>
        <v>0</v>
      </c>
      <c r="P67" s="110">
        <f>SUMIF('LICH THI'!$A:$A,'Theo Ngay'!$A67,'LICH THI'!O:O)</f>
        <v>0</v>
      </c>
    </row>
    <row r="68" spans="1:16">
      <c r="A68" s="109">
        <f t="shared" si="20"/>
        <v>42345.291666666664</v>
      </c>
      <c r="B68" s="110" t="str">
        <f>_Gio_</f>
        <v>7:00</v>
      </c>
      <c r="C68" s="111">
        <f t="shared" ref="C68:C99" si="29">_stt</f>
        <v>66</v>
      </c>
      <c r="D68" s="112">
        <f>+D63+1</f>
        <v>42345</v>
      </c>
      <c r="E68" s="113">
        <v>1</v>
      </c>
      <c r="F68" s="114">
        <f t="shared" si="21"/>
        <v>0</v>
      </c>
      <c r="G68" s="114">
        <f t="shared" si="22"/>
        <v>0</v>
      </c>
      <c r="H68" s="114">
        <f t="shared" si="23"/>
        <v>0</v>
      </c>
      <c r="I68" s="114">
        <f t="shared" si="24"/>
        <v>0</v>
      </c>
      <c r="J68" s="114">
        <f t="shared" si="25"/>
        <v>0</v>
      </c>
      <c r="K68" s="114">
        <f t="shared" si="26"/>
        <v>0</v>
      </c>
      <c r="L68" s="114">
        <f t="shared" si="27"/>
        <v>0</v>
      </c>
      <c r="M68" s="114">
        <f t="shared" si="28"/>
        <v>0</v>
      </c>
      <c r="N68" s="114">
        <f>SUMIF('LICH THI'!$A:$A,'Theo Ngay'!$A68,'LICH THI'!Y:Y)</f>
        <v>0</v>
      </c>
      <c r="P68" s="110">
        <f>SUMIF('LICH THI'!$A:$A,'Theo Ngay'!$A68,'LICH THI'!O:O)</f>
        <v>0</v>
      </c>
    </row>
    <row r="69" spans="1:16">
      <c r="A69" s="109">
        <f t="shared" si="20"/>
        <v>42345.375</v>
      </c>
      <c r="B69" s="110" t="str">
        <f>_Gio_</f>
        <v>9:00</v>
      </c>
      <c r="C69" s="91">
        <f t="shared" si="29"/>
        <v>67</v>
      </c>
      <c r="D69" s="115">
        <f>D68</f>
        <v>42345</v>
      </c>
      <c r="E69" s="116">
        <v>2</v>
      </c>
      <c r="F69" s="117">
        <f t="shared" si="21"/>
        <v>0</v>
      </c>
      <c r="G69" s="117">
        <f t="shared" si="22"/>
        <v>0</v>
      </c>
      <c r="H69" s="117">
        <f t="shared" si="23"/>
        <v>0</v>
      </c>
      <c r="I69" s="117">
        <f t="shared" si="24"/>
        <v>0</v>
      </c>
      <c r="J69" s="117">
        <f t="shared" si="25"/>
        <v>0</v>
      </c>
      <c r="K69" s="117">
        <f t="shared" si="26"/>
        <v>0</v>
      </c>
      <c r="L69" s="117">
        <f t="shared" si="27"/>
        <v>0</v>
      </c>
      <c r="M69" s="117">
        <f t="shared" si="28"/>
        <v>0</v>
      </c>
      <c r="N69" s="117">
        <f>SUMIF('LICH THI'!$A:$A,'Theo Ngay'!$A69,'LICH THI'!Y:Y)</f>
        <v>0</v>
      </c>
      <c r="P69" s="110">
        <f>SUMIF('LICH THI'!$A:$A,'Theo Ngay'!$A69,'LICH THI'!O:O)</f>
        <v>0</v>
      </c>
    </row>
    <row r="70" spans="1:16">
      <c r="A70" s="109">
        <f t="shared" si="20"/>
        <v>42345.541666666664</v>
      </c>
      <c r="B70" s="110" t="str">
        <f>_Gio_</f>
        <v>13:00</v>
      </c>
      <c r="C70" s="91">
        <f t="shared" si="29"/>
        <v>68</v>
      </c>
      <c r="D70" s="115">
        <f>D69</f>
        <v>42345</v>
      </c>
      <c r="E70" s="116">
        <v>3</v>
      </c>
      <c r="F70" s="117">
        <f t="shared" si="21"/>
        <v>0</v>
      </c>
      <c r="G70" s="117">
        <f t="shared" si="22"/>
        <v>0</v>
      </c>
      <c r="H70" s="117">
        <f t="shared" si="23"/>
        <v>0</v>
      </c>
      <c r="I70" s="117">
        <f t="shared" si="24"/>
        <v>0</v>
      </c>
      <c r="J70" s="117">
        <f t="shared" si="25"/>
        <v>0</v>
      </c>
      <c r="K70" s="117">
        <f t="shared" si="26"/>
        <v>0</v>
      </c>
      <c r="L70" s="117">
        <f t="shared" si="27"/>
        <v>0</v>
      </c>
      <c r="M70" s="117">
        <f t="shared" si="28"/>
        <v>0</v>
      </c>
      <c r="N70" s="117">
        <f>SUMIF('LICH THI'!$A:$A,'Theo Ngay'!$A70,'LICH THI'!Y:Y)</f>
        <v>0</v>
      </c>
      <c r="P70" s="110">
        <f>SUMIF('LICH THI'!$A:$A,'Theo Ngay'!$A70,'LICH THI'!O:O)</f>
        <v>0</v>
      </c>
    </row>
    <row r="71" spans="1:16">
      <c r="A71" s="109">
        <f t="shared" si="20"/>
        <v>42345.625</v>
      </c>
      <c r="B71" s="110" t="str">
        <f>_Gio_</f>
        <v>15:00</v>
      </c>
      <c r="C71" s="91">
        <f t="shared" si="29"/>
        <v>69</v>
      </c>
      <c r="D71" s="115">
        <f>D70</f>
        <v>42345</v>
      </c>
      <c r="E71" s="116">
        <v>4</v>
      </c>
      <c r="F71" s="117">
        <f t="shared" si="21"/>
        <v>0</v>
      </c>
      <c r="G71" s="117">
        <f t="shared" si="22"/>
        <v>0</v>
      </c>
      <c r="H71" s="117">
        <f t="shared" si="23"/>
        <v>0</v>
      </c>
      <c r="I71" s="117">
        <f t="shared" si="24"/>
        <v>0</v>
      </c>
      <c r="J71" s="117">
        <f t="shared" si="25"/>
        <v>0</v>
      </c>
      <c r="K71" s="117">
        <f t="shared" si="26"/>
        <v>0</v>
      </c>
      <c r="L71" s="117">
        <f t="shared" si="27"/>
        <v>0</v>
      </c>
      <c r="M71" s="117">
        <f t="shared" si="28"/>
        <v>0</v>
      </c>
      <c r="N71" s="117">
        <f>SUMIF('LICH THI'!$A:$A,'Theo Ngay'!$A71,'LICH THI'!Y:Y)</f>
        <v>0</v>
      </c>
      <c r="P71" s="110">
        <f>SUMIF('LICH THI'!$A:$A,'Theo Ngay'!$A71,'LICH THI'!O:O)</f>
        <v>0</v>
      </c>
    </row>
    <row r="72" spans="1:16">
      <c r="A72" s="109">
        <f t="shared" si="20"/>
        <v>42345.75</v>
      </c>
      <c r="B72" s="110" t="str">
        <f>_Gio_</f>
        <v>18:00</v>
      </c>
      <c r="C72" s="96">
        <f t="shared" si="29"/>
        <v>70</v>
      </c>
      <c r="D72" s="121">
        <f>D71</f>
        <v>42345</v>
      </c>
      <c r="E72" s="122">
        <v>5</v>
      </c>
      <c r="F72" s="123">
        <f t="shared" si="21"/>
        <v>0</v>
      </c>
      <c r="G72" s="123">
        <f t="shared" si="22"/>
        <v>0</v>
      </c>
      <c r="H72" s="123">
        <f t="shared" si="23"/>
        <v>0</v>
      </c>
      <c r="I72" s="123">
        <f t="shared" si="24"/>
        <v>0</v>
      </c>
      <c r="J72" s="123">
        <f t="shared" si="25"/>
        <v>0</v>
      </c>
      <c r="K72" s="123">
        <f t="shared" si="26"/>
        <v>0</v>
      </c>
      <c r="L72" s="123">
        <f t="shared" si="27"/>
        <v>0</v>
      </c>
      <c r="M72" s="123">
        <f t="shared" si="28"/>
        <v>0</v>
      </c>
      <c r="N72" s="123">
        <f>SUMIF('LICH THI'!$A:$A,'Theo Ngay'!$A72,'LICH THI'!Y:Y)</f>
        <v>0</v>
      </c>
      <c r="P72" s="110">
        <f>SUMIF('LICH THI'!$A:$A,'Theo Ngay'!$A72,'LICH THI'!O:O)</f>
        <v>0</v>
      </c>
    </row>
    <row r="73" spans="1:16">
      <c r="A73" s="109">
        <f t="shared" si="20"/>
        <v>42346.291666666664</v>
      </c>
      <c r="B73" s="110" t="str">
        <f>_Gio_</f>
        <v>7:00</v>
      </c>
      <c r="C73" s="111">
        <f t="shared" si="29"/>
        <v>71</v>
      </c>
      <c r="D73" s="112">
        <f>+D68+1</f>
        <v>42346</v>
      </c>
      <c r="E73" s="113">
        <v>1</v>
      </c>
      <c r="F73" s="114">
        <f t="shared" si="21"/>
        <v>0</v>
      </c>
      <c r="G73" s="114">
        <f t="shared" si="22"/>
        <v>0</v>
      </c>
      <c r="H73" s="114">
        <f t="shared" si="23"/>
        <v>0</v>
      </c>
      <c r="I73" s="114">
        <f t="shared" si="24"/>
        <v>0</v>
      </c>
      <c r="J73" s="114">
        <f t="shared" si="25"/>
        <v>0</v>
      </c>
      <c r="K73" s="114">
        <f t="shared" si="26"/>
        <v>0</v>
      </c>
      <c r="L73" s="114">
        <f t="shared" si="27"/>
        <v>0</v>
      </c>
      <c r="M73" s="114">
        <f t="shared" si="28"/>
        <v>0</v>
      </c>
      <c r="N73" s="114">
        <f>SUMIF('LICH THI'!$A:$A,'Theo Ngay'!$A73,'LICH THI'!Y:Y)</f>
        <v>0</v>
      </c>
      <c r="P73" s="110">
        <f>SUMIF('LICH THI'!$A:$A,'Theo Ngay'!$A73,'LICH THI'!O:O)</f>
        <v>0</v>
      </c>
    </row>
    <row r="74" spans="1:16">
      <c r="A74" s="109">
        <f t="shared" si="20"/>
        <v>42346.375</v>
      </c>
      <c r="B74" s="110" t="str">
        <f>_Gio_</f>
        <v>9:00</v>
      </c>
      <c r="C74" s="91">
        <f t="shared" si="29"/>
        <v>72</v>
      </c>
      <c r="D74" s="115">
        <f>D73</f>
        <v>42346</v>
      </c>
      <c r="E74" s="116">
        <v>2</v>
      </c>
      <c r="F74" s="117">
        <f t="shared" si="21"/>
        <v>0</v>
      </c>
      <c r="G74" s="117">
        <f t="shared" si="22"/>
        <v>0</v>
      </c>
      <c r="H74" s="117">
        <f t="shared" si="23"/>
        <v>0</v>
      </c>
      <c r="I74" s="117">
        <f t="shared" si="24"/>
        <v>0</v>
      </c>
      <c r="J74" s="117">
        <f t="shared" si="25"/>
        <v>0</v>
      </c>
      <c r="K74" s="117">
        <f t="shared" si="26"/>
        <v>0</v>
      </c>
      <c r="L74" s="117">
        <f t="shared" si="27"/>
        <v>0</v>
      </c>
      <c r="M74" s="117">
        <f t="shared" si="28"/>
        <v>0</v>
      </c>
      <c r="N74" s="117">
        <f>SUMIF('LICH THI'!$A:$A,'Theo Ngay'!$A74,'LICH THI'!Y:Y)</f>
        <v>0</v>
      </c>
      <c r="P74" s="110">
        <f>SUMIF('LICH THI'!$A:$A,'Theo Ngay'!$A74,'LICH THI'!O:O)</f>
        <v>0</v>
      </c>
    </row>
    <row r="75" spans="1:16">
      <c r="A75" s="109">
        <f t="shared" si="20"/>
        <v>42346.541666666664</v>
      </c>
      <c r="B75" s="110" t="str">
        <f>_Gio_</f>
        <v>13:00</v>
      </c>
      <c r="C75" s="91">
        <f t="shared" si="29"/>
        <v>73</v>
      </c>
      <c r="D75" s="115">
        <f>D74</f>
        <v>42346</v>
      </c>
      <c r="E75" s="116">
        <v>3</v>
      </c>
      <c r="F75" s="117">
        <f t="shared" si="21"/>
        <v>0</v>
      </c>
      <c r="G75" s="117">
        <f t="shared" si="22"/>
        <v>0</v>
      </c>
      <c r="H75" s="117">
        <f t="shared" si="23"/>
        <v>0</v>
      </c>
      <c r="I75" s="117">
        <f t="shared" si="24"/>
        <v>0</v>
      </c>
      <c r="J75" s="117">
        <f t="shared" si="25"/>
        <v>0</v>
      </c>
      <c r="K75" s="117">
        <f t="shared" si="26"/>
        <v>0</v>
      </c>
      <c r="L75" s="117">
        <f t="shared" si="27"/>
        <v>0</v>
      </c>
      <c r="M75" s="117">
        <f t="shared" si="28"/>
        <v>0</v>
      </c>
      <c r="N75" s="117">
        <f>SUMIF('LICH THI'!$A:$A,'Theo Ngay'!$A75,'LICH THI'!Y:Y)</f>
        <v>0</v>
      </c>
      <c r="P75" s="110">
        <f>SUMIF('LICH THI'!$A:$A,'Theo Ngay'!$A75,'LICH THI'!O:O)</f>
        <v>0</v>
      </c>
    </row>
    <row r="76" spans="1:16">
      <c r="A76" s="109">
        <f t="shared" si="20"/>
        <v>42346.625</v>
      </c>
      <c r="B76" s="110" t="str">
        <f>_Gio_</f>
        <v>15:00</v>
      </c>
      <c r="C76" s="91">
        <f t="shared" si="29"/>
        <v>74</v>
      </c>
      <c r="D76" s="115">
        <f>D75</f>
        <v>42346</v>
      </c>
      <c r="E76" s="116">
        <v>4</v>
      </c>
      <c r="F76" s="117">
        <f t="shared" si="21"/>
        <v>0</v>
      </c>
      <c r="G76" s="117">
        <f t="shared" si="22"/>
        <v>0</v>
      </c>
      <c r="H76" s="117">
        <f t="shared" si="23"/>
        <v>0</v>
      </c>
      <c r="I76" s="117">
        <f t="shared" si="24"/>
        <v>0</v>
      </c>
      <c r="J76" s="117">
        <f t="shared" si="25"/>
        <v>0</v>
      </c>
      <c r="K76" s="117">
        <f t="shared" si="26"/>
        <v>0</v>
      </c>
      <c r="L76" s="117">
        <f t="shared" si="27"/>
        <v>0</v>
      </c>
      <c r="M76" s="117">
        <f t="shared" si="28"/>
        <v>0</v>
      </c>
      <c r="N76" s="117">
        <f>SUMIF('LICH THI'!$A:$A,'Theo Ngay'!$A76,'LICH THI'!Y:Y)</f>
        <v>0</v>
      </c>
      <c r="P76" s="110">
        <f>SUMIF('LICH THI'!$A:$A,'Theo Ngay'!$A76,'LICH THI'!O:O)</f>
        <v>0</v>
      </c>
    </row>
    <row r="77" spans="1:16">
      <c r="A77" s="109">
        <f t="shared" si="20"/>
        <v>42346.75</v>
      </c>
      <c r="B77" s="110" t="str">
        <f>_Gio_</f>
        <v>18:00</v>
      </c>
      <c r="C77" s="96">
        <f t="shared" si="29"/>
        <v>75</v>
      </c>
      <c r="D77" s="121">
        <f>D76</f>
        <v>42346</v>
      </c>
      <c r="E77" s="122">
        <v>5</v>
      </c>
      <c r="F77" s="123">
        <f t="shared" si="21"/>
        <v>0</v>
      </c>
      <c r="G77" s="123">
        <f t="shared" si="22"/>
        <v>0</v>
      </c>
      <c r="H77" s="123">
        <f t="shared" si="23"/>
        <v>0</v>
      </c>
      <c r="I77" s="123">
        <f t="shared" si="24"/>
        <v>0</v>
      </c>
      <c r="J77" s="123">
        <f t="shared" si="25"/>
        <v>0</v>
      </c>
      <c r="K77" s="123">
        <f t="shared" si="26"/>
        <v>0</v>
      </c>
      <c r="L77" s="123">
        <f t="shared" si="27"/>
        <v>0</v>
      </c>
      <c r="M77" s="123">
        <f t="shared" si="28"/>
        <v>0</v>
      </c>
      <c r="N77" s="123">
        <f>SUMIF('LICH THI'!$A:$A,'Theo Ngay'!$A77,'LICH THI'!Y:Y)</f>
        <v>0</v>
      </c>
      <c r="P77" s="110">
        <f>SUMIF('LICH THI'!$A:$A,'Theo Ngay'!$A77,'LICH THI'!O:O)</f>
        <v>0</v>
      </c>
    </row>
    <row r="78" spans="1:16">
      <c r="A78" s="109">
        <f t="shared" si="20"/>
        <v>42347.291666666664</v>
      </c>
      <c r="B78" s="110" t="str">
        <f>_Gio_</f>
        <v>7:00</v>
      </c>
      <c r="C78" s="111">
        <f t="shared" si="29"/>
        <v>76</v>
      </c>
      <c r="D78" s="112">
        <f>+D73+1</f>
        <v>42347</v>
      </c>
      <c r="E78" s="113">
        <v>1</v>
      </c>
      <c r="F78" s="114">
        <f t="shared" si="21"/>
        <v>0</v>
      </c>
      <c r="G78" s="114">
        <f t="shared" si="22"/>
        <v>0</v>
      </c>
      <c r="H78" s="114">
        <f t="shared" si="23"/>
        <v>0</v>
      </c>
      <c r="I78" s="114">
        <f t="shared" si="24"/>
        <v>0</v>
      </c>
      <c r="J78" s="114">
        <f t="shared" si="25"/>
        <v>0</v>
      </c>
      <c r="K78" s="114">
        <f t="shared" si="26"/>
        <v>0</v>
      </c>
      <c r="L78" s="114">
        <f t="shared" si="27"/>
        <v>0</v>
      </c>
      <c r="M78" s="114">
        <f t="shared" si="28"/>
        <v>0</v>
      </c>
      <c r="N78" s="114">
        <f>SUMIF('LICH THI'!$A:$A,'Theo Ngay'!$A78,'LICH THI'!Y:Y)</f>
        <v>0</v>
      </c>
      <c r="P78" s="110">
        <f>SUMIF('LICH THI'!$A:$A,'Theo Ngay'!$A78,'LICH THI'!O:O)</f>
        <v>0</v>
      </c>
    </row>
    <row r="79" spans="1:16">
      <c r="A79" s="109">
        <f t="shared" si="20"/>
        <v>42347.375</v>
      </c>
      <c r="B79" s="110" t="str">
        <f>_Gio_</f>
        <v>9:00</v>
      </c>
      <c r="C79" s="91">
        <f t="shared" si="29"/>
        <v>77</v>
      </c>
      <c r="D79" s="115">
        <f>D78</f>
        <v>42347</v>
      </c>
      <c r="E79" s="116">
        <v>2</v>
      </c>
      <c r="F79" s="117">
        <f t="shared" si="21"/>
        <v>0</v>
      </c>
      <c r="G79" s="117">
        <f t="shared" si="22"/>
        <v>0</v>
      </c>
      <c r="H79" s="117">
        <f t="shared" si="23"/>
        <v>0</v>
      </c>
      <c r="I79" s="117">
        <f t="shared" si="24"/>
        <v>0</v>
      </c>
      <c r="J79" s="117">
        <f t="shared" si="25"/>
        <v>0</v>
      </c>
      <c r="K79" s="117">
        <f t="shared" si="26"/>
        <v>0</v>
      </c>
      <c r="L79" s="117">
        <f t="shared" si="27"/>
        <v>0</v>
      </c>
      <c r="M79" s="117">
        <f t="shared" si="28"/>
        <v>0</v>
      </c>
      <c r="N79" s="117">
        <f>SUMIF('LICH THI'!$A:$A,'Theo Ngay'!$A79,'LICH THI'!Y:Y)</f>
        <v>0</v>
      </c>
      <c r="P79" s="110">
        <f>SUMIF('LICH THI'!$A:$A,'Theo Ngay'!$A79,'LICH THI'!O:O)</f>
        <v>0</v>
      </c>
    </row>
    <row r="80" spans="1:16">
      <c r="A80" s="109">
        <f t="shared" si="20"/>
        <v>42347.541666666664</v>
      </c>
      <c r="B80" s="110" t="str">
        <f>_Gio_</f>
        <v>13:00</v>
      </c>
      <c r="C80" s="91">
        <f t="shared" si="29"/>
        <v>78</v>
      </c>
      <c r="D80" s="115">
        <f>D79</f>
        <v>42347</v>
      </c>
      <c r="E80" s="116">
        <v>3</v>
      </c>
      <c r="F80" s="117">
        <f t="shared" si="21"/>
        <v>0</v>
      </c>
      <c r="G80" s="117">
        <f t="shared" si="22"/>
        <v>0</v>
      </c>
      <c r="H80" s="117">
        <f t="shared" si="23"/>
        <v>0</v>
      </c>
      <c r="I80" s="117">
        <f t="shared" si="24"/>
        <v>0</v>
      </c>
      <c r="J80" s="117">
        <f t="shared" si="25"/>
        <v>0</v>
      </c>
      <c r="K80" s="117">
        <f t="shared" si="26"/>
        <v>0</v>
      </c>
      <c r="L80" s="117">
        <f t="shared" si="27"/>
        <v>0</v>
      </c>
      <c r="M80" s="117">
        <f t="shared" si="28"/>
        <v>0</v>
      </c>
      <c r="N80" s="117">
        <f>SUMIF('LICH THI'!$A:$A,'Theo Ngay'!$A80,'LICH THI'!Y:Y)</f>
        <v>0</v>
      </c>
      <c r="P80" s="110">
        <f>SUMIF('LICH THI'!$A:$A,'Theo Ngay'!$A80,'LICH THI'!O:O)</f>
        <v>0</v>
      </c>
    </row>
    <row r="81" spans="1:16">
      <c r="A81" s="109">
        <f t="shared" si="20"/>
        <v>42347.625</v>
      </c>
      <c r="B81" s="110" t="str">
        <f>_Gio_</f>
        <v>15:00</v>
      </c>
      <c r="C81" s="91">
        <f t="shared" si="29"/>
        <v>79</v>
      </c>
      <c r="D81" s="115">
        <f>D80</f>
        <v>42347</v>
      </c>
      <c r="E81" s="116">
        <v>4</v>
      </c>
      <c r="F81" s="117">
        <f t="shared" si="21"/>
        <v>0</v>
      </c>
      <c r="G81" s="117">
        <f t="shared" si="22"/>
        <v>0</v>
      </c>
      <c r="H81" s="117">
        <f t="shared" si="23"/>
        <v>0</v>
      </c>
      <c r="I81" s="117">
        <f t="shared" si="24"/>
        <v>0</v>
      </c>
      <c r="J81" s="117">
        <f t="shared" si="25"/>
        <v>0</v>
      </c>
      <c r="K81" s="117">
        <f t="shared" si="26"/>
        <v>0</v>
      </c>
      <c r="L81" s="117">
        <f t="shared" si="27"/>
        <v>0</v>
      </c>
      <c r="M81" s="117">
        <f t="shared" si="28"/>
        <v>0</v>
      </c>
      <c r="N81" s="117">
        <f>SUMIF('LICH THI'!$A:$A,'Theo Ngay'!$A81,'LICH THI'!Y:Y)</f>
        <v>0</v>
      </c>
      <c r="P81" s="110">
        <f>SUMIF('LICH THI'!$A:$A,'Theo Ngay'!$A81,'LICH THI'!O:O)</f>
        <v>0</v>
      </c>
    </row>
    <row r="82" spans="1:16">
      <c r="A82" s="109">
        <f t="shared" si="20"/>
        <v>42347.75</v>
      </c>
      <c r="B82" s="110" t="str">
        <f>_Gio_</f>
        <v>18:00</v>
      </c>
      <c r="C82" s="96">
        <f t="shared" si="29"/>
        <v>80</v>
      </c>
      <c r="D82" s="121">
        <f>D81</f>
        <v>42347</v>
      </c>
      <c r="E82" s="122">
        <v>5</v>
      </c>
      <c r="F82" s="123">
        <f t="shared" si="21"/>
        <v>0</v>
      </c>
      <c r="G82" s="123">
        <f t="shared" si="22"/>
        <v>0</v>
      </c>
      <c r="H82" s="123">
        <f t="shared" si="23"/>
        <v>0</v>
      </c>
      <c r="I82" s="123">
        <f t="shared" si="24"/>
        <v>0</v>
      </c>
      <c r="J82" s="123">
        <f t="shared" si="25"/>
        <v>0</v>
      </c>
      <c r="K82" s="123">
        <f t="shared" si="26"/>
        <v>0</v>
      </c>
      <c r="L82" s="123">
        <f t="shared" si="27"/>
        <v>0</v>
      </c>
      <c r="M82" s="123">
        <f t="shared" si="28"/>
        <v>0</v>
      </c>
      <c r="N82" s="120">
        <f>SUMIF('LICH THI'!$A:$A,'Theo Ngay'!$A82,'LICH THI'!Y:Y)</f>
        <v>0</v>
      </c>
      <c r="P82" s="110">
        <f>SUMIF('LICH THI'!$A:$A,'Theo Ngay'!$A82,'LICH THI'!O:O)</f>
        <v>0</v>
      </c>
    </row>
    <row r="83" spans="1:16">
      <c r="A83" s="109">
        <f t="shared" si="20"/>
        <v>42348.291666666664</v>
      </c>
      <c r="B83" s="110" t="str">
        <f>_Gio_</f>
        <v>7:00</v>
      </c>
      <c r="C83" s="111">
        <f t="shared" si="29"/>
        <v>81</v>
      </c>
      <c r="D83" s="112">
        <f>+D78+1</f>
        <v>42348</v>
      </c>
      <c r="E83" s="113">
        <v>1</v>
      </c>
      <c r="F83" s="114">
        <f t="shared" si="21"/>
        <v>0</v>
      </c>
      <c r="G83" s="114">
        <f t="shared" si="22"/>
        <v>0</v>
      </c>
      <c r="H83" s="114">
        <f t="shared" si="23"/>
        <v>0</v>
      </c>
      <c r="I83" s="114">
        <f t="shared" si="24"/>
        <v>0</v>
      </c>
      <c r="J83" s="114">
        <f t="shared" si="25"/>
        <v>0</v>
      </c>
      <c r="K83" s="114">
        <f t="shared" si="26"/>
        <v>0</v>
      </c>
      <c r="L83" s="114">
        <f t="shared" si="27"/>
        <v>0</v>
      </c>
      <c r="M83" s="114">
        <f t="shared" si="28"/>
        <v>0</v>
      </c>
      <c r="N83" s="114">
        <f>SUMIF('LICH THI'!$A:$A,'Theo Ngay'!$A83,'LICH THI'!Y:Y)</f>
        <v>0</v>
      </c>
      <c r="P83" s="110">
        <f>SUMIF('LICH THI'!$A:$A,'Theo Ngay'!$A83,'LICH THI'!O:O)</f>
        <v>0</v>
      </c>
    </row>
    <row r="84" spans="1:16">
      <c r="A84" s="109">
        <f t="shared" si="20"/>
        <v>42348.375</v>
      </c>
      <c r="B84" s="110" t="str">
        <f>_Gio_</f>
        <v>9:00</v>
      </c>
      <c r="C84" s="91">
        <f t="shared" si="29"/>
        <v>82</v>
      </c>
      <c r="D84" s="115">
        <f>D83</f>
        <v>42348</v>
      </c>
      <c r="E84" s="116">
        <v>2</v>
      </c>
      <c r="F84" s="117">
        <f t="shared" si="21"/>
        <v>0</v>
      </c>
      <c r="G84" s="117">
        <f t="shared" si="22"/>
        <v>0</v>
      </c>
      <c r="H84" s="117">
        <f t="shared" si="23"/>
        <v>0</v>
      </c>
      <c r="I84" s="117">
        <f t="shared" si="24"/>
        <v>0</v>
      </c>
      <c r="J84" s="117">
        <f t="shared" si="25"/>
        <v>0</v>
      </c>
      <c r="K84" s="117">
        <f t="shared" si="26"/>
        <v>0</v>
      </c>
      <c r="L84" s="117">
        <f t="shared" si="27"/>
        <v>0</v>
      </c>
      <c r="M84" s="117">
        <f t="shared" si="28"/>
        <v>0</v>
      </c>
      <c r="N84" s="117">
        <f>SUMIF('LICH THI'!$A:$A,'Theo Ngay'!$A84,'LICH THI'!Y:Y)</f>
        <v>0</v>
      </c>
      <c r="P84" s="110">
        <f>SUMIF('LICH THI'!$A:$A,'Theo Ngay'!$A84,'LICH THI'!O:O)</f>
        <v>0</v>
      </c>
    </row>
    <row r="85" spans="1:16">
      <c r="A85" s="109">
        <f t="shared" si="20"/>
        <v>42348.541666666664</v>
      </c>
      <c r="B85" s="110" t="str">
        <f>_Gio_</f>
        <v>13:00</v>
      </c>
      <c r="C85" s="91">
        <f t="shared" si="29"/>
        <v>83</v>
      </c>
      <c r="D85" s="115">
        <f>D84</f>
        <v>42348</v>
      </c>
      <c r="E85" s="116">
        <v>3</v>
      </c>
      <c r="F85" s="117">
        <f t="shared" si="21"/>
        <v>0</v>
      </c>
      <c r="G85" s="117">
        <f t="shared" si="22"/>
        <v>0</v>
      </c>
      <c r="H85" s="117">
        <f t="shared" si="23"/>
        <v>0</v>
      </c>
      <c r="I85" s="117">
        <f t="shared" si="24"/>
        <v>0</v>
      </c>
      <c r="J85" s="117">
        <f t="shared" si="25"/>
        <v>0</v>
      </c>
      <c r="K85" s="117">
        <f t="shared" si="26"/>
        <v>0</v>
      </c>
      <c r="L85" s="117">
        <f t="shared" si="27"/>
        <v>0</v>
      </c>
      <c r="M85" s="117">
        <f t="shared" si="28"/>
        <v>0</v>
      </c>
      <c r="N85" s="117">
        <f>SUMIF('LICH THI'!$A:$A,'Theo Ngay'!$A85,'LICH THI'!Y:Y)</f>
        <v>0</v>
      </c>
      <c r="P85" s="110">
        <f>SUMIF('LICH THI'!$A:$A,'Theo Ngay'!$A85,'LICH THI'!O:O)</f>
        <v>0</v>
      </c>
    </row>
    <row r="86" spans="1:16">
      <c r="A86" s="109">
        <f t="shared" si="20"/>
        <v>42348.625</v>
      </c>
      <c r="B86" s="110" t="str">
        <f>_Gio_</f>
        <v>15:00</v>
      </c>
      <c r="C86" s="91">
        <f t="shared" si="29"/>
        <v>84</v>
      </c>
      <c r="D86" s="115">
        <f>D85</f>
        <v>42348</v>
      </c>
      <c r="E86" s="116">
        <v>4</v>
      </c>
      <c r="F86" s="117">
        <f t="shared" si="21"/>
        <v>0</v>
      </c>
      <c r="G86" s="117">
        <f t="shared" si="22"/>
        <v>0</v>
      </c>
      <c r="H86" s="117">
        <f t="shared" si="23"/>
        <v>0</v>
      </c>
      <c r="I86" s="117">
        <f t="shared" si="24"/>
        <v>0</v>
      </c>
      <c r="J86" s="117">
        <f t="shared" si="25"/>
        <v>0</v>
      </c>
      <c r="K86" s="117">
        <f t="shared" si="26"/>
        <v>0</v>
      </c>
      <c r="L86" s="117">
        <f t="shared" si="27"/>
        <v>0</v>
      </c>
      <c r="M86" s="117">
        <f t="shared" si="28"/>
        <v>0</v>
      </c>
      <c r="N86" s="117">
        <f>SUMIF('LICH THI'!$A:$A,'Theo Ngay'!$A86,'LICH THI'!Y:Y)</f>
        <v>0</v>
      </c>
      <c r="P86" s="110">
        <f>SUMIF('LICH THI'!$A:$A,'Theo Ngay'!$A86,'LICH THI'!O:O)</f>
        <v>0</v>
      </c>
    </row>
    <row r="87" spans="1:16">
      <c r="A87" s="109">
        <f t="shared" si="20"/>
        <v>42348.75</v>
      </c>
      <c r="B87" s="110" t="str">
        <f>_Gio_</f>
        <v>18:00</v>
      </c>
      <c r="C87" s="96">
        <f t="shared" si="29"/>
        <v>85</v>
      </c>
      <c r="D87" s="121">
        <f>D86</f>
        <v>42348</v>
      </c>
      <c r="E87" s="122">
        <v>5</v>
      </c>
      <c r="F87" s="123">
        <f t="shared" si="21"/>
        <v>0</v>
      </c>
      <c r="G87" s="123">
        <f t="shared" si="22"/>
        <v>0</v>
      </c>
      <c r="H87" s="123">
        <f t="shared" si="23"/>
        <v>0</v>
      </c>
      <c r="I87" s="123">
        <f t="shared" si="24"/>
        <v>0</v>
      </c>
      <c r="J87" s="123">
        <f t="shared" si="25"/>
        <v>0</v>
      </c>
      <c r="K87" s="123">
        <f t="shared" si="26"/>
        <v>0</v>
      </c>
      <c r="L87" s="123">
        <f t="shared" si="27"/>
        <v>0</v>
      </c>
      <c r="M87" s="123">
        <f t="shared" si="28"/>
        <v>0</v>
      </c>
      <c r="N87" s="123">
        <f>SUMIF('LICH THI'!$A:$A,'Theo Ngay'!$A87,'LICH THI'!Y:Y)</f>
        <v>0</v>
      </c>
      <c r="P87" s="110">
        <f>SUMIF('LICH THI'!$A:$A,'Theo Ngay'!$A87,'LICH THI'!O:O)</f>
        <v>0</v>
      </c>
    </row>
    <row r="88" spans="1:16">
      <c r="A88" s="109">
        <f t="shared" si="20"/>
        <v>42349.291666666664</v>
      </c>
      <c r="B88" s="110" t="str">
        <f>_Gio_</f>
        <v>7:00</v>
      </c>
      <c r="C88" s="111">
        <f t="shared" si="29"/>
        <v>86</v>
      </c>
      <c r="D88" s="112">
        <f>+D83+1</f>
        <v>42349</v>
      </c>
      <c r="E88" s="113">
        <v>1</v>
      </c>
      <c r="F88" s="114">
        <f t="shared" si="21"/>
        <v>0</v>
      </c>
      <c r="G88" s="114">
        <f t="shared" si="22"/>
        <v>0</v>
      </c>
      <c r="H88" s="114">
        <f t="shared" si="23"/>
        <v>0</v>
      </c>
      <c r="I88" s="114">
        <f t="shared" si="24"/>
        <v>0</v>
      </c>
      <c r="J88" s="114">
        <f t="shared" si="25"/>
        <v>0</v>
      </c>
      <c r="K88" s="114">
        <f t="shared" si="26"/>
        <v>0</v>
      </c>
      <c r="L88" s="114">
        <f t="shared" si="27"/>
        <v>0</v>
      </c>
      <c r="M88" s="114">
        <f t="shared" si="28"/>
        <v>0</v>
      </c>
      <c r="N88" s="114">
        <f>SUMIF('LICH THI'!$A:$A,'Theo Ngay'!$A88,'LICH THI'!Y:Y)</f>
        <v>0</v>
      </c>
      <c r="P88" s="110">
        <f>SUMIF('LICH THI'!$A:$A,'Theo Ngay'!$A88,'LICH THI'!O:O)</f>
        <v>0</v>
      </c>
    </row>
    <row r="89" spans="1:16">
      <c r="A89" s="109">
        <f t="shared" si="20"/>
        <v>42349.375</v>
      </c>
      <c r="B89" s="110" t="str">
        <f>_Gio_</f>
        <v>9:00</v>
      </c>
      <c r="C89" s="91">
        <f t="shared" si="29"/>
        <v>87</v>
      </c>
      <c r="D89" s="115">
        <f>D88</f>
        <v>42349</v>
      </c>
      <c r="E89" s="116">
        <v>2</v>
      </c>
      <c r="F89" s="117">
        <f t="shared" si="21"/>
        <v>0</v>
      </c>
      <c r="G89" s="117">
        <f t="shared" si="22"/>
        <v>0</v>
      </c>
      <c r="H89" s="117">
        <f t="shared" si="23"/>
        <v>0</v>
      </c>
      <c r="I89" s="117">
        <f t="shared" si="24"/>
        <v>0</v>
      </c>
      <c r="J89" s="117">
        <f t="shared" si="25"/>
        <v>0</v>
      </c>
      <c r="K89" s="117">
        <f t="shared" si="26"/>
        <v>0</v>
      </c>
      <c r="L89" s="117">
        <f t="shared" si="27"/>
        <v>0</v>
      </c>
      <c r="M89" s="117">
        <f t="shared" si="28"/>
        <v>0</v>
      </c>
      <c r="N89" s="117">
        <f>SUMIF('LICH THI'!$A:$A,'Theo Ngay'!$A89,'LICH THI'!Y:Y)</f>
        <v>0</v>
      </c>
      <c r="P89" s="110">
        <f>SUMIF('LICH THI'!$A:$A,'Theo Ngay'!$A89,'LICH THI'!O:O)</f>
        <v>0</v>
      </c>
    </row>
    <row r="90" spans="1:16">
      <c r="A90" s="109">
        <f t="shared" si="20"/>
        <v>42349.541666666664</v>
      </c>
      <c r="B90" s="110" t="str">
        <f>_Gio_</f>
        <v>13:00</v>
      </c>
      <c r="C90" s="91">
        <f t="shared" si="29"/>
        <v>88</v>
      </c>
      <c r="D90" s="115">
        <f>D89</f>
        <v>42349</v>
      </c>
      <c r="E90" s="116">
        <v>3</v>
      </c>
      <c r="F90" s="117">
        <f t="shared" si="21"/>
        <v>0</v>
      </c>
      <c r="G90" s="117">
        <f t="shared" si="22"/>
        <v>0</v>
      </c>
      <c r="H90" s="117">
        <f t="shared" si="23"/>
        <v>0</v>
      </c>
      <c r="I90" s="117">
        <f t="shared" si="24"/>
        <v>0</v>
      </c>
      <c r="J90" s="117">
        <f t="shared" si="25"/>
        <v>0</v>
      </c>
      <c r="K90" s="117">
        <f t="shared" si="26"/>
        <v>0</v>
      </c>
      <c r="L90" s="117">
        <f t="shared" si="27"/>
        <v>0</v>
      </c>
      <c r="M90" s="117">
        <f t="shared" si="28"/>
        <v>0</v>
      </c>
      <c r="N90" s="117">
        <f>SUMIF('LICH THI'!$A:$A,'Theo Ngay'!$A90,'LICH THI'!Y:Y)</f>
        <v>0</v>
      </c>
      <c r="P90" s="110">
        <f>SUMIF('LICH THI'!$A:$A,'Theo Ngay'!$A90,'LICH THI'!O:O)</f>
        <v>0</v>
      </c>
    </row>
    <row r="91" spans="1:16">
      <c r="A91" s="109">
        <f t="shared" si="20"/>
        <v>42349.625</v>
      </c>
      <c r="B91" s="110" t="str">
        <f>_Gio_</f>
        <v>15:00</v>
      </c>
      <c r="C91" s="91">
        <f t="shared" si="29"/>
        <v>89</v>
      </c>
      <c r="D91" s="115">
        <f>D90</f>
        <v>42349</v>
      </c>
      <c r="E91" s="116">
        <v>4</v>
      </c>
      <c r="F91" s="117">
        <f t="shared" si="21"/>
        <v>0</v>
      </c>
      <c r="G91" s="117">
        <f t="shared" si="22"/>
        <v>0</v>
      </c>
      <c r="H91" s="117">
        <f t="shared" si="23"/>
        <v>0</v>
      </c>
      <c r="I91" s="117">
        <f t="shared" si="24"/>
        <v>0</v>
      </c>
      <c r="J91" s="117">
        <f t="shared" si="25"/>
        <v>0</v>
      </c>
      <c r="K91" s="117">
        <f t="shared" si="26"/>
        <v>0</v>
      </c>
      <c r="L91" s="117">
        <f t="shared" si="27"/>
        <v>0</v>
      </c>
      <c r="M91" s="117">
        <f t="shared" si="28"/>
        <v>0</v>
      </c>
      <c r="N91" s="117">
        <f>SUMIF('LICH THI'!$A:$A,'Theo Ngay'!$A91,'LICH THI'!Y:Y)</f>
        <v>0</v>
      </c>
      <c r="P91" s="110">
        <f>SUMIF('LICH THI'!$A:$A,'Theo Ngay'!$A91,'LICH THI'!O:O)</f>
        <v>0</v>
      </c>
    </row>
    <row r="92" spans="1:16">
      <c r="A92" s="109">
        <f t="shared" si="20"/>
        <v>42349.75</v>
      </c>
      <c r="B92" s="110" t="str">
        <f>_Gio_</f>
        <v>18:00</v>
      </c>
      <c r="C92" s="96">
        <f t="shared" si="29"/>
        <v>90</v>
      </c>
      <c r="D92" s="121">
        <f>D91</f>
        <v>42349</v>
      </c>
      <c r="E92" s="122">
        <v>5</v>
      </c>
      <c r="F92" s="123">
        <f t="shared" si="21"/>
        <v>0</v>
      </c>
      <c r="G92" s="123">
        <f t="shared" si="22"/>
        <v>0</v>
      </c>
      <c r="H92" s="123">
        <f t="shared" si="23"/>
        <v>0</v>
      </c>
      <c r="I92" s="123">
        <f t="shared" si="24"/>
        <v>0</v>
      </c>
      <c r="J92" s="123">
        <f t="shared" si="25"/>
        <v>0</v>
      </c>
      <c r="K92" s="123">
        <f t="shared" si="26"/>
        <v>0</v>
      </c>
      <c r="L92" s="123">
        <f t="shared" si="27"/>
        <v>0</v>
      </c>
      <c r="M92" s="123">
        <f t="shared" si="28"/>
        <v>0</v>
      </c>
      <c r="N92" s="123">
        <f>SUMIF('LICH THI'!$A:$A,'Theo Ngay'!$A92,'LICH THI'!Y:Y)</f>
        <v>0</v>
      </c>
      <c r="P92" s="110">
        <f>SUMIF('LICH THI'!$A:$A,'Theo Ngay'!$A92,'LICH THI'!O:O)</f>
        <v>0</v>
      </c>
    </row>
    <row r="93" spans="1:16">
      <c r="A93" s="109">
        <f t="shared" si="20"/>
        <v>42350.291666666664</v>
      </c>
      <c r="B93" s="110" t="str">
        <f>_Gio_</f>
        <v>7:00</v>
      </c>
      <c r="C93" s="111">
        <f t="shared" si="29"/>
        <v>91</v>
      </c>
      <c r="D93" s="112">
        <f>+D88+1</f>
        <v>42350</v>
      </c>
      <c r="E93" s="113">
        <v>1</v>
      </c>
      <c r="F93" s="114">
        <f t="shared" si="21"/>
        <v>0</v>
      </c>
      <c r="G93" s="114">
        <f t="shared" si="22"/>
        <v>0</v>
      </c>
      <c r="H93" s="114">
        <f t="shared" si="23"/>
        <v>0</v>
      </c>
      <c r="I93" s="114">
        <f t="shared" si="24"/>
        <v>0</v>
      </c>
      <c r="J93" s="114">
        <f t="shared" si="25"/>
        <v>0</v>
      </c>
      <c r="K93" s="114">
        <f t="shared" si="26"/>
        <v>0</v>
      </c>
      <c r="L93" s="114">
        <f t="shared" si="27"/>
        <v>0</v>
      </c>
      <c r="M93" s="114">
        <f t="shared" si="28"/>
        <v>0</v>
      </c>
      <c r="N93" s="114">
        <f>SUMIF('LICH THI'!$A:$A,'Theo Ngay'!$A93,'LICH THI'!Y:Y)</f>
        <v>0</v>
      </c>
      <c r="P93" s="110">
        <f>SUMIF('LICH THI'!$A:$A,'Theo Ngay'!$A93,'LICH THI'!O:O)</f>
        <v>0</v>
      </c>
    </row>
    <row r="94" spans="1:16">
      <c r="A94" s="109">
        <f t="shared" si="20"/>
        <v>42350.375</v>
      </c>
      <c r="B94" s="110" t="str">
        <f>_Gio_</f>
        <v>9:00</v>
      </c>
      <c r="C94" s="91">
        <f t="shared" si="29"/>
        <v>92</v>
      </c>
      <c r="D94" s="115">
        <f>D93</f>
        <v>42350</v>
      </c>
      <c r="E94" s="116">
        <v>2</v>
      </c>
      <c r="F94" s="117">
        <f t="shared" si="21"/>
        <v>0</v>
      </c>
      <c r="G94" s="117">
        <f t="shared" si="22"/>
        <v>0</v>
      </c>
      <c r="H94" s="117">
        <f t="shared" si="23"/>
        <v>0</v>
      </c>
      <c r="I94" s="117">
        <f t="shared" si="24"/>
        <v>0</v>
      </c>
      <c r="J94" s="117">
        <f t="shared" si="25"/>
        <v>0</v>
      </c>
      <c r="K94" s="117">
        <f t="shared" si="26"/>
        <v>0</v>
      </c>
      <c r="L94" s="117">
        <f t="shared" si="27"/>
        <v>0</v>
      </c>
      <c r="M94" s="117">
        <f t="shared" si="28"/>
        <v>0</v>
      </c>
      <c r="N94" s="117">
        <f>SUMIF('LICH THI'!$A:$A,'Theo Ngay'!$A94,'LICH THI'!Y:Y)</f>
        <v>0</v>
      </c>
      <c r="P94" s="110">
        <f>SUMIF('LICH THI'!$A:$A,'Theo Ngay'!$A94,'LICH THI'!O:O)</f>
        <v>0</v>
      </c>
    </row>
    <row r="95" spans="1:16">
      <c r="A95" s="109">
        <f t="shared" si="20"/>
        <v>42350.541666666664</v>
      </c>
      <c r="B95" s="110" t="str">
        <f>_Gio_</f>
        <v>13:00</v>
      </c>
      <c r="C95" s="91">
        <f t="shared" si="29"/>
        <v>93</v>
      </c>
      <c r="D95" s="115">
        <f>D94</f>
        <v>42350</v>
      </c>
      <c r="E95" s="116">
        <v>3</v>
      </c>
      <c r="F95" s="117">
        <f t="shared" si="21"/>
        <v>0</v>
      </c>
      <c r="G95" s="117">
        <f t="shared" si="22"/>
        <v>0</v>
      </c>
      <c r="H95" s="117">
        <f t="shared" si="23"/>
        <v>0</v>
      </c>
      <c r="I95" s="117">
        <f t="shared" si="24"/>
        <v>0</v>
      </c>
      <c r="J95" s="117">
        <f t="shared" si="25"/>
        <v>0</v>
      </c>
      <c r="K95" s="117">
        <f t="shared" si="26"/>
        <v>0</v>
      </c>
      <c r="L95" s="117">
        <f t="shared" si="27"/>
        <v>0</v>
      </c>
      <c r="M95" s="117">
        <f t="shared" si="28"/>
        <v>0</v>
      </c>
      <c r="N95" s="117">
        <f>SUMIF('LICH THI'!$A:$A,'Theo Ngay'!$A95,'LICH THI'!Y:Y)</f>
        <v>0</v>
      </c>
      <c r="P95" s="110">
        <f>SUMIF('LICH THI'!$A:$A,'Theo Ngay'!$A95,'LICH THI'!O:O)</f>
        <v>0</v>
      </c>
    </row>
    <row r="96" spans="1:16">
      <c r="A96" s="109">
        <f t="shared" si="20"/>
        <v>42350.625</v>
      </c>
      <c r="B96" s="110" t="str">
        <f>_Gio_</f>
        <v>15:00</v>
      </c>
      <c r="C96" s="91">
        <f t="shared" si="29"/>
        <v>94</v>
      </c>
      <c r="D96" s="115">
        <f>D95</f>
        <v>42350</v>
      </c>
      <c r="E96" s="116">
        <v>4</v>
      </c>
      <c r="F96" s="117">
        <f t="shared" si="21"/>
        <v>0</v>
      </c>
      <c r="G96" s="117">
        <f t="shared" si="22"/>
        <v>0</v>
      </c>
      <c r="H96" s="117">
        <f t="shared" si="23"/>
        <v>0</v>
      </c>
      <c r="I96" s="117">
        <f t="shared" si="24"/>
        <v>0</v>
      </c>
      <c r="J96" s="117">
        <f t="shared" si="25"/>
        <v>0</v>
      </c>
      <c r="K96" s="117">
        <f t="shared" si="26"/>
        <v>0</v>
      </c>
      <c r="L96" s="117">
        <f t="shared" si="27"/>
        <v>0</v>
      </c>
      <c r="M96" s="117">
        <f t="shared" si="28"/>
        <v>0</v>
      </c>
      <c r="N96" s="117">
        <f>SUMIF('LICH THI'!$A:$A,'Theo Ngay'!$A96,'LICH THI'!Y:Y)</f>
        <v>0</v>
      </c>
      <c r="P96" s="110">
        <f>SUMIF('LICH THI'!$A:$A,'Theo Ngay'!$A96,'LICH THI'!O:O)</f>
        <v>0</v>
      </c>
    </row>
    <row r="97" spans="1:16">
      <c r="A97" s="109">
        <f t="shared" si="20"/>
        <v>42350.75</v>
      </c>
      <c r="B97" s="110" t="str">
        <f>_Gio_</f>
        <v>18:00</v>
      </c>
      <c r="C97" s="96">
        <f t="shared" si="29"/>
        <v>95</v>
      </c>
      <c r="D97" s="121">
        <f>D96</f>
        <v>42350</v>
      </c>
      <c r="E97" s="122">
        <v>5</v>
      </c>
      <c r="F97" s="123">
        <f t="shared" si="21"/>
        <v>0</v>
      </c>
      <c r="G97" s="123">
        <f t="shared" si="22"/>
        <v>0</v>
      </c>
      <c r="H97" s="123">
        <f t="shared" si="23"/>
        <v>0</v>
      </c>
      <c r="I97" s="123">
        <f t="shared" si="24"/>
        <v>0</v>
      </c>
      <c r="J97" s="123">
        <f t="shared" si="25"/>
        <v>0</v>
      </c>
      <c r="K97" s="123">
        <f t="shared" si="26"/>
        <v>0</v>
      </c>
      <c r="L97" s="123">
        <f t="shared" si="27"/>
        <v>0</v>
      </c>
      <c r="M97" s="123">
        <f t="shared" si="28"/>
        <v>0</v>
      </c>
      <c r="N97" s="123">
        <f>SUMIF('LICH THI'!$A:$A,'Theo Ngay'!$A97,'LICH THI'!Y:Y)</f>
        <v>0</v>
      </c>
      <c r="P97" s="110">
        <f>SUMIF('LICH THI'!$A:$A,'Theo Ngay'!$A97,'LICH THI'!O:O)</f>
        <v>0</v>
      </c>
    </row>
    <row r="98" spans="1:16">
      <c r="A98" s="109">
        <f t="shared" si="20"/>
        <v>42351.291666666664</v>
      </c>
      <c r="B98" s="110" t="str">
        <f>_Gio_</f>
        <v>7:00</v>
      </c>
      <c r="C98" s="111">
        <f t="shared" si="29"/>
        <v>96</v>
      </c>
      <c r="D98" s="112">
        <f>+D93+1</f>
        <v>42351</v>
      </c>
      <c r="E98" s="113">
        <v>1</v>
      </c>
      <c r="F98" s="114">
        <f t="shared" si="21"/>
        <v>0</v>
      </c>
      <c r="G98" s="114">
        <f t="shared" si="22"/>
        <v>0</v>
      </c>
      <c r="H98" s="114">
        <f t="shared" si="23"/>
        <v>0</v>
      </c>
      <c r="I98" s="114">
        <f t="shared" si="24"/>
        <v>0</v>
      </c>
      <c r="J98" s="114">
        <f t="shared" si="25"/>
        <v>0</v>
      </c>
      <c r="K98" s="114">
        <f t="shared" si="26"/>
        <v>0</v>
      </c>
      <c r="L98" s="114">
        <f t="shared" si="27"/>
        <v>0</v>
      </c>
      <c r="M98" s="114">
        <f t="shared" si="28"/>
        <v>0</v>
      </c>
      <c r="N98" s="114">
        <f>SUMIF('LICH THI'!$A:$A,'Theo Ngay'!$A98,'LICH THI'!Y:Y)</f>
        <v>0</v>
      </c>
      <c r="P98" s="110">
        <f>SUMIF('LICH THI'!$A:$A,'Theo Ngay'!$A98,'LICH THI'!O:O)</f>
        <v>0</v>
      </c>
    </row>
    <row r="99" spans="1:16">
      <c r="A99" s="109">
        <f t="shared" ref="A99:A130" si="30">_Ngay_Gio_</f>
        <v>42351.375</v>
      </c>
      <c r="B99" s="110" t="str">
        <f>_Gio_</f>
        <v>9:00</v>
      </c>
      <c r="C99" s="91">
        <f t="shared" si="29"/>
        <v>97</v>
      </c>
      <c r="D99" s="115">
        <f>D98</f>
        <v>42351</v>
      </c>
      <c r="E99" s="116">
        <v>2</v>
      </c>
      <c r="F99" s="117">
        <f t="shared" ref="F99:F130" si="31">_CongSP_</f>
        <v>0</v>
      </c>
      <c r="G99" s="117">
        <f t="shared" ref="G99:G130" si="32">_CongLLCT</f>
        <v>0</v>
      </c>
      <c r="H99" s="117">
        <f t="shared" ref="H99:H130" si="33">_CongKHCB</f>
        <v>0</v>
      </c>
      <c r="I99" s="117">
        <f t="shared" ref="I99:I130" si="34">_CongCSKT</f>
        <v>0</v>
      </c>
      <c r="J99" s="117">
        <f t="shared" ref="J99:J130" si="35">_CongKCT</f>
        <v>0</v>
      </c>
      <c r="K99" s="117">
        <f t="shared" ref="K99:K130" si="36">_CongKCK</f>
        <v>0</v>
      </c>
      <c r="L99" s="117">
        <f t="shared" ref="L99:L130" si="37">_CongKTVT</f>
        <v>0</v>
      </c>
      <c r="M99" s="117">
        <f t="shared" ref="M99:M130" si="38">_CongCNTT</f>
        <v>0</v>
      </c>
      <c r="N99" s="117">
        <f>SUMIF('LICH THI'!$A:$A,'Theo Ngay'!$A99,'LICH THI'!Y:Y)</f>
        <v>0</v>
      </c>
      <c r="P99" s="110">
        <f>SUMIF('LICH THI'!$A:$A,'Theo Ngay'!$A99,'LICH THI'!O:O)</f>
        <v>0</v>
      </c>
    </row>
    <row r="100" spans="1:16">
      <c r="A100" s="109">
        <f t="shared" si="30"/>
        <v>42351.541666666664</v>
      </c>
      <c r="B100" s="110" t="str">
        <f>_Gio_</f>
        <v>13:00</v>
      </c>
      <c r="C100" s="91">
        <f t="shared" ref="C100:C131" si="39">_stt</f>
        <v>98</v>
      </c>
      <c r="D100" s="115">
        <f>D99</f>
        <v>42351</v>
      </c>
      <c r="E100" s="116">
        <v>3</v>
      </c>
      <c r="F100" s="117">
        <f t="shared" si="31"/>
        <v>0</v>
      </c>
      <c r="G100" s="117">
        <f t="shared" si="32"/>
        <v>0</v>
      </c>
      <c r="H100" s="117">
        <f t="shared" si="33"/>
        <v>0</v>
      </c>
      <c r="I100" s="117">
        <f t="shared" si="34"/>
        <v>0</v>
      </c>
      <c r="J100" s="117">
        <f t="shared" si="35"/>
        <v>0</v>
      </c>
      <c r="K100" s="117">
        <f t="shared" si="36"/>
        <v>0</v>
      </c>
      <c r="L100" s="117">
        <f t="shared" si="37"/>
        <v>0</v>
      </c>
      <c r="M100" s="117">
        <f t="shared" si="38"/>
        <v>0</v>
      </c>
      <c r="N100" s="117">
        <f>SUMIF('LICH THI'!$A:$A,'Theo Ngay'!$A100,'LICH THI'!Y:Y)</f>
        <v>0</v>
      </c>
      <c r="P100" s="110">
        <f>SUMIF('LICH THI'!$A:$A,'Theo Ngay'!$A100,'LICH THI'!O:O)</f>
        <v>0</v>
      </c>
    </row>
    <row r="101" spans="1:16">
      <c r="A101" s="109">
        <f t="shared" si="30"/>
        <v>42351.625</v>
      </c>
      <c r="B101" s="110" t="str">
        <f>_Gio_</f>
        <v>15:00</v>
      </c>
      <c r="C101" s="91">
        <f t="shared" si="39"/>
        <v>99</v>
      </c>
      <c r="D101" s="115">
        <f>D100</f>
        <v>42351</v>
      </c>
      <c r="E101" s="116">
        <v>4</v>
      </c>
      <c r="F101" s="117">
        <f t="shared" si="31"/>
        <v>0</v>
      </c>
      <c r="G101" s="117">
        <f t="shared" si="32"/>
        <v>0</v>
      </c>
      <c r="H101" s="117">
        <f t="shared" si="33"/>
        <v>0</v>
      </c>
      <c r="I101" s="117">
        <f t="shared" si="34"/>
        <v>0</v>
      </c>
      <c r="J101" s="117">
        <f t="shared" si="35"/>
        <v>0</v>
      </c>
      <c r="K101" s="117">
        <f t="shared" si="36"/>
        <v>0</v>
      </c>
      <c r="L101" s="117">
        <f t="shared" si="37"/>
        <v>0</v>
      </c>
      <c r="M101" s="117">
        <f t="shared" si="38"/>
        <v>0</v>
      </c>
      <c r="N101" s="117">
        <f>SUMIF('LICH THI'!$A:$A,'Theo Ngay'!$A101,'LICH THI'!Y:Y)</f>
        <v>0</v>
      </c>
      <c r="P101" s="110">
        <f>SUMIF('LICH THI'!$A:$A,'Theo Ngay'!$A101,'LICH THI'!O:O)</f>
        <v>0</v>
      </c>
    </row>
    <row r="102" spans="1:16">
      <c r="A102" s="109">
        <f t="shared" si="30"/>
        <v>42351.75</v>
      </c>
      <c r="B102" s="110" t="str">
        <f>_Gio_</f>
        <v>18:00</v>
      </c>
      <c r="C102" s="96">
        <f t="shared" si="39"/>
        <v>100</v>
      </c>
      <c r="D102" s="121">
        <f>D101</f>
        <v>42351</v>
      </c>
      <c r="E102" s="122">
        <v>5</v>
      </c>
      <c r="F102" s="123">
        <f t="shared" si="31"/>
        <v>0</v>
      </c>
      <c r="G102" s="123">
        <f t="shared" si="32"/>
        <v>0</v>
      </c>
      <c r="H102" s="123">
        <f t="shared" si="33"/>
        <v>0</v>
      </c>
      <c r="I102" s="123">
        <f t="shared" si="34"/>
        <v>0</v>
      </c>
      <c r="J102" s="123">
        <f t="shared" si="35"/>
        <v>0</v>
      </c>
      <c r="K102" s="123">
        <f t="shared" si="36"/>
        <v>0</v>
      </c>
      <c r="L102" s="123">
        <f t="shared" si="37"/>
        <v>0</v>
      </c>
      <c r="M102" s="123">
        <f t="shared" si="38"/>
        <v>0</v>
      </c>
      <c r="N102" s="120">
        <f>SUMIF('LICH THI'!$A:$A,'Theo Ngay'!$A102,'LICH THI'!Y:Y)</f>
        <v>0</v>
      </c>
      <c r="P102" s="110">
        <f>SUMIF('LICH THI'!$A:$A,'Theo Ngay'!$A102,'LICH THI'!O:O)</f>
        <v>0</v>
      </c>
    </row>
    <row r="103" spans="1:16">
      <c r="A103" s="109">
        <f t="shared" si="30"/>
        <v>42352.291666666664</v>
      </c>
      <c r="B103" s="110" t="str">
        <f>_Gio_</f>
        <v>7:00</v>
      </c>
      <c r="C103" s="111">
        <f t="shared" si="39"/>
        <v>101</v>
      </c>
      <c r="D103" s="112">
        <f>+D98+1</f>
        <v>42352</v>
      </c>
      <c r="E103" s="113">
        <v>1</v>
      </c>
      <c r="F103" s="114">
        <f t="shared" si="31"/>
        <v>0</v>
      </c>
      <c r="G103" s="114">
        <f t="shared" si="32"/>
        <v>0</v>
      </c>
      <c r="H103" s="114">
        <f t="shared" si="33"/>
        <v>0</v>
      </c>
      <c r="I103" s="114">
        <f t="shared" si="34"/>
        <v>0</v>
      </c>
      <c r="J103" s="114">
        <f t="shared" si="35"/>
        <v>0</v>
      </c>
      <c r="K103" s="114">
        <f t="shared" si="36"/>
        <v>0</v>
      </c>
      <c r="L103" s="114">
        <f t="shared" si="37"/>
        <v>0</v>
      </c>
      <c r="M103" s="114">
        <f t="shared" si="38"/>
        <v>0</v>
      </c>
      <c r="N103" s="114">
        <f>SUMIF('LICH THI'!$A:$A,'Theo Ngay'!$A103,'LICH THI'!Y:Y)</f>
        <v>0</v>
      </c>
      <c r="P103" s="110">
        <f>SUMIF('LICH THI'!$A:$A,'Theo Ngay'!$A103,'LICH THI'!O:O)</f>
        <v>0</v>
      </c>
    </row>
    <row r="104" spans="1:16">
      <c r="A104" s="109">
        <f t="shared" si="30"/>
        <v>42352.375</v>
      </c>
      <c r="B104" s="110" t="str">
        <f>_Gio_</f>
        <v>9:00</v>
      </c>
      <c r="C104" s="91">
        <f t="shared" si="39"/>
        <v>102</v>
      </c>
      <c r="D104" s="115">
        <f>D103</f>
        <v>42352</v>
      </c>
      <c r="E104" s="116">
        <v>2</v>
      </c>
      <c r="F104" s="117">
        <f t="shared" si="31"/>
        <v>0</v>
      </c>
      <c r="G104" s="117">
        <f t="shared" si="32"/>
        <v>0</v>
      </c>
      <c r="H104" s="117">
        <f t="shared" si="33"/>
        <v>0</v>
      </c>
      <c r="I104" s="117">
        <f t="shared" si="34"/>
        <v>0</v>
      </c>
      <c r="J104" s="117">
        <f t="shared" si="35"/>
        <v>0</v>
      </c>
      <c r="K104" s="117">
        <f t="shared" si="36"/>
        <v>0</v>
      </c>
      <c r="L104" s="117">
        <f t="shared" si="37"/>
        <v>0</v>
      </c>
      <c r="M104" s="117">
        <f t="shared" si="38"/>
        <v>0</v>
      </c>
      <c r="N104" s="117">
        <f>SUMIF('LICH THI'!$A:$A,'Theo Ngay'!$A104,'LICH THI'!Y:Y)</f>
        <v>0</v>
      </c>
      <c r="P104" s="110">
        <f>SUMIF('LICH THI'!$A:$A,'Theo Ngay'!$A104,'LICH THI'!O:O)</f>
        <v>0</v>
      </c>
    </row>
    <row r="105" spans="1:16">
      <c r="A105" s="109">
        <f t="shared" si="30"/>
        <v>42352.541666666664</v>
      </c>
      <c r="B105" s="110" t="str">
        <f>_Gio_</f>
        <v>13:00</v>
      </c>
      <c r="C105" s="91">
        <f t="shared" si="39"/>
        <v>103</v>
      </c>
      <c r="D105" s="115">
        <f>D104</f>
        <v>42352</v>
      </c>
      <c r="E105" s="116">
        <v>3</v>
      </c>
      <c r="F105" s="117">
        <f t="shared" si="31"/>
        <v>0</v>
      </c>
      <c r="G105" s="117">
        <f t="shared" si="32"/>
        <v>0</v>
      </c>
      <c r="H105" s="117">
        <f t="shared" si="33"/>
        <v>0</v>
      </c>
      <c r="I105" s="117">
        <f t="shared" si="34"/>
        <v>0</v>
      </c>
      <c r="J105" s="117">
        <f t="shared" si="35"/>
        <v>0</v>
      </c>
      <c r="K105" s="117">
        <f t="shared" si="36"/>
        <v>0</v>
      </c>
      <c r="L105" s="117">
        <f t="shared" si="37"/>
        <v>0</v>
      </c>
      <c r="M105" s="117">
        <f t="shared" si="38"/>
        <v>0</v>
      </c>
      <c r="N105" s="117">
        <f>SUMIF('LICH THI'!$A:$A,'Theo Ngay'!$A105,'LICH THI'!Y:Y)</f>
        <v>0</v>
      </c>
      <c r="P105" s="110">
        <f>SUMIF('LICH THI'!$A:$A,'Theo Ngay'!$A105,'LICH THI'!O:O)</f>
        <v>0</v>
      </c>
    </row>
    <row r="106" spans="1:16">
      <c r="A106" s="109">
        <f t="shared" si="30"/>
        <v>42352.625</v>
      </c>
      <c r="B106" s="110" t="str">
        <f>_Gio_</f>
        <v>15:00</v>
      </c>
      <c r="C106" s="91">
        <f t="shared" si="39"/>
        <v>104</v>
      </c>
      <c r="D106" s="115">
        <f>D105</f>
        <v>42352</v>
      </c>
      <c r="E106" s="116">
        <v>4</v>
      </c>
      <c r="F106" s="117">
        <f t="shared" si="31"/>
        <v>0</v>
      </c>
      <c r="G106" s="117">
        <f t="shared" si="32"/>
        <v>0</v>
      </c>
      <c r="H106" s="117">
        <f t="shared" si="33"/>
        <v>0</v>
      </c>
      <c r="I106" s="117">
        <f t="shared" si="34"/>
        <v>0</v>
      </c>
      <c r="J106" s="117">
        <f t="shared" si="35"/>
        <v>0</v>
      </c>
      <c r="K106" s="117">
        <f t="shared" si="36"/>
        <v>0</v>
      </c>
      <c r="L106" s="117">
        <f t="shared" si="37"/>
        <v>0</v>
      </c>
      <c r="M106" s="117">
        <f t="shared" si="38"/>
        <v>0</v>
      </c>
      <c r="N106" s="117">
        <f>SUMIF('LICH THI'!$A:$A,'Theo Ngay'!$A106,'LICH THI'!Y:Y)</f>
        <v>0</v>
      </c>
      <c r="P106" s="110">
        <f>SUMIF('LICH THI'!$A:$A,'Theo Ngay'!$A106,'LICH THI'!O:O)</f>
        <v>0</v>
      </c>
    </row>
    <row r="107" spans="1:16">
      <c r="A107" s="109">
        <f t="shared" si="30"/>
        <v>42352.75</v>
      </c>
      <c r="B107" s="110" t="str">
        <f>_Gio_</f>
        <v>18:00</v>
      </c>
      <c r="C107" s="96">
        <f t="shared" si="39"/>
        <v>105</v>
      </c>
      <c r="D107" s="121">
        <f>D106</f>
        <v>42352</v>
      </c>
      <c r="E107" s="122">
        <v>5</v>
      </c>
      <c r="F107" s="123">
        <f t="shared" si="31"/>
        <v>0</v>
      </c>
      <c r="G107" s="123">
        <f t="shared" si="32"/>
        <v>0</v>
      </c>
      <c r="H107" s="123">
        <f t="shared" si="33"/>
        <v>0</v>
      </c>
      <c r="I107" s="123">
        <f t="shared" si="34"/>
        <v>0</v>
      </c>
      <c r="J107" s="123">
        <f t="shared" si="35"/>
        <v>0</v>
      </c>
      <c r="K107" s="123">
        <f t="shared" si="36"/>
        <v>0</v>
      </c>
      <c r="L107" s="123">
        <f t="shared" si="37"/>
        <v>0</v>
      </c>
      <c r="M107" s="123">
        <f t="shared" si="38"/>
        <v>0</v>
      </c>
      <c r="N107" s="123">
        <f>SUMIF('LICH THI'!$A:$A,'Theo Ngay'!$A107,'LICH THI'!Y:Y)</f>
        <v>0</v>
      </c>
      <c r="P107" s="110">
        <f>SUMIF('LICH THI'!$A:$A,'Theo Ngay'!$A107,'LICH THI'!O:O)</f>
        <v>0</v>
      </c>
    </row>
    <row r="108" spans="1:16">
      <c r="A108" s="109">
        <f t="shared" si="30"/>
        <v>42353.291666666664</v>
      </c>
      <c r="B108" s="110" t="str">
        <f>_Gio_</f>
        <v>7:00</v>
      </c>
      <c r="C108" s="111">
        <f t="shared" si="39"/>
        <v>106</v>
      </c>
      <c r="D108" s="112">
        <f>+D103+1</f>
        <v>42353</v>
      </c>
      <c r="E108" s="113">
        <v>1</v>
      </c>
      <c r="F108" s="114">
        <f t="shared" si="31"/>
        <v>0</v>
      </c>
      <c r="G108" s="114">
        <f t="shared" si="32"/>
        <v>0</v>
      </c>
      <c r="H108" s="114">
        <f t="shared" si="33"/>
        <v>0</v>
      </c>
      <c r="I108" s="114">
        <f t="shared" si="34"/>
        <v>0</v>
      </c>
      <c r="J108" s="114">
        <f t="shared" si="35"/>
        <v>0</v>
      </c>
      <c r="K108" s="114">
        <f t="shared" si="36"/>
        <v>0</v>
      </c>
      <c r="L108" s="114">
        <f t="shared" si="37"/>
        <v>0</v>
      </c>
      <c r="M108" s="114">
        <f t="shared" si="38"/>
        <v>0</v>
      </c>
      <c r="N108" s="114">
        <f>SUMIF('LICH THI'!$A:$A,'Theo Ngay'!$A108,'LICH THI'!Y:Y)</f>
        <v>0</v>
      </c>
      <c r="P108" s="110">
        <f>SUMIF('LICH THI'!$A:$A,'Theo Ngay'!$A108,'LICH THI'!O:O)</f>
        <v>0</v>
      </c>
    </row>
    <row r="109" spans="1:16">
      <c r="A109" s="109">
        <f t="shared" si="30"/>
        <v>42353.375</v>
      </c>
      <c r="B109" s="110" t="str">
        <f>_Gio_</f>
        <v>9:00</v>
      </c>
      <c r="C109" s="91">
        <f t="shared" si="39"/>
        <v>107</v>
      </c>
      <c r="D109" s="115">
        <f>D108</f>
        <v>42353</v>
      </c>
      <c r="E109" s="116">
        <v>2</v>
      </c>
      <c r="F109" s="117">
        <f t="shared" si="31"/>
        <v>0</v>
      </c>
      <c r="G109" s="117">
        <f t="shared" si="32"/>
        <v>0</v>
      </c>
      <c r="H109" s="117">
        <f t="shared" si="33"/>
        <v>0</v>
      </c>
      <c r="I109" s="117">
        <f t="shared" si="34"/>
        <v>0</v>
      </c>
      <c r="J109" s="117">
        <f t="shared" si="35"/>
        <v>0</v>
      </c>
      <c r="K109" s="117">
        <f t="shared" si="36"/>
        <v>0</v>
      </c>
      <c r="L109" s="117">
        <f t="shared" si="37"/>
        <v>0</v>
      </c>
      <c r="M109" s="117">
        <f t="shared" si="38"/>
        <v>0</v>
      </c>
      <c r="N109" s="117">
        <f>SUMIF('LICH THI'!$A:$A,'Theo Ngay'!$A109,'LICH THI'!Y:Y)</f>
        <v>0</v>
      </c>
      <c r="P109" s="110">
        <f>SUMIF('LICH THI'!$A:$A,'Theo Ngay'!$A109,'LICH THI'!O:O)</f>
        <v>0</v>
      </c>
    </row>
    <row r="110" spans="1:16">
      <c r="A110" s="109">
        <f t="shared" si="30"/>
        <v>42353.541666666664</v>
      </c>
      <c r="B110" s="110" t="str">
        <f>_Gio_</f>
        <v>13:00</v>
      </c>
      <c r="C110" s="91">
        <f t="shared" si="39"/>
        <v>108</v>
      </c>
      <c r="D110" s="115">
        <f>D109</f>
        <v>42353</v>
      </c>
      <c r="E110" s="116">
        <v>3</v>
      </c>
      <c r="F110" s="117">
        <f t="shared" si="31"/>
        <v>0</v>
      </c>
      <c r="G110" s="117">
        <f t="shared" si="32"/>
        <v>0</v>
      </c>
      <c r="H110" s="117">
        <f t="shared" si="33"/>
        <v>0</v>
      </c>
      <c r="I110" s="117">
        <f t="shared" si="34"/>
        <v>0</v>
      </c>
      <c r="J110" s="117">
        <f t="shared" si="35"/>
        <v>0</v>
      </c>
      <c r="K110" s="117">
        <f t="shared" si="36"/>
        <v>0</v>
      </c>
      <c r="L110" s="117">
        <f t="shared" si="37"/>
        <v>0</v>
      </c>
      <c r="M110" s="117">
        <f t="shared" si="38"/>
        <v>0</v>
      </c>
      <c r="N110" s="117">
        <f>SUMIF('LICH THI'!$A:$A,'Theo Ngay'!$A110,'LICH THI'!Y:Y)</f>
        <v>0</v>
      </c>
      <c r="P110" s="110">
        <f>SUMIF('LICH THI'!$A:$A,'Theo Ngay'!$A110,'LICH THI'!O:O)</f>
        <v>0</v>
      </c>
    </row>
    <row r="111" spans="1:16">
      <c r="A111" s="109">
        <f t="shared" si="30"/>
        <v>42353.625</v>
      </c>
      <c r="B111" s="110" t="str">
        <f>_Gio_</f>
        <v>15:00</v>
      </c>
      <c r="C111" s="91">
        <f t="shared" si="39"/>
        <v>109</v>
      </c>
      <c r="D111" s="115">
        <f>D110</f>
        <v>42353</v>
      </c>
      <c r="E111" s="116">
        <v>4</v>
      </c>
      <c r="F111" s="117">
        <f t="shared" si="31"/>
        <v>0</v>
      </c>
      <c r="G111" s="117">
        <f t="shared" si="32"/>
        <v>0</v>
      </c>
      <c r="H111" s="117">
        <f t="shared" si="33"/>
        <v>0</v>
      </c>
      <c r="I111" s="117">
        <f t="shared" si="34"/>
        <v>0</v>
      </c>
      <c r="J111" s="117">
        <f t="shared" si="35"/>
        <v>0</v>
      </c>
      <c r="K111" s="117">
        <f t="shared" si="36"/>
        <v>0</v>
      </c>
      <c r="L111" s="117">
        <f t="shared" si="37"/>
        <v>0</v>
      </c>
      <c r="M111" s="117">
        <f t="shared" si="38"/>
        <v>0</v>
      </c>
      <c r="N111" s="117">
        <f>SUMIF('LICH THI'!$A:$A,'Theo Ngay'!$A111,'LICH THI'!Y:Y)</f>
        <v>0</v>
      </c>
      <c r="P111" s="110">
        <f>SUMIF('LICH THI'!$A:$A,'Theo Ngay'!$A111,'LICH THI'!O:O)</f>
        <v>0</v>
      </c>
    </row>
    <row r="112" spans="1:16">
      <c r="A112" s="109">
        <f t="shared" si="30"/>
        <v>42353.75</v>
      </c>
      <c r="B112" s="110" t="str">
        <f>_Gio_</f>
        <v>18:00</v>
      </c>
      <c r="C112" s="96">
        <f t="shared" si="39"/>
        <v>110</v>
      </c>
      <c r="D112" s="121">
        <f>D111</f>
        <v>42353</v>
      </c>
      <c r="E112" s="122">
        <v>5</v>
      </c>
      <c r="F112" s="123">
        <f t="shared" si="31"/>
        <v>0</v>
      </c>
      <c r="G112" s="123">
        <f t="shared" si="32"/>
        <v>0</v>
      </c>
      <c r="H112" s="123">
        <f t="shared" si="33"/>
        <v>0</v>
      </c>
      <c r="I112" s="123">
        <f t="shared" si="34"/>
        <v>0</v>
      </c>
      <c r="J112" s="123">
        <f t="shared" si="35"/>
        <v>0</v>
      </c>
      <c r="K112" s="123">
        <f t="shared" si="36"/>
        <v>0</v>
      </c>
      <c r="L112" s="123">
        <f t="shared" si="37"/>
        <v>0</v>
      </c>
      <c r="M112" s="123">
        <f t="shared" si="38"/>
        <v>0</v>
      </c>
      <c r="N112" s="123">
        <f>SUMIF('LICH THI'!$A:$A,'Theo Ngay'!$A112,'LICH THI'!Y:Y)</f>
        <v>0</v>
      </c>
      <c r="P112" s="110">
        <f>SUMIF('LICH THI'!$A:$A,'Theo Ngay'!$A112,'LICH THI'!O:O)</f>
        <v>0</v>
      </c>
    </row>
    <row r="113" spans="1:16">
      <c r="A113" s="109">
        <f t="shared" si="30"/>
        <v>42354.291666666664</v>
      </c>
      <c r="B113" s="110" t="str">
        <f>_Gio_</f>
        <v>7:00</v>
      </c>
      <c r="C113" s="111">
        <f t="shared" si="39"/>
        <v>111</v>
      </c>
      <c r="D113" s="112">
        <f>+D108+1</f>
        <v>42354</v>
      </c>
      <c r="E113" s="113">
        <v>1</v>
      </c>
      <c r="F113" s="114">
        <f t="shared" si="31"/>
        <v>0</v>
      </c>
      <c r="G113" s="114">
        <f t="shared" si="32"/>
        <v>0</v>
      </c>
      <c r="H113" s="114">
        <f t="shared" si="33"/>
        <v>0</v>
      </c>
      <c r="I113" s="114">
        <f t="shared" si="34"/>
        <v>0</v>
      </c>
      <c r="J113" s="114">
        <f t="shared" si="35"/>
        <v>0</v>
      </c>
      <c r="K113" s="114">
        <f t="shared" si="36"/>
        <v>0</v>
      </c>
      <c r="L113" s="114">
        <f t="shared" si="37"/>
        <v>0</v>
      </c>
      <c r="M113" s="114">
        <f t="shared" si="38"/>
        <v>0</v>
      </c>
      <c r="N113" s="114">
        <f>SUMIF('LICH THI'!$A:$A,'Theo Ngay'!$A113,'LICH THI'!Y:Y)</f>
        <v>0</v>
      </c>
      <c r="P113" s="110">
        <f>SUMIF('LICH THI'!$A:$A,'Theo Ngay'!$A113,'LICH THI'!O:O)</f>
        <v>0</v>
      </c>
    </row>
    <row r="114" spans="1:16">
      <c r="A114" s="109">
        <f t="shared" si="30"/>
        <v>42354.375</v>
      </c>
      <c r="B114" s="110" t="str">
        <f>_Gio_</f>
        <v>9:00</v>
      </c>
      <c r="C114" s="91">
        <f t="shared" si="39"/>
        <v>112</v>
      </c>
      <c r="D114" s="115">
        <f>D113</f>
        <v>42354</v>
      </c>
      <c r="E114" s="116">
        <v>2</v>
      </c>
      <c r="F114" s="117">
        <f t="shared" si="31"/>
        <v>0</v>
      </c>
      <c r="G114" s="117">
        <f t="shared" si="32"/>
        <v>0</v>
      </c>
      <c r="H114" s="117">
        <f t="shared" si="33"/>
        <v>0</v>
      </c>
      <c r="I114" s="117">
        <f t="shared" si="34"/>
        <v>0</v>
      </c>
      <c r="J114" s="117">
        <f t="shared" si="35"/>
        <v>0</v>
      </c>
      <c r="K114" s="117">
        <f t="shared" si="36"/>
        <v>0</v>
      </c>
      <c r="L114" s="117">
        <f t="shared" si="37"/>
        <v>0</v>
      </c>
      <c r="M114" s="117">
        <f t="shared" si="38"/>
        <v>0</v>
      </c>
      <c r="N114" s="117">
        <f>SUMIF('LICH THI'!$A:$A,'Theo Ngay'!$A114,'LICH THI'!Y:Y)</f>
        <v>0</v>
      </c>
      <c r="P114" s="110">
        <f>SUMIF('LICH THI'!$A:$A,'Theo Ngay'!$A114,'LICH THI'!O:O)</f>
        <v>0</v>
      </c>
    </row>
    <row r="115" spans="1:16">
      <c r="A115" s="109">
        <f t="shared" si="30"/>
        <v>42354.541666666664</v>
      </c>
      <c r="B115" s="110" t="str">
        <f>_Gio_</f>
        <v>13:00</v>
      </c>
      <c r="C115" s="91">
        <f t="shared" si="39"/>
        <v>113</v>
      </c>
      <c r="D115" s="115">
        <f>D114</f>
        <v>42354</v>
      </c>
      <c r="E115" s="116">
        <v>3</v>
      </c>
      <c r="F115" s="117">
        <f t="shared" si="31"/>
        <v>0</v>
      </c>
      <c r="G115" s="117">
        <f t="shared" si="32"/>
        <v>0</v>
      </c>
      <c r="H115" s="117">
        <f t="shared" si="33"/>
        <v>0</v>
      </c>
      <c r="I115" s="117">
        <f t="shared" si="34"/>
        <v>0</v>
      </c>
      <c r="J115" s="117">
        <f t="shared" si="35"/>
        <v>0</v>
      </c>
      <c r="K115" s="117">
        <f t="shared" si="36"/>
        <v>0</v>
      </c>
      <c r="L115" s="117">
        <f t="shared" si="37"/>
        <v>0</v>
      </c>
      <c r="M115" s="117">
        <f t="shared" si="38"/>
        <v>0</v>
      </c>
      <c r="N115" s="117">
        <f>SUMIF('LICH THI'!$A:$A,'Theo Ngay'!$A115,'LICH THI'!Y:Y)</f>
        <v>0</v>
      </c>
      <c r="P115" s="110">
        <f>SUMIF('LICH THI'!$A:$A,'Theo Ngay'!$A115,'LICH THI'!O:O)</f>
        <v>0</v>
      </c>
    </row>
    <row r="116" spans="1:16">
      <c r="A116" s="109">
        <f t="shared" si="30"/>
        <v>42354.625</v>
      </c>
      <c r="B116" s="110" t="str">
        <f>_Gio_</f>
        <v>15:00</v>
      </c>
      <c r="C116" s="91">
        <f t="shared" si="39"/>
        <v>114</v>
      </c>
      <c r="D116" s="115">
        <f>D115</f>
        <v>42354</v>
      </c>
      <c r="E116" s="116">
        <v>4</v>
      </c>
      <c r="F116" s="117">
        <f t="shared" si="31"/>
        <v>0</v>
      </c>
      <c r="G116" s="117">
        <f t="shared" si="32"/>
        <v>0</v>
      </c>
      <c r="H116" s="117">
        <f t="shared" si="33"/>
        <v>0</v>
      </c>
      <c r="I116" s="117">
        <f t="shared" si="34"/>
        <v>0</v>
      </c>
      <c r="J116" s="117">
        <f t="shared" si="35"/>
        <v>0</v>
      </c>
      <c r="K116" s="117">
        <f t="shared" si="36"/>
        <v>0</v>
      </c>
      <c r="L116" s="117">
        <f t="shared" si="37"/>
        <v>0</v>
      </c>
      <c r="M116" s="117">
        <f t="shared" si="38"/>
        <v>0</v>
      </c>
      <c r="N116" s="117">
        <f>SUMIF('LICH THI'!$A:$A,'Theo Ngay'!$A116,'LICH THI'!Y:Y)</f>
        <v>0</v>
      </c>
      <c r="P116" s="110">
        <f>SUMIF('LICH THI'!$A:$A,'Theo Ngay'!$A116,'LICH THI'!O:O)</f>
        <v>0</v>
      </c>
    </row>
    <row r="117" spans="1:16">
      <c r="A117" s="109">
        <f t="shared" si="30"/>
        <v>42354.75</v>
      </c>
      <c r="B117" s="110" t="str">
        <f>_Gio_</f>
        <v>18:00</v>
      </c>
      <c r="C117" s="96">
        <f t="shared" si="39"/>
        <v>115</v>
      </c>
      <c r="D117" s="121">
        <f>D116</f>
        <v>42354</v>
      </c>
      <c r="E117" s="122">
        <v>5</v>
      </c>
      <c r="F117" s="123">
        <f t="shared" si="31"/>
        <v>0</v>
      </c>
      <c r="G117" s="123">
        <f t="shared" si="32"/>
        <v>0</v>
      </c>
      <c r="H117" s="123">
        <f t="shared" si="33"/>
        <v>0</v>
      </c>
      <c r="I117" s="123">
        <f t="shared" si="34"/>
        <v>0</v>
      </c>
      <c r="J117" s="123">
        <f t="shared" si="35"/>
        <v>0</v>
      </c>
      <c r="K117" s="123">
        <f t="shared" si="36"/>
        <v>0</v>
      </c>
      <c r="L117" s="123">
        <f t="shared" si="37"/>
        <v>0</v>
      </c>
      <c r="M117" s="123">
        <f t="shared" si="38"/>
        <v>0</v>
      </c>
      <c r="N117" s="123">
        <f>SUMIF('LICH THI'!$A:$A,'Theo Ngay'!$A117,'LICH THI'!Y:Y)</f>
        <v>0</v>
      </c>
      <c r="P117" s="110">
        <f>SUMIF('LICH THI'!$A:$A,'Theo Ngay'!$A117,'LICH THI'!O:O)</f>
        <v>0</v>
      </c>
    </row>
    <row r="118" spans="1:16">
      <c r="A118" s="109">
        <f t="shared" si="30"/>
        <v>42355.291666666664</v>
      </c>
      <c r="B118" s="110" t="str">
        <f>_Gio_</f>
        <v>7:00</v>
      </c>
      <c r="C118" s="111">
        <f t="shared" si="39"/>
        <v>116</v>
      </c>
      <c r="D118" s="112">
        <f>+D113+1</f>
        <v>42355</v>
      </c>
      <c r="E118" s="113">
        <v>1</v>
      </c>
      <c r="F118" s="114">
        <f t="shared" si="31"/>
        <v>0</v>
      </c>
      <c r="G118" s="114">
        <f t="shared" si="32"/>
        <v>0</v>
      </c>
      <c r="H118" s="114">
        <f t="shared" si="33"/>
        <v>0</v>
      </c>
      <c r="I118" s="114">
        <f t="shared" si="34"/>
        <v>0</v>
      </c>
      <c r="J118" s="114">
        <f t="shared" si="35"/>
        <v>0</v>
      </c>
      <c r="K118" s="114">
        <f t="shared" si="36"/>
        <v>0</v>
      </c>
      <c r="L118" s="114">
        <f t="shared" si="37"/>
        <v>0</v>
      </c>
      <c r="M118" s="114">
        <f t="shared" si="38"/>
        <v>0</v>
      </c>
      <c r="N118" s="114">
        <f>SUMIF('LICH THI'!$A:$A,'Theo Ngay'!$A118,'LICH THI'!Y:Y)</f>
        <v>0</v>
      </c>
      <c r="P118" s="110">
        <f>SUMIF('LICH THI'!$A:$A,'Theo Ngay'!$A118,'LICH THI'!O:O)</f>
        <v>0</v>
      </c>
    </row>
    <row r="119" spans="1:16">
      <c r="A119" s="109">
        <f t="shared" si="30"/>
        <v>42355.375</v>
      </c>
      <c r="B119" s="110" t="str">
        <f>_Gio_</f>
        <v>9:00</v>
      </c>
      <c r="C119" s="91">
        <f t="shared" si="39"/>
        <v>117</v>
      </c>
      <c r="D119" s="115">
        <f>D118</f>
        <v>42355</v>
      </c>
      <c r="E119" s="116">
        <v>2</v>
      </c>
      <c r="F119" s="117">
        <f t="shared" si="31"/>
        <v>0</v>
      </c>
      <c r="G119" s="117">
        <f t="shared" si="32"/>
        <v>0</v>
      </c>
      <c r="H119" s="117">
        <f t="shared" si="33"/>
        <v>0</v>
      </c>
      <c r="I119" s="117">
        <f t="shared" si="34"/>
        <v>0</v>
      </c>
      <c r="J119" s="117">
        <f t="shared" si="35"/>
        <v>0</v>
      </c>
      <c r="K119" s="117">
        <f t="shared" si="36"/>
        <v>0</v>
      </c>
      <c r="L119" s="117">
        <f t="shared" si="37"/>
        <v>0</v>
      </c>
      <c r="M119" s="117">
        <f t="shared" si="38"/>
        <v>0</v>
      </c>
      <c r="N119" s="117">
        <f>SUMIF('LICH THI'!$A:$A,'Theo Ngay'!$A119,'LICH THI'!Y:Y)</f>
        <v>0</v>
      </c>
      <c r="P119" s="110">
        <f>SUMIF('LICH THI'!$A:$A,'Theo Ngay'!$A119,'LICH THI'!O:O)</f>
        <v>0</v>
      </c>
    </row>
    <row r="120" spans="1:16">
      <c r="A120" s="109">
        <f t="shared" si="30"/>
        <v>42355.541666666664</v>
      </c>
      <c r="B120" s="110" t="str">
        <f>_Gio_</f>
        <v>13:00</v>
      </c>
      <c r="C120" s="91">
        <f t="shared" si="39"/>
        <v>118</v>
      </c>
      <c r="D120" s="115">
        <f>D119</f>
        <v>42355</v>
      </c>
      <c r="E120" s="116">
        <v>3</v>
      </c>
      <c r="F120" s="117">
        <f t="shared" si="31"/>
        <v>0</v>
      </c>
      <c r="G120" s="117">
        <f t="shared" si="32"/>
        <v>0</v>
      </c>
      <c r="H120" s="117">
        <f t="shared" si="33"/>
        <v>0</v>
      </c>
      <c r="I120" s="117">
        <f t="shared" si="34"/>
        <v>0</v>
      </c>
      <c r="J120" s="117">
        <f t="shared" si="35"/>
        <v>0</v>
      </c>
      <c r="K120" s="117">
        <f t="shared" si="36"/>
        <v>0</v>
      </c>
      <c r="L120" s="117">
        <f t="shared" si="37"/>
        <v>0</v>
      </c>
      <c r="M120" s="117">
        <f t="shared" si="38"/>
        <v>0</v>
      </c>
      <c r="N120" s="117">
        <f>SUMIF('LICH THI'!$A:$A,'Theo Ngay'!$A120,'LICH THI'!Y:Y)</f>
        <v>0</v>
      </c>
      <c r="P120" s="110">
        <f>SUMIF('LICH THI'!$A:$A,'Theo Ngay'!$A120,'LICH THI'!O:O)</f>
        <v>0</v>
      </c>
    </row>
    <row r="121" spans="1:16">
      <c r="A121" s="109">
        <f t="shared" si="30"/>
        <v>42355.625</v>
      </c>
      <c r="B121" s="110" t="str">
        <f>_Gio_</f>
        <v>15:00</v>
      </c>
      <c r="C121" s="91">
        <f t="shared" si="39"/>
        <v>119</v>
      </c>
      <c r="D121" s="115">
        <f>D120</f>
        <v>42355</v>
      </c>
      <c r="E121" s="116">
        <v>4</v>
      </c>
      <c r="F121" s="117">
        <f t="shared" si="31"/>
        <v>0</v>
      </c>
      <c r="G121" s="117">
        <f t="shared" si="32"/>
        <v>0</v>
      </c>
      <c r="H121" s="117">
        <f t="shared" si="33"/>
        <v>0</v>
      </c>
      <c r="I121" s="117">
        <f t="shared" si="34"/>
        <v>0</v>
      </c>
      <c r="J121" s="117">
        <f t="shared" si="35"/>
        <v>0</v>
      </c>
      <c r="K121" s="117">
        <f t="shared" si="36"/>
        <v>0</v>
      </c>
      <c r="L121" s="117">
        <f t="shared" si="37"/>
        <v>0</v>
      </c>
      <c r="M121" s="117">
        <f t="shared" si="38"/>
        <v>0</v>
      </c>
      <c r="N121" s="117">
        <f>SUMIF('LICH THI'!$A:$A,'Theo Ngay'!$A121,'LICH THI'!Y:Y)</f>
        <v>0</v>
      </c>
      <c r="P121" s="110">
        <f>SUMIF('LICH THI'!$A:$A,'Theo Ngay'!$A121,'LICH THI'!O:O)</f>
        <v>0</v>
      </c>
    </row>
    <row r="122" spans="1:16">
      <c r="A122" s="109">
        <f t="shared" si="30"/>
        <v>42355.75</v>
      </c>
      <c r="B122" s="110" t="str">
        <f>_Gio_</f>
        <v>18:00</v>
      </c>
      <c r="C122" s="96">
        <f t="shared" si="39"/>
        <v>120</v>
      </c>
      <c r="D122" s="121">
        <f>D121</f>
        <v>42355</v>
      </c>
      <c r="E122" s="122">
        <v>5</v>
      </c>
      <c r="F122" s="123">
        <f t="shared" si="31"/>
        <v>0</v>
      </c>
      <c r="G122" s="123">
        <f t="shared" si="32"/>
        <v>0</v>
      </c>
      <c r="H122" s="123">
        <f t="shared" si="33"/>
        <v>0</v>
      </c>
      <c r="I122" s="123">
        <f t="shared" si="34"/>
        <v>0</v>
      </c>
      <c r="J122" s="123">
        <f t="shared" si="35"/>
        <v>0</v>
      </c>
      <c r="K122" s="123">
        <f t="shared" si="36"/>
        <v>0</v>
      </c>
      <c r="L122" s="123">
        <f t="shared" si="37"/>
        <v>0</v>
      </c>
      <c r="M122" s="123">
        <f t="shared" si="38"/>
        <v>0</v>
      </c>
      <c r="N122" s="120">
        <f>SUMIF('LICH THI'!$A:$A,'Theo Ngay'!$A122,'LICH THI'!Y:Y)</f>
        <v>0</v>
      </c>
      <c r="P122" s="110">
        <f>SUMIF('LICH THI'!$A:$A,'Theo Ngay'!$A122,'LICH THI'!O:O)</f>
        <v>0</v>
      </c>
    </row>
    <row r="123" spans="1:16">
      <c r="A123" s="109">
        <f t="shared" si="30"/>
        <v>42356.291666666664</v>
      </c>
      <c r="B123" s="110" t="str">
        <f>_Gio_</f>
        <v>7:00</v>
      </c>
      <c r="C123" s="111">
        <f t="shared" si="39"/>
        <v>121</v>
      </c>
      <c r="D123" s="112">
        <f>+D118+1</f>
        <v>42356</v>
      </c>
      <c r="E123" s="113">
        <v>1</v>
      </c>
      <c r="F123" s="114">
        <f t="shared" si="31"/>
        <v>0</v>
      </c>
      <c r="G123" s="114">
        <f t="shared" si="32"/>
        <v>0</v>
      </c>
      <c r="H123" s="114">
        <f t="shared" si="33"/>
        <v>0</v>
      </c>
      <c r="I123" s="114">
        <f t="shared" si="34"/>
        <v>0</v>
      </c>
      <c r="J123" s="114">
        <f t="shared" si="35"/>
        <v>0</v>
      </c>
      <c r="K123" s="114">
        <f t="shared" si="36"/>
        <v>0</v>
      </c>
      <c r="L123" s="114">
        <f t="shared" si="37"/>
        <v>0</v>
      </c>
      <c r="M123" s="114">
        <f t="shared" si="38"/>
        <v>0</v>
      </c>
      <c r="N123" s="114">
        <f>SUMIF('LICH THI'!$A:$A,'Theo Ngay'!$A123,'LICH THI'!Y:Y)</f>
        <v>0</v>
      </c>
      <c r="P123" s="110">
        <f>SUMIF('LICH THI'!$A:$A,'Theo Ngay'!$A123,'LICH THI'!O:O)</f>
        <v>0</v>
      </c>
    </row>
    <row r="124" spans="1:16">
      <c r="A124" s="109">
        <f t="shared" si="30"/>
        <v>42356.375</v>
      </c>
      <c r="B124" s="110" t="str">
        <f>_Gio_</f>
        <v>9:00</v>
      </c>
      <c r="C124" s="91">
        <f t="shared" si="39"/>
        <v>122</v>
      </c>
      <c r="D124" s="115">
        <f>D123</f>
        <v>42356</v>
      </c>
      <c r="E124" s="116">
        <v>2</v>
      </c>
      <c r="F124" s="117">
        <f t="shared" si="31"/>
        <v>0</v>
      </c>
      <c r="G124" s="117">
        <f t="shared" si="32"/>
        <v>0</v>
      </c>
      <c r="H124" s="117">
        <f t="shared" si="33"/>
        <v>0</v>
      </c>
      <c r="I124" s="117">
        <f t="shared" si="34"/>
        <v>0</v>
      </c>
      <c r="J124" s="117">
        <f t="shared" si="35"/>
        <v>0</v>
      </c>
      <c r="K124" s="117">
        <f t="shared" si="36"/>
        <v>0</v>
      </c>
      <c r="L124" s="117">
        <f t="shared" si="37"/>
        <v>0</v>
      </c>
      <c r="M124" s="117">
        <f t="shared" si="38"/>
        <v>0</v>
      </c>
      <c r="N124" s="117">
        <f>SUMIF('LICH THI'!$A:$A,'Theo Ngay'!$A124,'LICH THI'!Y:Y)</f>
        <v>0</v>
      </c>
      <c r="P124" s="110">
        <f>SUMIF('LICH THI'!$A:$A,'Theo Ngay'!$A124,'LICH THI'!O:O)</f>
        <v>0</v>
      </c>
    </row>
    <row r="125" spans="1:16">
      <c r="A125" s="109">
        <f t="shared" si="30"/>
        <v>42356.541666666664</v>
      </c>
      <c r="B125" s="110" t="str">
        <f>_Gio_</f>
        <v>13:00</v>
      </c>
      <c r="C125" s="91">
        <f t="shared" si="39"/>
        <v>123</v>
      </c>
      <c r="D125" s="115">
        <f>D124</f>
        <v>42356</v>
      </c>
      <c r="E125" s="116">
        <v>3</v>
      </c>
      <c r="F125" s="117">
        <f t="shared" si="31"/>
        <v>0</v>
      </c>
      <c r="G125" s="117">
        <f t="shared" si="32"/>
        <v>0</v>
      </c>
      <c r="H125" s="117">
        <f t="shared" si="33"/>
        <v>0</v>
      </c>
      <c r="I125" s="117">
        <f t="shared" si="34"/>
        <v>0</v>
      </c>
      <c r="J125" s="117">
        <f t="shared" si="35"/>
        <v>0</v>
      </c>
      <c r="K125" s="117">
        <f t="shared" si="36"/>
        <v>0</v>
      </c>
      <c r="L125" s="117">
        <f t="shared" si="37"/>
        <v>0</v>
      </c>
      <c r="M125" s="117">
        <f t="shared" si="38"/>
        <v>0</v>
      </c>
      <c r="N125" s="117">
        <f>SUMIF('LICH THI'!$A:$A,'Theo Ngay'!$A125,'LICH THI'!Y:Y)</f>
        <v>0</v>
      </c>
      <c r="P125" s="110">
        <f>SUMIF('LICH THI'!$A:$A,'Theo Ngay'!$A125,'LICH THI'!O:O)</f>
        <v>0</v>
      </c>
    </row>
    <row r="126" spans="1:16">
      <c r="A126" s="109">
        <f t="shared" si="30"/>
        <v>42356.625</v>
      </c>
      <c r="B126" s="110" t="str">
        <f>_Gio_</f>
        <v>15:00</v>
      </c>
      <c r="C126" s="91">
        <f t="shared" si="39"/>
        <v>124</v>
      </c>
      <c r="D126" s="115">
        <f>D125</f>
        <v>42356</v>
      </c>
      <c r="E126" s="116">
        <v>4</v>
      </c>
      <c r="F126" s="117">
        <f t="shared" si="31"/>
        <v>0</v>
      </c>
      <c r="G126" s="117">
        <f t="shared" si="32"/>
        <v>0</v>
      </c>
      <c r="H126" s="117">
        <f t="shared" si="33"/>
        <v>0</v>
      </c>
      <c r="I126" s="117">
        <f t="shared" si="34"/>
        <v>0</v>
      </c>
      <c r="J126" s="117">
        <f t="shared" si="35"/>
        <v>0</v>
      </c>
      <c r="K126" s="117">
        <f t="shared" si="36"/>
        <v>0</v>
      </c>
      <c r="L126" s="117">
        <f t="shared" si="37"/>
        <v>0</v>
      </c>
      <c r="M126" s="117">
        <f t="shared" si="38"/>
        <v>0</v>
      </c>
      <c r="N126" s="117">
        <f>SUMIF('LICH THI'!$A:$A,'Theo Ngay'!$A126,'LICH THI'!Y:Y)</f>
        <v>0</v>
      </c>
      <c r="P126" s="110">
        <f>SUMIF('LICH THI'!$A:$A,'Theo Ngay'!$A126,'LICH THI'!O:O)</f>
        <v>0</v>
      </c>
    </row>
    <row r="127" spans="1:16">
      <c r="A127" s="109">
        <f t="shared" si="30"/>
        <v>42356.75</v>
      </c>
      <c r="B127" s="110" t="str">
        <f>_Gio_</f>
        <v>18:00</v>
      </c>
      <c r="C127" s="96">
        <f t="shared" si="39"/>
        <v>125</v>
      </c>
      <c r="D127" s="121">
        <f>D126</f>
        <v>42356</v>
      </c>
      <c r="E127" s="122">
        <v>5</v>
      </c>
      <c r="F127" s="123">
        <f t="shared" si="31"/>
        <v>0</v>
      </c>
      <c r="G127" s="123">
        <f t="shared" si="32"/>
        <v>0</v>
      </c>
      <c r="H127" s="123">
        <f t="shared" si="33"/>
        <v>0</v>
      </c>
      <c r="I127" s="123">
        <f t="shared" si="34"/>
        <v>0</v>
      </c>
      <c r="J127" s="123">
        <f t="shared" si="35"/>
        <v>0</v>
      </c>
      <c r="K127" s="123">
        <f t="shared" si="36"/>
        <v>0</v>
      </c>
      <c r="L127" s="123">
        <f t="shared" si="37"/>
        <v>0</v>
      </c>
      <c r="M127" s="123">
        <f t="shared" si="38"/>
        <v>0</v>
      </c>
      <c r="N127" s="123">
        <f>SUMIF('LICH THI'!$A:$A,'Theo Ngay'!$A127,'LICH THI'!Y:Y)</f>
        <v>0</v>
      </c>
      <c r="P127" s="110">
        <f>SUMIF('LICH THI'!$A:$A,'Theo Ngay'!$A127,'LICH THI'!O:O)</f>
        <v>0</v>
      </c>
    </row>
    <row r="128" spans="1:16">
      <c r="A128" s="109">
        <f t="shared" si="30"/>
        <v>42357.291666666664</v>
      </c>
      <c r="B128" s="110" t="str">
        <f>_Gio_</f>
        <v>7:00</v>
      </c>
      <c r="C128" s="111">
        <f t="shared" si="39"/>
        <v>126</v>
      </c>
      <c r="D128" s="112">
        <f>+D123+1</f>
        <v>42357</v>
      </c>
      <c r="E128" s="113">
        <v>1</v>
      </c>
      <c r="F128" s="114">
        <f t="shared" si="31"/>
        <v>0</v>
      </c>
      <c r="G128" s="114">
        <f t="shared" si="32"/>
        <v>0</v>
      </c>
      <c r="H128" s="114">
        <f t="shared" si="33"/>
        <v>0</v>
      </c>
      <c r="I128" s="114">
        <f t="shared" si="34"/>
        <v>0</v>
      </c>
      <c r="J128" s="114">
        <f t="shared" si="35"/>
        <v>0</v>
      </c>
      <c r="K128" s="114">
        <f t="shared" si="36"/>
        <v>0</v>
      </c>
      <c r="L128" s="114">
        <f t="shared" si="37"/>
        <v>0</v>
      </c>
      <c r="M128" s="114">
        <f t="shared" si="38"/>
        <v>0</v>
      </c>
      <c r="N128" s="114">
        <f>SUMIF('LICH THI'!$A:$A,'Theo Ngay'!$A128,'LICH THI'!Y:Y)</f>
        <v>0</v>
      </c>
      <c r="P128" s="110">
        <f>SUMIF('LICH THI'!$A:$A,'Theo Ngay'!$A128,'LICH THI'!O:O)</f>
        <v>0</v>
      </c>
    </row>
    <row r="129" spans="1:16">
      <c r="A129" s="109">
        <f t="shared" si="30"/>
        <v>42357.375</v>
      </c>
      <c r="B129" s="110" t="str">
        <f>_Gio_</f>
        <v>9:00</v>
      </c>
      <c r="C129" s="91">
        <f t="shared" si="39"/>
        <v>127</v>
      </c>
      <c r="D129" s="115">
        <f>D128</f>
        <v>42357</v>
      </c>
      <c r="E129" s="116">
        <v>2</v>
      </c>
      <c r="F129" s="117">
        <f t="shared" si="31"/>
        <v>0</v>
      </c>
      <c r="G129" s="117">
        <f t="shared" si="32"/>
        <v>0</v>
      </c>
      <c r="H129" s="117">
        <f t="shared" si="33"/>
        <v>0</v>
      </c>
      <c r="I129" s="117">
        <f t="shared" si="34"/>
        <v>0</v>
      </c>
      <c r="J129" s="117">
        <f t="shared" si="35"/>
        <v>0</v>
      </c>
      <c r="K129" s="117">
        <f t="shared" si="36"/>
        <v>0</v>
      </c>
      <c r="L129" s="117">
        <f t="shared" si="37"/>
        <v>0</v>
      </c>
      <c r="M129" s="117">
        <f t="shared" si="38"/>
        <v>0</v>
      </c>
      <c r="N129" s="117">
        <f>SUMIF('LICH THI'!$A:$A,'Theo Ngay'!$A129,'LICH THI'!Y:Y)</f>
        <v>0</v>
      </c>
      <c r="P129" s="110">
        <f>SUMIF('LICH THI'!$A:$A,'Theo Ngay'!$A129,'LICH THI'!O:O)</f>
        <v>0</v>
      </c>
    </row>
    <row r="130" spans="1:16">
      <c r="A130" s="109">
        <f t="shared" si="30"/>
        <v>42357.541666666664</v>
      </c>
      <c r="B130" s="110" t="str">
        <f>_Gio_</f>
        <v>13:00</v>
      </c>
      <c r="C130" s="91">
        <f t="shared" si="39"/>
        <v>128</v>
      </c>
      <c r="D130" s="115">
        <f>D129</f>
        <v>42357</v>
      </c>
      <c r="E130" s="116">
        <v>3</v>
      </c>
      <c r="F130" s="117">
        <f t="shared" si="31"/>
        <v>0</v>
      </c>
      <c r="G130" s="117">
        <f t="shared" si="32"/>
        <v>0</v>
      </c>
      <c r="H130" s="117">
        <f t="shared" si="33"/>
        <v>0</v>
      </c>
      <c r="I130" s="117">
        <f t="shared" si="34"/>
        <v>0</v>
      </c>
      <c r="J130" s="117">
        <f t="shared" si="35"/>
        <v>0</v>
      </c>
      <c r="K130" s="117">
        <f t="shared" si="36"/>
        <v>0</v>
      </c>
      <c r="L130" s="117">
        <f t="shared" si="37"/>
        <v>0</v>
      </c>
      <c r="M130" s="117">
        <f t="shared" si="38"/>
        <v>0</v>
      </c>
      <c r="N130" s="117">
        <f>SUMIF('LICH THI'!$A:$A,'Theo Ngay'!$A130,'LICH THI'!Y:Y)</f>
        <v>0</v>
      </c>
      <c r="P130" s="110">
        <f>SUMIF('LICH THI'!$A:$A,'Theo Ngay'!$A130,'LICH THI'!O:O)</f>
        <v>0</v>
      </c>
    </row>
    <row r="131" spans="1:16">
      <c r="A131" s="109">
        <f t="shared" ref="A131:A152" si="40">_Ngay_Gio_</f>
        <v>42357.625</v>
      </c>
      <c r="B131" s="110" t="str">
        <f>_Gio_</f>
        <v>15:00</v>
      </c>
      <c r="C131" s="91">
        <f t="shared" si="39"/>
        <v>129</v>
      </c>
      <c r="D131" s="115">
        <f>D130</f>
        <v>42357</v>
      </c>
      <c r="E131" s="116">
        <v>4</v>
      </c>
      <c r="F131" s="117">
        <f t="shared" ref="F131:F152" si="41">_CongSP_</f>
        <v>0</v>
      </c>
      <c r="G131" s="117">
        <f t="shared" ref="G131:G152" si="42">_CongLLCT</f>
        <v>0</v>
      </c>
      <c r="H131" s="117">
        <f t="shared" ref="H131:H152" si="43">_CongKHCB</f>
        <v>0</v>
      </c>
      <c r="I131" s="117">
        <f t="shared" ref="I131:I152" si="44">_CongCSKT</f>
        <v>0</v>
      </c>
      <c r="J131" s="117">
        <f t="shared" ref="J131:J152" si="45">_CongKCT</f>
        <v>0</v>
      </c>
      <c r="K131" s="117">
        <f t="shared" ref="K131:K152" si="46">_CongKCK</f>
        <v>0</v>
      </c>
      <c r="L131" s="117">
        <f t="shared" ref="L131:L152" si="47">_CongKTVT</f>
        <v>0</v>
      </c>
      <c r="M131" s="117">
        <f t="shared" ref="M131:M152" si="48">_CongCNTT</f>
        <v>0</v>
      </c>
      <c r="N131" s="117">
        <f>SUMIF('LICH THI'!$A:$A,'Theo Ngay'!$A131,'LICH THI'!Y:Y)</f>
        <v>0</v>
      </c>
      <c r="P131" s="110">
        <f>SUMIF('LICH THI'!$A:$A,'Theo Ngay'!$A131,'LICH THI'!O:O)</f>
        <v>0</v>
      </c>
    </row>
    <row r="132" spans="1:16">
      <c r="A132" s="109">
        <f t="shared" si="40"/>
        <v>42357.75</v>
      </c>
      <c r="B132" s="110" t="str">
        <f>_Gio_</f>
        <v>18:00</v>
      </c>
      <c r="C132" s="96">
        <f t="shared" ref="C132:C152" si="49">_stt</f>
        <v>130</v>
      </c>
      <c r="D132" s="121">
        <f>D131</f>
        <v>42357</v>
      </c>
      <c r="E132" s="122">
        <v>5</v>
      </c>
      <c r="F132" s="123">
        <f t="shared" si="41"/>
        <v>0</v>
      </c>
      <c r="G132" s="123">
        <f t="shared" si="42"/>
        <v>0</v>
      </c>
      <c r="H132" s="123">
        <f t="shared" si="43"/>
        <v>0</v>
      </c>
      <c r="I132" s="123">
        <f t="shared" si="44"/>
        <v>0</v>
      </c>
      <c r="J132" s="123">
        <f t="shared" si="45"/>
        <v>0</v>
      </c>
      <c r="K132" s="123">
        <f t="shared" si="46"/>
        <v>0</v>
      </c>
      <c r="L132" s="123">
        <f t="shared" si="47"/>
        <v>0</v>
      </c>
      <c r="M132" s="123">
        <f t="shared" si="48"/>
        <v>0</v>
      </c>
      <c r="N132" s="123">
        <f>SUMIF('LICH THI'!$A:$A,'Theo Ngay'!$A132,'LICH THI'!Y:Y)</f>
        <v>0</v>
      </c>
      <c r="P132" s="110">
        <f>SUMIF('LICH THI'!$A:$A,'Theo Ngay'!$A132,'LICH THI'!O:O)</f>
        <v>0</v>
      </c>
    </row>
    <row r="133" spans="1:16">
      <c r="A133" s="109">
        <f t="shared" si="40"/>
        <v>42358.291666666664</v>
      </c>
      <c r="B133" s="110" t="str">
        <f>_Gio_</f>
        <v>7:00</v>
      </c>
      <c r="C133" s="111">
        <f t="shared" si="49"/>
        <v>131</v>
      </c>
      <c r="D133" s="112">
        <f>+D128+1</f>
        <v>42358</v>
      </c>
      <c r="E133" s="113">
        <v>1</v>
      </c>
      <c r="F133" s="114">
        <f t="shared" si="41"/>
        <v>0</v>
      </c>
      <c r="G133" s="114">
        <f t="shared" si="42"/>
        <v>0</v>
      </c>
      <c r="H133" s="114">
        <f t="shared" si="43"/>
        <v>0</v>
      </c>
      <c r="I133" s="114">
        <f t="shared" si="44"/>
        <v>0</v>
      </c>
      <c r="J133" s="114">
        <f t="shared" si="45"/>
        <v>0</v>
      </c>
      <c r="K133" s="114">
        <f t="shared" si="46"/>
        <v>0</v>
      </c>
      <c r="L133" s="114">
        <f t="shared" si="47"/>
        <v>0</v>
      </c>
      <c r="M133" s="114">
        <f t="shared" si="48"/>
        <v>0</v>
      </c>
      <c r="N133" s="114">
        <f>SUMIF('LICH THI'!$A:$A,'Theo Ngay'!$A133,'LICH THI'!Y:Y)</f>
        <v>0</v>
      </c>
      <c r="P133" s="110">
        <f>SUMIF('LICH THI'!$A:$A,'Theo Ngay'!$A133,'LICH THI'!O:O)</f>
        <v>0</v>
      </c>
    </row>
    <row r="134" spans="1:16">
      <c r="A134" s="109">
        <f t="shared" si="40"/>
        <v>42358.375</v>
      </c>
      <c r="B134" s="110" t="str">
        <f>_Gio_</f>
        <v>9:00</v>
      </c>
      <c r="C134" s="91">
        <f t="shared" si="49"/>
        <v>132</v>
      </c>
      <c r="D134" s="115">
        <f>D133</f>
        <v>42358</v>
      </c>
      <c r="E134" s="116">
        <v>2</v>
      </c>
      <c r="F134" s="117">
        <f t="shared" si="41"/>
        <v>0</v>
      </c>
      <c r="G134" s="117">
        <f t="shared" si="42"/>
        <v>0</v>
      </c>
      <c r="H134" s="117">
        <f t="shared" si="43"/>
        <v>0</v>
      </c>
      <c r="I134" s="117">
        <f t="shared" si="44"/>
        <v>0</v>
      </c>
      <c r="J134" s="117">
        <f t="shared" si="45"/>
        <v>0</v>
      </c>
      <c r="K134" s="117">
        <f t="shared" si="46"/>
        <v>0</v>
      </c>
      <c r="L134" s="117">
        <f t="shared" si="47"/>
        <v>0</v>
      </c>
      <c r="M134" s="117">
        <f t="shared" si="48"/>
        <v>0</v>
      </c>
      <c r="N134" s="117">
        <f>SUMIF('LICH THI'!$A:$A,'Theo Ngay'!$A134,'LICH THI'!Y:Y)</f>
        <v>0</v>
      </c>
      <c r="P134" s="110">
        <f>SUMIF('LICH THI'!$A:$A,'Theo Ngay'!$A134,'LICH THI'!O:O)</f>
        <v>0</v>
      </c>
    </row>
    <row r="135" spans="1:16">
      <c r="A135" s="109">
        <f t="shared" si="40"/>
        <v>42358.541666666664</v>
      </c>
      <c r="B135" s="110" t="str">
        <f>_Gio_</f>
        <v>13:00</v>
      </c>
      <c r="C135" s="91">
        <f t="shared" si="49"/>
        <v>133</v>
      </c>
      <c r="D135" s="115">
        <f>D134</f>
        <v>42358</v>
      </c>
      <c r="E135" s="116">
        <v>3</v>
      </c>
      <c r="F135" s="117">
        <f t="shared" si="41"/>
        <v>0</v>
      </c>
      <c r="G135" s="117">
        <f t="shared" si="42"/>
        <v>0</v>
      </c>
      <c r="H135" s="117">
        <f t="shared" si="43"/>
        <v>0</v>
      </c>
      <c r="I135" s="117">
        <f t="shared" si="44"/>
        <v>0</v>
      </c>
      <c r="J135" s="117">
        <f t="shared" si="45"/>
        <v>0</v>
      </c>
      <c r="K135" s="117">
        <f t="shared" si="46"/>
        <v>0</v>
      </c>
      <c r="L135" s="117">
        <f t="shared" si="47"/>
        <v>0</v>
      </c>
      <c r="M135" s="117">
        <f t="shared" si="48"/>
        <v>0</v>
      </c>
      <c r="N135" s="117">
        <f>SUMIF('LICH THI'!$A:$A,'Theo Ngay'!$A135,'LICH THI'!Y:Y)</f>
        <v>0</v>
      </c>
      <c r="P135" s="110">
        <f>SUMIF('LICH THI'!$A:$A,'Theo Ngay'!$A135,'LICH THI'!O:O)</f>
        <v>0</v>
      </c>
    </row>
    <row r="136" spans="1:16">
      <c r="A136" s="109">
        <f t="shared" si="40"/>
        <v>42358.625</v>
      </c>
      <c r="B136" s="110" t="str">
        <f>_Gio_</f>
        <v>15:00</v>
      </c>
      <c r="C136" s="91">
        <f t="shared" si="49"/>
        <v>134</v>
      </c>
      <c r="D136" s="115">
        <f>D135</f>
        <v>42358</v>
      </c>
      <c r="E136" s="116">
        <v>4</v>
      </c>
      <c r="F136" s="117">
        <f t="shared" si="41"/>
        <v>0</v>
      </c>
      <c r="G136" s="117">
        <f t="shared" si="42"/>
        <v>0</v>
      </c>
      <c r="H136" s="117">
        <f t="shared" si="43"/>
        <v>0</v>
      </c>
      <c r="I136" s="117">
        <f t="shared" si="44"/>
        <v>0</v>
      </c>
      <c r="J136" s="117">
        <f t="shared" si="45"/>
        <v>0</v>
      </c>
      <c r="K136" s="117">
        <f t="shared" si="46"/>
        <v>0</v>
      </c>
      <c r="L136" s="117">
        <f t="shared" si="47"/>
        <v>0</v>
      </c>
      <c r="M136" s="117">
        <f t="shared" si="48"/>
        <v>0</v>
      </c>
      <c r="N136" s="117">
        <f>SUMIF('LICH THI'!$A:$A,'Theo Ngay'!$A136,'LICH THI'!Y:Y)</f>
        <v>0</v>
      </c>
      <c r="P136" s="110">
        <f>SUMIF('LICH THI'!$A:$A,'Theo Ngay'!$A136,'LICH THI'!O:O)</f>
        <v>0</v>
      </c>
    </row>
    <row r="137" spans="1:16">
      <c r="A137" s="109">
        <f t="shared" si="40"/>
        <v>42358.75</v>
      </c>
      <c r="B137" s="110" t="str">
        <f>_Gio_</f>
        <v>18:00</v>
      </c>
      <c r="C137" s="96">
        <f t="shared" si="49"/>
        <v>135</v>
      </c>
      <c r="D137" s="121">
        <f>D136</f>
        <v>42358</v>
      </c>
      <c r="E137" s="122">
        <v>5</v>
      </c>
      <c r="F137" s="123">
        <f t="shared" si="41"/>
        <v>0</v>
      </c>
      <c r="G137" s="123">
        <f t="shared" si="42"/>
        <v>0</v>
      </c>
      <c r="H137" s="123">
        <f t="shared" si="43"/>
        <v>0</v>
      </c>
      <c r="I137" s="123">
        <f t="shared" si="44"/>
        <v>0</v>
      </c>
      <c r="J137" s="123">
        <f t="shared" si="45"/>
        <v>0</v>
      </c>
      <c r="K137" s="123">
        <f t="shared" si="46"/>
        <v>0</v>
      </c>
      <c r="L137" s="123">
        <f t="shared" si="47"/>
        <v>0</v>
      </c>
      <c r="M137" s="123">
        <f t="shared" si="48"/>
        <v>0</v>
      </c>
      <c r="N137" s="123">
        <f>SUMIF('LICH THI'!$A:$A,'Theo Ngay'!$A137,'LICH THI'!Y:Y)</f>
        <v>0</v>
      </c>
      <c r="P137" s="110">
        <f>SUMIF('LICH THI'!$A:$A,'Theo Ngay'!$A137,'LICH THI'!O:O)</f>
        <v>0</v>
      </c>
    </row>
    <row r="138" spans="1:16">
      <c r="A138" s="109">
        <f t="shared" si="40"/>
        <v>42359.291666666664</v>
      </c>
      <c r="B138" s="110" t="str">
        <f>_Gio_</f>
        <v>7:00</v>
      </c>
      <c r="C138" s="111">
        <f t="shared" si="49"/>
        <v>136</v>
      </c>
      <c r="D138" s="112">
        <f>+D133+1</f>
        <v>42359</v>
      </c>
      <c r="E138" s="113">
        <v>1</v>
      </c>
      <c r="F138" s="114">
        <f t="shared" si="41"/>
        <v>0</v>
      </c>
      <c r="G138" s="114">
        <f t="shared" si="42"/>
        <v>0</v>
      </c>
      <c r="H138" s="114">
        <f t="shared" si="43"/>
        <v>0</v>
      </c>
      <c r="I138" s="114">
        <f t="shared" si="44"/>
        <v>0</v>
      </c>
      <c r="J138" s="114">
        <f t="shared" si="45"/>
        <v>0</v>
      </c>
      <c r="K138" s="114">
        <f t="shared" si="46"/>
        <v>0</v>
      </c>
      <c r="L138" s="114">
        <f t="shared" si="47"/>
        <v>0</v>
      </c>
      <c r="M138" s="114">
        <f t="shared" si="48"/>
        <v>0</v>
      </c>
      <c r="N138" s="114">
        <f>SUMIF('LICH THI'!$A:$A,'Theo Ngay'!$A138,'LICH THI'!Y:Y)</f>
        <v>0</v>
      </c>
      <c r="P138" s="110">
        <f>SUMIF('LICH THI'!$A:$A,'Theo Ngay'!$A138,'LICH THI'!O:O)</f>
        <v>0</v>
      </c>
    </row>
    <row r="139" spans="1:16">
      <c r="A139" s="109">
        <f t="shared" si="40"/>
        <v>42359.375</v>
      </c>
      <c r="B139" s="110" t="str">
        <f>_Gio_</f>
        <v>9:00</v>
      </c>
      <c r="C139" s="152">
        <f t="shared" si="49"/>
        <v>137</v>
      </c>
      <c r="D139" s="115">
        <f>D138</f>
        <v>42359</v>
      </c>
      <c r="E139" s="116">
        <v>2</v>
      </c>
      <c r="F139" s="117">
        <f t="shared" si="41"/>
        <v>0</v>
      </c>
      <c r="G139" s="117">
        <f t="shared" si="42"/>
        <v>0</v>
      </c>
      <c r="H139" s="117">
        <f t="shared" si="43"/>
        <v>0</v>
      </c>
      <c r="I139" s="117">
        <f t="shared" si="44"/>
        <v>0</v>
      </c>
      <c r="J139" s="117">
        <f t="shared" si="45"/>
        <v>0</v>
      </c>
      <c r="K139" s="117">
        <f t="shared" si="46"/>
        <v>0</v>
      </c>
      <c r="L139" s="117">
        <f t="shared" si="47"/>
        <v>0</v>
      </c>
      <c r="M139" s="117">
        <f t="shared" si="48"/>
        <v>0</v>
      </c>
      <c r="N139" s="117">
        <f>SUMIF('LICH THI'!$A:$A,'Theo Ngay'!$A139,'LICH THI'!Y:Y)</f>
        <v>0</v>
      </c>
      <c r="P139" s="110">
        <f>SUMIF('LICH THI'!$A:$A,'Theo Ngay'!$A139,'LICH THI'!O:O)</f>
        <v>0</v>
      </c>
    </row>
    <row r="140" spans="1:16">
      <c r="A140" s="109">
        <f t="shared" si="40"/>
        <v>42359.541666666664</v>
      </c>
      <c r="B140" s="110" t="str">
        <f>_Gio_</f>
        <v>13:00</v>
      </c>
      <c r="C140" s="152">
        <f t="shared" si="49"/>
        <v>138</v>
      </c>
      <c r="D140" s="115">
        <f>D139</f>
        <v>42359</v>
      </c>
      <c r="E140" s="116">
        <v>3</v>
      </c>
      <c r="F140" s="117">
        <f t="shared" si="41"/>
        <v>0</v>
      </c>
      <c r="G140" s="117">
        <f t="shared" si="42"/>
        <v>0</v>
      </c>
      <c r="H140" s="117">
        <f t="shared" si="43"/>
        <v>0</v>
      </c>
      <c r="I140" s="117">
        <f t="shared" si="44"/>
        <v>0</v>
      </c>
      <c r="J140" s="117">
        <f t="shared" si="45"/>
        <v>0</v>
      </c>
      <c r="K140" s="117">
        <f t="shared" si="46"/>
        <v>0</v>
      </c>
      <c r="L140" s="117">
        <f t="shared" si="47"/>
        <v>0</v>
      </c>
      <c r="M140" s="117">
        <f t="shared" si="48"/>
        <v>0</v>
      </c>
      <c r="N140" s="117">
        <f>SUMIF('LICH THI'!$A:$A,'Theo Ngay'!$A140,'LICH THI'!Y:Y)</f>
        <v>0</v>
      </c>
      <c r="P140" s="110">
        <f>SUMIF('LICH THI'!$A:$A,'Theo Ngay'!$A140,'LICH THI'!O:O)</f>
        <v>0</v>
      </c>
    </row>
    <row r="141" spans="1:16">
      <c r="A141" s="109">
        <f t="shared" si="40"/>
        <v>42359.625</v>
      </c>
      <c r="B141" s="110" t="str">
        <f>_Gio_</f>
        <v>15:00</v>
      </c>
      <c r="C141" s="152">
        <f t="shared" si="49"/>
        <v>139</v>
      </c>
      <c r="D141" s="115">
        <f>D140</f>
        <v>42359</v>
      </c>
      <c r="E141" s="116">
        <v>4</v>
      </c>
      <c r="F141" s="117">
        <f t="shared" si="41"/>
        <v>0</v>
      </c>
      <c r="G141" s="117">
        <f t="shared" si="42"/>
        <v>0</v>
      </c>
      <c r="H141" s="117">
        <f t="shared" si="43"/>
        <v>0</v>
      </c>
      <c r="I141" s="117">
        <f t="shared" si="44"/>
        <v>0</v>
      </c>
      <c r="J141" s="117">
        <f t="shared" si="45"/>
        <v>0</v>
      </c>
      <c r="K141" s="117">
        <f t="shared" si="46"/>
        <v>0</v>
      </c>
      <c r="L141" s="117">
        <f t="shared" si="47"/>
        <v>0</v>
      </c>
      <c r="M141" s="117">
        <f t="shared" si="48"/>
        <v>0</v>
      </c>
      <c r="N141" s="117">
        <f>SUMIF('LICH THI'!$A:$A,'Theo Ngay'!$A141,'LICH THI'!Y:Y)</f>
        <v>0</v>
      </c>
      <c r="P141" s="110">
        <f>SUMIF('LICH THI'!$A:$A,'Theo Ngay'!$A141,'LICH THI'!O:O)</f>
        <v>0</v>
      </c>
    </row>
    <row r="142" spans="1:16">
      <c r="A142" s="109">
        <f t="shared" si="40"/>
        <v>42359.75</v>
      </c>
      <c r="B142" s="110" t="str">
        <f>_Gio_</f>
        <v>18:00</v>
      </c>
      <c r="C142" s="96">
        <f t="shared" si="49"/>
        <v>140</v>
      </c>
      <c r="D142" s="121">
        <f>D141</f>
        <v>42359</v>
      </c>
      <c r="E142" s="122">
        <v>5</v>
      </c>
      <c r="F142" s="123">
        <f t="shared" si="41"/>
        <v>0</v>
      </c>
      <c r="G142" s="123">
        <f t="shared" si="42"/>
        <v>0</v>
      </c>
      <c r="H142" s="123">
        <f t="shared" si="43"/>
        <v>0</v>
      </c>
      <c r="I142" s="123">
        <f t="shared" si="44"/>
        <v>0</v>
      </c>
      <c r="J142" s="123">
        <f t="shared" si="45"/>
        <v>0</v>
      </c>
      <c r="K142" s="123">
        <f t="shared" si="46"/>
        <v>0</v>
      </c>
      <c r="L142" s="123">
        <f t="shared" si="47"/>
        <v>0</v>
      </c>
      <c r="M142" s="123">
        <f t="shared" si="48"/>
        <v>0</v>
      </c>
      <c r="N142" s="123">
        <f>SUMIF('LICH THI'!$A:$A,'Theo Ngay'!$A142,'LICH THI'!Y:Y)</f>
        <v>0</v>
      </c>
      <c r="P142" s="110">
        <f>SUMIF('LICH THI'!$A:$A,'Theo Ngay'!$A142,'LICH THI'!O:O)</f>
        <v>0</v>
      </c>
    </row>
    <row r="143" spans="1:16">
      <c r="A143" s="109">
        <f t="shared" si="40"/>
        <v>42360.291666666664</v>
      </c>
      <c r="B143" s="110" t="str">
        <f>_Gio_</f>
        <v>7:00</v>
      </c>
      <c r="C143" s="111">
        <f t="shared" si="49"/>
        <v>141</v>
      </c>
      <c r="D143" s="112">
        <f>+D138+1</f>
        <v>42360</v>
      </c>
      <c r="E143" s="113">
        <v>1</v>
      </c>
      <c r="F143" s="114">
        <f t="shared" si="41"/>
        <v>0</v>
      </c>
      <c r="G143" s="114">
        <f t="shared" si="42"/>
        <v>0</v>
      </c>
      <c r="H143" s="114">
        <f t="shared" si="43"/>
        <v>0</v>
      </c>
      <c r="I143" s="114">
        <f t="shared" si="44"/>
        <v>0</v>
      </c>
      <c r="J143" s="114">
        <f t="shared" si="45"/>
        <v>0</v>
      </c>
      <c r="K143" s="114">
        <f t="shared" si="46"/>
        <v>0</v>
      </c>
      <c r="L143" s="114">
        <f t="shared" si="47"/>
        <v>0</v>
      </c>
      <c r="M143" s="114">
        <f t="shared" si="48"/>
        <v>0</v>
      </c>
      <c r="N143" s="114">
        <f>SUMIF('LICH THI'!$A:$A,'Theo Ngay'!$A143,'LICH THI'!Y:Y)</f>
        <v>0</v>
      </c>
      <c r="P143" s="110">
        <f>SUMIF('LICH THI'!$A:$A,'Theo Ngay'!$A143,'LICH THI'!O:O)</f>
        <v>0</v>
      </c>
    </row>
    <row r="144" spans="1:16">
      <c r="A144" s="109">
        <f t="shared" si="40"/>
        <v>42360.375</v>
      </c>
      <c r="B144" s="110" t="str">
        <f>_Gio_</f>
        <v>9:00</v>
      </c>
      <c r="C144" s="152">
        <f t="shared" si="49"/>
        <v>142</v>
      </c>
      <c r="D144" s="115">
        <f>D143</f>
        <v>42360</v>
      </c>
      <c r="E144" s="116">
        <v>2</v>
      </c>
      <c r="F144" s="117">
        <f t="shared" si="41"/>
        <v>0</v>
      </c>
      <c r="G144" s="117">
        <f t="shared" si="42"/>
        <v>0</v>
      </c>
      <c r="H144" s="117">
        <f t="shared" si="43"/>
        <v>0</v>
      </c>
      <c r="I144" s="117">
        <f t="shared" si="44"/>
        <v>0</v>
      </c>
      <c r="J144" s="117">
        <f t="shared" si="45"/>
        <v>0</v>
      </c>
      <c r="K144" s="117">
        <f t="shared" si="46"/>
        <v>0</v>
      </c>
      <c r="L144" s="117">
        <f t="shared" si="47"/>
        <v>0</v>
      </c>
      <c r="M144" s="117">
        <f t="shared" si="48"/>
        <v>0</v>
      </c>
      <c r="N144" s="117">
        <f>SUMIF('LICH THI'!$A:$A,'Theo Ngay'!$A144,'LICH THI'!Y:Y)</f>
        <v>0</v>
      </c>
      <c r="P144" s="110">
        <f>SUMIF('LICH THI'!$A:$A,'Theo Ngay'!$A144,'LICH THI'!O:O)</f>
        <v>0</v>
      </c>
    </row>
    <row r="145" spans="1:16">
      <c r="A145" s="109">
        <f t="shared" si="40"/>
        <v>42360.541666666664</v>
      </c>
      <c r="B145" s="110" t="str">
        <f>_Gio_</f>
        <v>13:00</v>
      </c>
      <c r="C145" s="152">
        <f t="shared" si="49"/>
        <v>143</v>
      </c>
      <c r="D145" s="115">
        <f>D144</f>
        <v>42360</v>
      </c>
      <c r="E145" s="116">
        <v>3</v>
      </c>
      <c r="F145" s="117">
        <f t="shared" si="41"/>
        <v>0</v>
      </c>
      <c r="G145" s="117">
        <f t="shared" si="42"/>
        <v>0</v>
      </c>
      <c r="H145" s="117">
        <f t="shared" si="43"/>
        <v>0</v>
      </c>
      <c r="I145" s="117">
        <f t="shared" si="44"/>
        <v>0</v>
      </c>
      <c r="J145" s="117">
        <f t="shared" si="45"/>
        <v>0</v>
      </c>
      <c r="K145" s="117">
        <f t="shared" si="46"/>
        <v>0</v>
      </c>
      <c r="L145" s="117">
        <f t="shared" si="47"/>
        <v>0</v>
      </c>
      <c r="M145" s="117">
        <f t="shared" si="48"/>
        <v>0</v>
      </c>
      <c r="N145" s="117">
        <f>SUMIF('LICH THI'!$A:$A,'Theo Ngay'!$A145,'LICH THI'!Y:Y)</f>
        <v>0</v>
      </c>
      <c r="P145" s="110">
        <f>SUMIF('LICH THI'!$A:$A,'Theo Ngay'!$A145,'LICH THI'!O:O)</f>
        <v>0</v>
      </c>
    </row>
    <row r="146" spans="1:16">
      <c r="A146" s="109">
        <f t="shared" si="40"/>
        <v>42360.625</v>
      </c>
      <c r="B146" s="110" t="str">
        <f>_Gio_</f>
        <v>15:00</v>
      </c>
      <c r="C146" s="152">
        <f t="shared" si="49"/>
        <v>144</v>
      </c>
      <c r="D146" s="115">
        <f>D145</f>
        <v>42360</v>
      </c>
      <c r="E146" s="116">
        <v>4</v>
      </c>
      <c r="F146" s="117">
        <f t="shared" si="41"/>
        <v>0</v>
      </c>
      <c r="G146" s="117">
        <f t="shared" si="42"/>
        <v>0</v>
      </c>
      <c r="H146" s="117">
        <f t="shared" si="43"/>
        <v>0</v>
      </c>
      <c r="I146" s="117">
        <f t="shared" si="44"/>
        <v>0</v>
      </c>
      <c r="J146" s="117">
        <f t="shared" si="45"/>
        <v>0</v>
      </c>
      <c r="K146" s="117">
        <f t="shared" si="46"/>
        <v>0</v>
      </c>
      <c r="L146" s="117">
        <f t="shared" si="47"/>
        <v>0</v>
      </c>
      <c r="M146" s="117">
        <f t="shared" si="48"/>
        <v>0</v>
      </c>
      <c r="N146" s="117">
        <f>SUMIF('LICH THI'!$A:$A,'Theo Ngay'!$A146,'LICH THI'!Y:Y)</f>
        <v>0</v>
      </c>
      <c r="P146" s="110">
        <f>SUMIF('LICH THI'!$A:$A,'Theo Ngay'!$A146,'LICH THI'!O:O)</f>
        <v>0</v>
      </c>
    </row>
    <row r="147" spans="1:16">
      <c r="A147" s="109">
        <f t="shared" si="40"/>
        <v>42360.75</v>
      </c>
      <c r="B147" s="110" t="str">
        <f>_Gio_</f>
        <v>18:00</v>
      </c>
      <c r="C147" s="96">
        <f t="shared" si="49"/>
        <v>145</v>
      </c>
      <c r="D147" s="121">
        <f>D146</f>
        <v>42360</v>
      </c>
      <c r="E147" s="122">
        <v>5</v>
      </c>
      <c r="F147" s="123">
        <f t="shared" si="41"/>
        <v>0</v>
      </c>
      <c r="G147" s="123">
        <f t="shared" si="42"/>
        <v>0</v>
      </c>
      <c r="H147" s="123">
        <f t="shared" si="43"/>
        <v>0</v>
      </c>
      <c r="I147" s="123">
        <f t="shared" si="44"/>
        <v>0</v>
      </c>
      <c r="J147" s="123">
        <f t="shared" si="45"/>
        <v>0</v>
      </c>
      <c r="K147" s="123">
        <f t="shared" si="46"/>
        <v>0</v>
      </c>
      <c r="L147" s="123">
        <f t="shared" si="47"/>
        <v>0</v>
      </c>
      <c r="M147" s="123">
        <f t="shared" si="48"/>
        <v>0</v>
      </c>
      <c r="N147" s="123">
        <f>SUMIF('LICH THI'!$A:$A,'Theo Ngay'!$A147,'LICH THI'!Y:Y)</f>
        <v>0</v>
      </c>
      <c r="P147" s="110">
        <f>SUMIF('LICH THI'!$A:$A,'Theo Ngay'!$A147,'LICH THI'!O:O)</f>
        <v>0</v>
      </c>
    </row>
    <row r="148" spans="1:16">
      <c r="A148" s="109">
        <f t="shared" si="40"/>
        <v>42361.291666666664</v>
      </c>
      <c r="B148" s="110" t="str">
        <f>_Gio_</f>
        <v>7:00</v>
      </c>
      <c r="C148" s="111">
        <f t="shared" si="49"/>
        <v>146</v>
      </c>
      <c r="D148" s="112">
        <f>+D143+1</f>
        <v>42361</v>
      </c>
      <c r="E148" s="113">
        <v>1</v>
      </c>
      <c r="F148" s="114">
        <f t="shared" si="41"/>
        <v>0</v>
      </c>
      <c r="G148" s="114">
        <f t="shared" si="42"/>
        <v>0</v>
      </c>
      <c r="H148" s="114">
        <f t="shared" si="43"/>
        <v>0</v>
      </c>
      <c r="I148" s="114">
        <f t="shared" si="44"/>
        <v>0</v>
      </c>
      <c r="J148" s="114">
        <f t="shared" si="45"/>
        <v>0</v>
      </c>
      <c r="K148" s="114">
        <f t="shared" si="46"/>
        <v>0</v>
      </c>
      <c r="L148" s="114">
        <f t="shared" si="47"/>
        <v>0</v>
      </c>
      <c r="M148" s="114">
        <f t="shared" si="48"/>
        <v>0</v>
      </c>
      <c r="N148" s="114">
        <f>SUMIF('LICH THI'!$A:$A,'Theo Ngay'!$A148,'LICH THI'!Y:Y)</f>
        <v>0</v>
      </c>
      <c r="P148" s="110">
        <f>SUMIF('LICH THI'!$A:$A,'Theo Ngay'!$A148,'LICH THI'!O:O)</f>
        <v>0</v>
      </c>
    </row>
    <row r="149" spans="1:16">
      <c r="A149" s="109">
        <f t="shared" si="40"/>
        <v>42361.375</v>
      </c>
      <c r="B149" s="110" t="str">
        <f>_Gio_</f>
        <v>9:00</v>
      </c>
      <c r="C149" s="152">
        <f t="shared" si="49"/>
        <v>147</v>
      </c>
      <c r="D149" s="115">
        <f>D148</f>
        <v>42361</v>
      </c>
      <c r="E149" s="116">
        <v>2</v>
      </c>
      <c r="F149" s="117">
        <f t="shared" si="41"/>
        <v>0</v>
      </c>
      <c r="G149" s="117">
        <f t="shared" si="42"/>
        <v>0</v>
      </c>
      <c r="H149" s="117">
        <f t="shared" si="43"/>
        <v>0</v>
      </c>
      <c r="I149" s="117">
        <f t="shared" si="44"/>
        <v>0</v>
      </c>
      <c r="J149" s="117">
        <f t="shared" si="45"/>
        <v>0</v>
      </c>
      <c r="K149" s="117">
        <f t="shared" si="46"/>
        <v>0</v>
      </c>
      <c r="L149" s="117">
        <f t="shared" si="47"/>
        <v>0</v>
      </c>
      <c r="M149" s="117">
        <f t="shared" si="48"/>
        <v>0</v>
      </c>
      <c r="N149" s="117">
        <f>SUMIF('LICH THI'!$A:$A,'Theo Ngay'!$A149,'LICH THI'!Y:Y)</f>
        <v>0</v>
      </c>
      <c r="P149" s="110">
        <f>SUMIF('LICH THI'!$A:$A,'Theo Ngay'!$A149,'LICH THI'!O:O)</f>
        <v>0</v>
      </c>
    </row>
    <row r="150" spans="1:16">
      <c r="A150" s="109">
        <f t="shared" si="40"/>
        <v>42361.541666666664</v>
      </c>
      <c r="B150" s="110" t="str">
        <f>_Gio_</f>
        <v>13:00</v>
      </c>
      <c r="C150" s="152">
        <f t="shared" si="49"/>
        <v>148</v>
      </c>
      <c r="D150" s="115">
        <f>D149</f>
        <v>42361</v>
      </c>
      <c r="E150" s="116">
        <v>3</v>
      </c>
      <c r="F150" s="117">
        <f t="shared" si="41"/>
        <v>0</v>
      </c>
      <c r="G150" s="117">
        <f t="shared" si="42"/>
        <v>0</v>
      </c>
      <c r="H150" s="117">
        <f t="shared" si="43"/>
        <v>0</v>
      </c>
      <c r="I150" s="117">
        <f t="shared" si="44"/>
        <v>0</v>
      </c>
      <c r="J150" s="117">
        <f t="shared" si="45"/>
        <v>0</v>
      </c>
      <c r="K150" s="117">
        <f t="shared" si="46"/>
        <v>0</v>
      </c>
      <c r="L150" s="117">
        <f t="shared" si="47"/>
        <v>0</v>
      </c>
      <c r="M150" s="117">
        <f t="shared" si="48"/>
        <v>0</v>
      </c>
      <c r="N150" s="117">
        <f>SUMIF('LICH THI'!$A:$A,'Theo Ngay'!$A150,'LICH THI'!Y:Y)</f>
        <v>0</v>
      </c>
      <c r="P150" s="110">
        <f>SUMIF('LICH THI'!$A:$A,'Theo Ngay'!$A150,'LICH THI'!O:O)</f>
        <v>0</v>
      </c>
    </row>
    <row r="151" spans="1:16">
      <c r="A151" s="109">
        <f t="shared" si="40"/>
        <v>42361.625</v>
      </c>
      <c r="B151" s="110" t="str">
        <f>_Gio_</f>
        <v>15:00</v>
      </c>
      <c r="C151" s="152">
        <f t="shared" si="49"/>
        <v>149</v>
      </c>
      <c r="D151" s="115">
        <f>D150</f>
        <v>42361</v>
      </c>
      <c r="E151" s="116">
        <v>4</v>
      </c>
      <c r="F151" s="117">
        <f t="shared" si="41"/>
        <v>0</v>
      </c>
      <c r="G151" s="117">
        <f t="shared" si="42"/>
        <v>0</v>
      </c>
      <c r="H151" s="117">
        <f t="shared" si="43"/>
        <v>0</v>
      </c>
      <c r="I151" s="117">
        <f t="shared" si="44"/>
        <v>0</v>
      </c>
      <c r="J151" s="117">
        <f t="shared" si="45"/>
        <v>0</v>
      </c>
      <c r="K151" s="117">
        <f t="shared" si="46"/>
        <v>0</v>
      </c>
      <c r="L151" s="117">
        <f t="shared" si="47"/>
        <v>0</v>
      </c>
      <c r="M151" s="117">
        <f t="shared" si="48"/>
        <v>0</v>
      </c>
      <c r="N151" s="117">
        <f>SUMIF('LICH THI'!$A:$A,'Theo Ngay'!$A151,'LICH THI'!Y:Y)</f>
        <v>0</v>
      </c>
      <c r="P151" s="110">
        <f>SUMIF('LICH THI'!$A:$A,'Theo Ngay'!$A151,'LICH THI'!O:O)</f>
        <v>0</v>
      </c>
    </row>
    <row r="152" spans="1:16">
      <c r="A152" s="109">
        <f t="shared" si="40"/>
        <v>42361.75</v>
      </c>
      <c r="B152" s="110" t="str">
        <f>_Gio_</f>
        <v>18:00</v>
      </c>
      <c r="C152" s="96">
        <f t="shared" si="49"/>
        <v>150</v>
      </c>
      <c r="D152" s="121">
        <f>D151</f>
        <v>42361</v>
      </c>
      <c r="E152" s="122">
        <v>5</v>
      </c>
      <c r="F152" s="123">
        <f t="shared" si="41"/>
        <v>0</v>
      </c>
      <c r="G152" s="123">
        <f t="shared" si="42"/>
        <v>0</v>
      </c>
      <c r="H152" s="123">
        <f t="shared" si="43"/>
        <v>0</v>
      </c>
      <c r="I152" s="123">
        <f t="shared" si="44"/>
        <v>0</v>
      </c>
      <c r="J152" s="123">
        <f t="shared" si="45"/>
        <v>0</v>
      </c>
      <c r="K152" s="123">
        <f t="shared" si="46"/>
        <v>0</v>
      </c>
      <c r="L152" s="123">
        <f t="shared" si="47"/>
        <v>0</v>
      </c>
      <c r="M152" s="123">
        <f t="shared" si="48"/>
        <v>0</v>
      </c>
      <c r="N152" s="123">
        <f>SUMIF('LICH THI'!$A:$A,'Theo Ngay'!$A152,'LICH THI'!Y:Y)</f>
        <v>0</v>
      </c>
      <c r="P152" s="110">
        <f>SUMIF('LICH THI'!$A:$A,'Theo Ngay'!$A152,'LICH THI'!O:O)</f>
        <v>0</v>
      </c>
    </row>
    <row r="153" spans="1:16">
      <c r="C153" s="98"/>
      <c r="D153" s="98"/>
      <c r="E153" s="98"/>
      <c r="F153" s="98"/>
      <c r="G153" s="98"/>
      <c r="H153" s="98"/>
      <c r="I153" s="98"/>
      <c r="J153" s="98"/>
      <c r="K153" s="98"/>
      <c r="L153" s="98"/>
      <c r="M153" s="98"/>
      <c r="N153" s="98"/>
    </row>
  </sheetData>
  <conditionalFormatting sqref="E3:E12 F153:N1048576 F1:N7 N8:N12">
    <cfRule type="cellIs" dxfId="900" priority="149" operator="equal">
      <formula>0</formula>
    </cfRule>
  </conditionalFormatting>
  <conditionalFormatting sqref="E3:E12">
    <cfRule type="cellIs" dxfId="899" priority="145" operator="equal">
      <formula>4</formula>
    </cfRule>
    <cfRule type="cellIs" dxfId="898" priority="146" operator="equal">
      <formula>3</formula>
    </cfRule>
    <cfRule type="cellIs" dxfId="897" priority="147" operator="equal">
      <formula>2</formula>
    </cfRule>
    <cfRule type="cellIs" dxfId="896" priority="148" operator="equal">
      <formula>1</formula>
    </cfRule>
  </conditionalFormatting>
  <conditionalFormatting sqref="E13:E17 N13:N17">
    <cfRule type="cellIs" dxfId="895" priority="142" operator="equal">
      <formula>0</formula>
    </cfRule>
  </conditionalFormatting>
  <conditionalFormatting sqref="E13:E17">
    <cfRule type="cellIs" dxfId="894" priority="138" operator="equal">
      <formula>4</formula>
    </cfRule>
    <cfRule type="cellIs" dxfId="893" priority="139" operator="equal">
      <formula>3</formula>
    </cfRule>
    <cfRule type="cellIs" dxfId="892" priority="140" operator="equal">
      <formula>2</formula>
    </cfRule>
    <cfRule type="cellIs" dxfId="891" priority="141" operator="equal">
      <formula>1</formula>
    </cfRule>
  </conditionalFormatting>
  <conditionalFormatting sqref="E18:E22 N18:N22">
    <cfRule type="cellIs" dxfId="890" priority="137" operator="equal">
      <formula>0</formula>
    </cfRule>
  </conditionalFormatting>
  <conditionalFormatting sqref="E18:E22">
    <cfRule type="cellIs" dxfId="889" priority="133" operator="equal">
      <formula>4</formula>
    </cfRule>
    <cfRule type="cellIs" dxfId="888" priority="134" operator="equal">
      <formula>3</formula>
    </cfRule>
    <cfRule type="cellIs" dxfId="887" priority="135" operator="equal">
      <formula>2</formula>
    </cfRule>
    <cfRule type="cellIs" dxfId="886" priority="136" operator="equal">
      <formula>1</formula>
    </cfRule>
  </conditionalFormatting>
  <conditionalFormatting sqref="E23:E27 N23:N27">
    <cfRule type="cellIs" dxfId="885" priority="132" operator="equal">
      <formula>0</formula>
    </cfRule>
  </conditionalFormatting>
  <conditionalFormatting sqref="E23:E27">
    <cfRule type="cellIs" dxfId="884" priority="128" operator="equal">
      <formula>4</formula>
    </cfRule>
    <cfRule type="cellIs" dxfId="883" priority="129" operator="equal">
      <formula>3</formula>
    </cfRule>
    <cfRule type="cellIs" dxfId="882" priority="130" operator="equal">
      <formula>2</formula>
    </cfRule>
    <cfRule type="cellIs" dxfId="881" priority="131" operator="equal">
      <formula>1</formula>
    </cfRule>
  </conditionalFormatting>
  <conditionalFormatting sqref="E28:E32 N28:N32">
    <cfRule type="cellIs" dxfId="880" priority="127" operator="equal">
      <formula>0</formula>
    </cfRule>
  </conditionalFormatting>
  <conditionalFormatting sqref="E28:E32">
    <cfRule type="cellIs" dxfId="879" priority="123" operator="equal">
      <formula>4</formula>
    </cfRule>
    <cfRule type="cellIs" dxfId="878" priority="124" operator="equal">
      <formula>3</formula>
    </cfRule>
    <cfRule type="cellIs" dxfId="877" priority="125" operator="equal">
      <formula>2</formula>
    </cfRule>
    <cfRule type="cellIs" dxfId="876" priority="126" operator="equal">
      <formula>1</formula>
    </cfRule>
  </conditionalFormatting>
  <conditionalFormatting sqref="E33:E37 N33:N37">
    <cfRule type="cellIs" dxfId="875" priority="122" operator="equal">
      <formula>0</formula>
    </cfRule>
  </conditionalFormatting>
  <conditionalFormatting sqref="E33:E37">
    <cfRule type="cellIs" dxfId="874" priority="118" operator="equal">
      <formula>4</formula>
    </cfRule>
    <cfRule type="cellIs" dxfId="873" priority="119" operator="equal">
      <formula>3</formula>
    </cfRule>
    <cfRule type="cellIs" dxfId="872" priority="120" operator="equal">
      <formula>2</formula>
    </cfRule>
    <cfRule type="cellIs" dxfId="871" priority="121" operator="equal">
      <formula>1</formula>
    </cfRule>
  </conditionalFormatting>
  <conditionalFormatting sqref="E38:E42 N38:N42">
    <cfRule type="cellIs" dxfId="870" priority="117" operator="equal">
      <formula>0</formula>
    </cfRule>
  </conditionalFormatting>
  <conditionalFormatting sqref="E38:E42">
    <cfRule type="cellIs" dxfId="869" priority="113" operator="equal">
      <formula>4</formula>
    </cfRule>
    <cfRule type="cellIs" dxfId="868" priority="114" operator="equal">
      <formula>3</formula>
    </cfRule>
    <cfRule type="cellIs" dxfId="867" priority="115" operator="equal">
      <formula>2</formula>
    </cfRule>
    <cfRule type="cellIs" dxfId="866" priority="116" operator="equal">
      <formula>1</formula>
    </cfRule>
  </conditionalFormatting>
  <conditionalFormatting sqref="E43:E47 N43:N47">
    <cfRule type="cellIs" dxfId="865" priority="112" operator="equal">
      <formula>0</formula>
    </cfRule>
  </conditionalFormatting>
  <conditionalFormatting sqref="E43:E47">
    <cfRule type="cellIs" dxfId="864" priority="108" operator="equal">
      <formula>4</formula>
    </cfRule>
    <cfRule type="cellIs" dxfId="863" priority="109" operator="equal">
      <formula>3</formula>
    </cfRule>
    <cfRule type="cellIs" dxfId="862" priority="110" operator="equal">
      <formula>2</formula>
    </cfRule>
    <cfRule type="cellIs" dxfId="861" priority="111" operator="equal">
      <formula>1</formula>
    </cfRule>
  </conditionalFormatting>
  <conditionalFormatting sqref="E48:E52 N48:N52">
    <cfRule type="cellIs" dxfId="860" priority="107" operator="equal">
      <formula>0</formula>
    </cfRule>
  </conditionalFormatting>
  <conditionalFormatting sqref="E48:E52">
    <cfRule type="cellIs" dxfId="859" priority="103" operator="equal">
      <formula>4</formula>
    </cfRule>
    <cfRule type="cellIs" dxfId="858" priority="104" operator="equal">
      <formula>3</formula>
    </cfRule>
    <cfRule type="cellIs" dxfId="857" priority="105" operator="equal">
      <formula>2</formula>
    </cfRule>
    <cfRule type="cellIs" dxfId="856" priority="106" operator="equal">
      <formula>1</formula>
    </cfRule>
  </conditionalFormatting>
  <conditionalFormatting sqref="E53:E57 N53:N57">
    <cfRule type="cellIs" dxfId="855" priority="102" operator="equal">
      <formula>0</formula>
    </cfRule>
  </conditionalFormatting>
  <conditionalFormatting sqref="E53:E57">
    <cfRule type="cellIs" dxfId="854" priority="98" operator="equal">
      <formula>4</formula>
    </cfRule>
    <cfRule type="cellIs" dxfId="853" priority="99" operator="equal">
      <formula>3</formula>
    </cfRule>
    <cfRule type="cellIs" dxfId="852" priority="100" operator="equal">
      <formula>2</formula>
    </cfRule>
    <cfRule type="cellIs" dxfId="851" priority="101" operator="equal">
      <formula>1</formula>
    </cfRule>
  </conditionalFormatting>
  <conditionalFormatting sqref="E58:E62 N58:N62">
    <cfRule type="cellIs" dxfId="850" priority="97" operator="equal">
      <formula>0</formula>
    </cfRule>
  </conditionalFormatting>
  <conditionalFormatting sqref="E58:E62">
    <cfRule type="cellIs" dxfId="849" priority="93" operator="equal">
      <formula>4</formula>
    </cfRule>
    <cfRule type="cellIs" dxfId="848" priority="94" operator="equal">
      <formula>3</formula>
    </cfRule>
    <cfRule type="cellIs" dxfId="847" priority="95" operator="equal">
      <formula>2</formula>
    </cfRule>
    <cfRule type="cellIs" dxfId="846" priority="96" operator="equal">
      <formula>1</formula>
    </cfRule>
  </conditionalFormatting>
  <conditionalFormatting sqref="E63:E67 N63:N67">
    <cfRule type="cellIs" dxfId="845" priority="92" operator="equal">
      <formula>0</formula>
    </cfRule>
  </conditionalFormatting>
  <conditionalFormatting sqref="E63:E67">
    <cfRule type="cellIs" dxfId="844" priority="88" operator="equal">
      <formula>4</formula>
    </cfRule>
    <cfRule type="cellIs" dxfId="843" priority="89" operator="equal">
      <formula>3</formula>
    </cfRule>
    <cfRule type="cellIs" dxfId="842" priority="90" operator="equal">
      <formula>2</formula>
    </cfRule>
    <cfRule type="cellIs" dxfId="841" priority="91" operator="equal">
      <formula>1</formula>
    </cfRule>
  </conditionalFormatting>
  <conditionalFormatting sqref="E68:E72 N68:N72">
    <cfRule type="cellIs" dxfId="840" priority="87" operator="equal">
      <formula>0</formula>
    </cfRule>
  </conditionalFormatting>
  <conditionalFormatting sqref="E68:E72">
    <cfRule type="cellIs" dxfId="839" priority="83" operator="equal">
      <formula>4</formula>
    </cfRule>
    <cfRule type="cellIs" dxfId="838" priority="84" operator="equal">
      <formula>3</formula>
    </cfRule>
    <cfRule type="cellIs" dxfId="837" priority="85" operator="equal">
      <formula>2</formula>
    </cfRule>
    <cfRule type="cellIs" dxfId="836" priority="86" operator="equal">
      <formula>1</formula>
    </cfRule>
  </conditionalFormatting>
  <conditionalFormatting sqref="E73:E77 N73:N77">
    <cfRule type="cellIs" dxfId="835" priority="82" operator="equal">
      <formula>0</formula>
    </cfRule>
  </conditionalFormatting>
  <conditionalFormatting sqref="E73:E77">
    <cfRule type="cellIs" dxfId="834" priority="78" operator="equal">
      <formula>4</formula>
    </cfRule>
    <cfRule type="cellIs" dxfId="833" priority="79" operator="equal">
      <formula>3</formula>
    </cfRule>
    <cfRule type="cellIs" dxfId="832" priority="80" operator="equal">
      <formula>2</formula>
    </cfRule>
    <cfRule type="cellIs" dxfId="831" priority="81" operator="equal">
      <formula>1</formula>
    </cfRule>
  </conditionalFormatting>
  <conditionalFormatting sqref="E78:E82 N78:N82">
    <cfRule type="cellIs" dxfId="830" priority="77" operator="equal">
      <formula>0</formula>
    </cfRule>
  </conditionalFormatting>
  <conditionalFormatting sqref="E78:E82">
    <cfRule type="cellIs" dxfId="829" priority="73" operator="equal">
      <formula>4</formula>
    </cfRule>
    <cfRule type="cellIs" dxfId="828" priority="74" operator="equal">
      <formula>3</formula>
    </cfRule>
    <cfRule type="cellIs" dxfId="827" priority="75" operator="equal">
      <formula>2</formula>
    </cfRule>
    <cfRule type="cellIs" dxfId="826" priority="76" operator="equal">
      <formula>1</formula>
    </cfRule>
  </conditionalFormatting>
  <conditionalFormatting sqref="E83:E87 N83:N87">
    <cfRule type="cellIs" dxfId="825" priority="72" operator="equal">
      <formula>0</formula>
    </cfRule>
  </conditionalFormatting>
  <conditionalFormatting sqref="E83:E87">
    <cfRule type="cellIs" dxfId="824" priority="68" operator="equal">
      <formula>4</formula>
    </cfRule>
    <cfRule type="cellIs" dxfId="823" priority="69" operator="equal">
      <formula>3</formula>
    </cfRule>
    <cfRule type="cellIs" dxfId="822" priority="70" operator="equal">
      <formula>2</formula>
    </cfRule>
    <cfRule type="cellIs" dxfId="821" priority="71" operator="equal">
      <formula>1</formula>
    </cfRule>
  </conditionalFormatting>
  <conditionalFormatting sqref="E88:E92 N88:N92">
    <cfRule type="cellIs" dxfId="820" priority="67" operator="equal">
      <formula>0</formula>
    </cfRule>
  </conditionalFormatting>
  <conditionalFormatting sqref="E88:E92">
    <cfRule type="cellIs" dxfId="819" priority="63" operator="equal">
      <formula>4</formula>
    </cfRule>
    <cfRule type="cellIs" dxfId="818" priority="64" operator="equal">
      <formula>3</formula>
    </cfRule>
    <cfRule type="cellIs" dxfId="817" priority="65" operator="equal">
      <formula>2</formula>
    </cfRule>
    <cfRule type="cellIs" dxfId="816" priority="66" operator="equal">
      <formula>1</formula>
    </cfRule>
  </conditionalFormatting>
  <conditionalFormatting sqref="E93:E97 N93:N97">
    <cfRule type="cellIs" dxfId="815" priority="62" operator="equal">
      <formula>0</formula>
    </cfRule>
  </conditionalFormatting>
  <conditionalFormatting sqref="E93:E97">
    <cfRule type="cellIs" dxfId="814" priority="58" operator="equal">
      <formula>4</formula>
    </cfRule>
    <cfRule type="cellIs" dxfId="813" priority="59" operator="equal">
      <formula>3</formula>
    </cfRule>
    <cfRule type="cellIs" dxfId="812" priority="60" operator="equal">
      <formula>2</formula>
    </cfRule>
    <cfRule type="cellIs" dxfId="811" priority="61" operator="equal">
      <formula>1</formula>
    </cfRule>
  </conditionalFormatting>
  <conditionalFormatting sqref="E98:E102 N98:N102">
    <cfRule type="cellIs" dxfId="810" priority="57" operator="equal">
      <formula>0</formula>
    </cfRule>
  </conditionalFormatting>
  <conditionalFormatting sqref="E98:E102">
    <cfRule type="cellIs" dxfId="809" priority="53" operator="equal">
      <formula>4</formula>
    </cfRule>
    <cfRule type="cellIs" dxfId="808" priority="54" operator="equal">
      <formula>3</formula>
    </cfRule>
    <cfRule type="cellIs" dxfId="807" priority="55" operator="equal">
      <formula>2</formula>
    </cfRule>
    <cfRule type="cellIs" dxfId="806" priority="56" operator="equal">
      <formula>1</formula>
    </cfRule>
  </conditionalFormatting>
  <conditionalFormatting sqref="E103:E107 N103:N107">
    <cfRule type="cellIs" dxfId="805" priority="52" operator="equal">
      <formula>0</formula>
    </cfRule>
  </conditionalFormatting>
  <conditionalFormatting sqref="E103:E107">
    <cfRule type="cellIs" dxfId="804" priority="48" operator="equal">
      <formula>4</formula>
    </cfRule>
    <cfRule type="cellIs" dxfId="803" priority="49" operator="equal">
      <formula>3</formula>
    </cfRule>
    <cfRule type="cellIs" dxfId="802" priority="50" operator="equal">
      <formula>2</formula>
    </cfRule>
    <cfRule type="cellIs" dxfId="801" priority="51" operator="equal">
      <formula>1</formula>
    </cfRule>
  </conditionalFormatting>
  <conditionalFormatting sqref="E108:E112 N108:N112">
    <cfRule type="cellIs" dxfId="800" priority="47" operator="equal">
      <formula>0</formula>
    </cfRule>
  </conditionalFormatting>
  <conditionalFormatting sqref="E108:E112">
    <cfRule type="cellIs" dxfId="799" priority="43" operator="equal">
      <formula>4</formula>
    </cfRule>
    <cfRule type="cellIs" dxfId="798" priority="44" operator="equal">
      <formula>3</formula>
    </cfRule>
    <cfRule type="cellIs" dxfId="797" priority="45" operator="equal">
      <formula>2</formula>
    </cfRule>
    <cfRule type="cellIs" dxfId="796" priority="46" operator="equal">
      <formula>1</formula>
    </cfRule>
  </conditionalFormatting>
  <conditionalFormatting sqref="E113:E117 N113:N117">
    <cfRule type="cellIs" dxfId="795" priority="42" operator="equal">
      <formula>0</formula>
    </cfRule>
  </conditionalFormatting>
  <conditionalFormatting sqref="E113:E117">
    <cfRule type="cellIs" dxfId="794" priority="38" operator="equal">
      <formula>4</formula>
    </cfRule>
    <cfRule type="cellIs" dxfId="793" priority="39" operator="equal">
      <formula>3</formula>
    </cfRule>
    <cfRule type="cellIs" dxfId="792" priority="40" operator="equal">
      <formula>2</formula>
    </cfRule>
    <cfRule type="cellIs" dxfId="791" priority="41" operator="equal">
      <formula>1</formula>
    </cfRule>
  </conditionalFormatting>
  <conditionalFormatting sqref="E118:E122 N118:N122">
    <cfRule type="cellIs" dxfId="790" priority="37" operator="equal">
      <formula>0</formula>
    </cfRule>
  </conditionalFormatting>
  <conditionalFormatting sqref="E118:E122">
    <cfRule type="cellIs" dxfId="789" priority="33" operator="equal">
      <formula>4</formula>
    </cfRule>
    <cfRule type="cellIs" dxfId="788" priority="34" operator="equal">
      <formula>3</formula>
    </cfRule>
    <cfRule type="cellIs" dxfId="787" priority="35" operator="equal">
      <formula>2</formula>
    </cfRule>
    <cfRule type="cellIs" dxfId="786" priority="36" operator="equal">
      <formula>1</formula>
    </cfRule>
  </conditionalFormatting>
  <conditionalFormatting sqref="E123:E127 N123:N127">
    <cfRule type="cellIs" dxfId="785" priority="32" operator="equal">
      <formula>0</formula>
    </cfRule>
  </conditionalFormatting>
  <conditionalFormatting sqref="E123:E127">
    <cfRule type="cellIs" dxfId="784" priority="28" operator="equal">
      <formula>4</formula>
    </cfRule>
    <cfRule type="cellIs" dxfId="783" priority="29" operator="equal">
      <formula>3</formula>
    </cfRule>
    <cfRule type="cellIs" dxfId="782" priority="30" operator="equal">
      <formula>2</formula>
    </cfRule>
    <cfRule type="cellIs" dxfId="781" priority="31" operator="equal">
      <formula>1</formula>
    </cfRule>
  </conditionalFormatting>
  <conditionalFormatting sqref="E128:E132 N128:N132">
    <cfRule type="cellIs" dxfId="780" priority="27" operator="equal">
      <formula>0</formula>
    </cfRule>
  </conditionalFormatting>
  <conditionalFormatting sqref="E128:E132">
    <cfRule type="cellIs" dxfId="779" priority="23" operator="equal">
      <formula>4</formula>
    </cfRule>
    <cfRule type="cellIs" dxfId="778" priority="24" operator="equal">
      <formula>3</formula>
    </cfRule>
    <cfRule type="cellIs" dxfId="777" priority="25" operator="equal">
      <formula>2</formula>
    </cfRule>
    <cfRule type="cellIs" dxfId="776" priority="26" operator="equal">
      <formula>1</formula>
    </cfRule>
  </conditionalFormatting>
  <conditionalFormatting sqref="E133:E137 N133:N137">
    <cfRule type="cellIs" dxfId="775" priority="22" operator="equal">
      <formula>0</formula>
    </cfRule>
  </conditionalFormatting>
  <conditionalFormatting sqref="E133:E137">
    <cfRule type="cellIs" dxfId="774" priority="18" operator="equal">
      <formula>4</formula>
    </cfRule>
    <cfRule type="cellIs" dxfId="773" priority="19" operator="equal">
      <formula>3</formula>
    </cfRule>
    <cfRule type="cellIs" dxfId="772" priority="20" operator="equal">
      <formula>2</formula>
    </cfRule>
    <cfRule type="cellIs" dxfId="771" priority="21" operator="equal">
      <formula>1</formula>
    </cfRule>
  </conditionalFormatting>
  <conditionalFormatting sqref="E138:E142 N138:N142">
    <cfRule type="cellIs" dxfId="770" priority="17" operator="equal">
      <formula>0</formula>
    </cfRule>
  </conditionalFormatting>
  <conditionalFormatting sqref="E138:E142">
    <cfRule type="cellIs" dxfId="769" priority="13" operator="equal">
      <formula>4</formula>
    </cfRule>
    <cfRule type="cellIs" dxfId="768" priority="14" operator="equal">
      <formula>3</formula>
    </cfRule>
    <cfRule type="cellIs" dxfId="767" priority="15" operator="equal">
      <formula>2</formula>
    </cfRule>
    <cfRule type="cellIs" dxfId="766" priority="16" operator="equal">
      <formula>1</formula>
    </cfRule>
  </conditionalFormatting>
  <conditionalFormatting sqref="E143:E147 N143:N147">
    <cfRule type="cellIs" dxfId="765" priority="12" operator="equal">
      <formula>0</formula>
    </cfRule>
  </conditionalFormatting>
  <conditionalFormatting sqref="E143:E147">
    <cfRule type="cellIs" dxfId="764" priority="8" operator="equal">
      <formula>4</formula>
    </cfRule>
    <cfRule type="cellIs" dxfId="763" priority="9" operator="equal">
      <formula>3</formula>
    </cfRule>
    <cfRule type="cellIs" dxfId="762" priority="10" operator="equal">
      <formula>2</formula>
    </cfRule>
    <cfRule type="cellIs" dxfId="761" priority="11" operator="equal">
      <formula>1</formula>
    </cfRule>
  </conditionalFormatting>
  <conditionalFormatting sqref="E148:E152 N148:N152">
    <cfRule type="cellIs" dxfId="760" priority="7" operator="equal">
      <formula>0</formula>
    </cfRule>
  </conditionalFormatting>
  <conditionalFormatting sqref="E148:E152">
    <cfRule type="cellIs" dxfId="759" priority="3" operator="equal">
      <formula>4</formula>
    </cfRule>
    <cfRule type="cellIs" dxfId="758" priority="4" operator="equal">
      <formula>3</formula>
    </cfRule>
    <cfRule type="cellIs" dxfId="757" priority="5" operator="equal">
      <formula>2</formula>
    </cfRule>
    <cfRule type="cellIs" dxfId="756" priority="6" operator="equal">
      <formula>1</formula>
    </cfRule>
  </conditionalFormatting>
  <conditionalFormatting sqref="F8:M152">
    <cfRule type="cellIs" dxfId="755" priority="1" operator="equal">
      <formula>0</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AG300"/>
  <sheetViews>
    <sheetView view="pageBreakPreview" zoomScale="115" zoomScaleSheetLayoutView="115" workbookViewId="0">
      <pane ySplit="7" topLeftCell="A8" activePane="bottomLeft" state="frozen"/>
      <selection pane="bottomLeft" activeCell="A9" sqref="A9"/>
    </sheetView>
  </sheetViews>
  <sheetFormatPr defaultColWidth="9.140625" defaultRowHeight="12.75"/>
  <cols>
    <col min="1" max="1" width="9.28515625" style="294" customWidth="1"/>
    <col min="2" max="2" width="3.28515625" style="110" customWidth="1"/>
    <col min="3" max="4" width="5.7109375" style="110" customWidth="1"/>
    <col min="5" max="5" width="3.28515625" style="110" customWidth="1"/>
    <col min="6" max="7" width="7.7109375" style="110" customWidth="1"/>
    <col min="8" max="8" width="25.7109375" style="110" customWidth="1"/>
    <col min="9" max="9" width="2.7109375" style="110" customWidth="1"/>
    <col min="10" max="11" width="3.5703125" style="110" bestFit="1" customWidth="1"/>
    <col min="12" max="12" width="6.7109375" style="110" customWidth="1"/>
    <col min="13" max="17" width="4.7109375" style="110" customWidth="1"/>
    <col min="18" max="18" width="5.5703125" style="110" customWidth="1"/>
    <col min="19" max="19" width="3.42578125" style="110" customWidth="1"/>
    <col min="20" max="20" width="4.5703125" style="110" hidden="1" customWidth="1"/>
    <col min="21" max="22" width="4.5703125" style="110" customWidth="1"/>
    <col min="23" max="25" width="3.5703125" style="110" bestFit="1" customWidth="1"/>
    <col min="26" max="26" width="3" style="110" customWidth="1"/>
    <col min="27" max="28" width="7.28515625" style="110" bestFit="1" customWidth="1"/>
    <col min="29" max="29" width="6.140625" style="110" bestFit="1" customWidth="1"/>
    <col min="30" max="30" width="5.42578125" style="110" bestFit="1" customWidth="1"/>
    <col min="31" max="31" width="3.28515625" style="110" customWidth="1"/>
    <col min="32" max="32" width="5.42578125" style="110" bestFit="1" customWidth="1"/>
    <col min="33" max="33" width="3.5703125" style="110" customWidth="1"/>
    <col min="34" max="16384" width="9.140625" style="110"/>
  </cols>
  <sheetData>
    <row r="1" spans="1:33">
      <c r="C1" s="110">
        <v>9</v>
      </c>
      <c r="D1" s="110">
        <v>10</v>
      </c>
      <c r="E1" s="110">
        <v>11</v>
      </c>
      <c r="F1" s="110">
        <v>4</v>
      </c>
      <c r="G1" s="110">
        <v>5</v>
      </c>
      <c r="I1" s="110">
        <v>6</v>
      </c>
      <c r="J1" s="110">
        <v>7</v>
      </c>
      <c r="K1" s="110">
        <v>8</v>
      </c>
      <c r="L1" s="110">
        <v>3</v>
      </c>
      <c r="W1" s="110">
        <v>12</v>
      </c>
      <c r="X1" s="110">
        <v>13</v>
      </c>
      <c r="Y1" s="110">
        <v>14</v>
      </c>
      <c r="AA1" s="110">
        <v>30</v>
      </c>
      <c r="AB1" s="110">
        <v>31</v>
      </c>
    </row>
    <row r="2" spans="1:33" ht="15" customHeight="1">
      <c r="B2" s="780" t="s">
        <v>2461</v>
      </c>
      <c r="C2" s="780"/>
      <c r="D2" s="780"/>
      <c r="E2" s="780"/>
      <c r="F2" s="780"/>
      <c r="G2" s="780"/>
      <c r="H2" s="786" t="s">
        <v>2462</v>
      </c>
      <c r="I2" s="786"/>
      <c r="J2" s="786"/>
      <c r="K2" s="786"/>
      <c r="L2" s="786"/>
      <c r="M2" s="786"/>
      <c r="N2" s="786"/>
      <c r="O2" s="786"/>
      <c r="P2" s="786"/>
      <c r="Q2" s="786"/>
      <c r="R2" s="786"/>
      <c r="AD2" s="110" t="s">
        <v>28</v>
      </c>
      <c r="AE2" s="110">
        <f>COUNTIF($AB:$AB,AD2)-COUNTIF($AC:$AC,AD2)</f>
        <v>0</v>
      </c>
      <c r="AF2" s="110" t="s">
        <v>2268</v>
      </c>
      <c r="AG2" s="110">
        <f>COUNTIF($AB:$AB,AF2)-COUNTIF($AC:$AC,AF2)</f>
        <v>0</v>
      </c>
    </row>
    <row r="3" spans="1:33" ht="15" customHeight="1">
      <c r="B3" s="779" t="s">
        <v>1485</v>
      </c>
      <c r="C3" s="779"/>
      <c r="D3" s="779"/>
      <c r="E3" s="779"/>
      <c r="F3" s="779"/>
      <c r="G3" s="779"/>
      <c r="H3" s="786"/>
      <c r="I3" s="786"/>
      <c r="J3" s="786"/>
      <c r="K3" s="786"/>
      <c r="L3" s="786"/>
      <c r="M3" s="786"/>
      <c r="N3" s="786"/>
      <c r="O3" s="786"/>
      <c r="P3" s="786"/>
      <c r="Q3" s="786"/>
      <c r="R3" s="786"/>
      <c r="AD3" s="110" t="s">
        <v>148</v>
      </c>
      <c r="AE3" s="110">
        <f>COUNTIF($AB:$AB,AD3)-COUNTIF($AC:$AC,AD3)</f>
        <v>0</v>
      </c>
      <c r="AF3" s="110" t="s">
        <v>2269</v>
      </c>
      <c r="AG3" s="110">
        <f>COUNTIF($AB:$AB,AF3)-COUNTIF($AC:$AC,AF3)</f>
        <v>0</v>
      </c>
    </row>
    <row r="4" spans="1:33" s="271" customFormat="1" ht="15">
      <c r="A4" s="294"/>
      <c r="D4" s="275"/>
      <c r="E4" s="275"/>
      <c r="H4" s="787" t="s">
        <v>2291</v>
      </c>
      <c r="I4" s="787"/>
      <c r="J4" s="787"/>
      <c r="K4" s="787"/>
      <c r="L4" s="787"/>
      <c r="M4" s="787"/>
      <c r="N4" s="787"/>
      <c r="O4" s="787"/>
      <c r="P4" s="787"/>
      <c r="Q4" s="787"/>
      <c r="R4" s="787"/>
      <c r="AD4" s="110" t="s">
        <v>1487</v>
      </c>
      <c r="AE4" s="110">
        <f>COUNTIF($AB:$AB,AD4)-COUNTIF($AC:$AC,AD4)</f>
        <v>0</v>
      </c>
      <c r="AF4" s="110" t="s">
        <v>1489</v>
      </c>
      <c r="AG4" s="110">
        <f>COUNTIF($AB:$AB,AF4)-COUNTIF($AC:$AC,AF4)</f>
        <v>0</v>
      </c>
    </row>
    <row r="5" spans="1:33" ht="13.5" thickBot="1">
      <c r="AA5" s="110">
        <f>+COUNTBLANK(U27:U299)</f>
        <v>273</v>
      </c>
      <c r="AF5" s="110" t="s">
        <v>1488</v>
      </c>
      <c r="AG5" s="110">
        <f>COUNTIF($AB:$AB,AF5)-COUNTIF($AC:$AC,AF5)</f>
        <v>0</v>
      </c>
    </row>
    <row r="6" spans="1:33" s="274" customFormat="1" ht="27.75" customHeight="1" thickBot="1">
      <c r="A6" s="295"/>
      <c r="B6" s="773" t="s">
        <v>1504</v>
      </c>
      <c r="C6" s="782" t="s">
        <v>1481</v>
      </c>
      <c r="D6" s="783"/>
      <c r="E6" s="773" t="s">
        <v>1480</v>
      </c>
      <c r="F6" s="773" t="s">
        <v>2429</v>
      </c>
      <c r="G6" s="782" t="s">
        <v>1509</v>
      </c>
      <c r="H6" s="783"/>
      <c r="I6" s="777" t="s">
        <v>1479</v>
      </c>
      <c r="J6" s="777" t="s">
        <v>2330</v>
      </c>
      <c r="K6" s="777" t="s">
        <v>1506</v>
      </c>
      <c r="L6" s="777" t="s">
        <v>2465</v>
      </c>
      <c r="M6" s="775" t="s">
        <v>2463</v>
      </c>
      <c r="N6" s="776"/>
      <c r="O6" s="333" t="s">
        <v>1537</v>
      </c>
      <c r="P6" s="328"/>
      <c r="Q6" s="328"/>
      <c r="R6" s="773" t="s">
        <v>2295</v>
      </c>
      <c r="S6" s="773" t="s">
        <v>2464</v>
      </c>
      <c r="T6" s="273"/>
      <c r="U6" s="771" t="s">
        <v>2778</v>
      </c>
      <c r="V6" s="273"/>
      <c r="W6" s="273" t="s">
        <v>1513</v>
      </c>
      <c r="X6" s="273"/>
      <c r="Y6" s="273" t="s">
        <v>2288</v>
      </c>
      <c r="AD6" s="292">
        <f>SUM(AE2:AE4)+SUM(AG2:AG5)</f>
        <v>0</v>
      </c>
    </row>
    <row r="7" spans="1:33" s="274" customFormat="1" ht="27.75" customHeight="1">
      <c r="A7" s="295"/>
      <c r="B7" s="781"/>
      <c r="C7" s="784"/>
      <c r="D7" s="785"/>
      <c r="E7" s="781"/>
      <c r="F7" s="781"/>
      <c r="G7" s="784"/>
      <c r="H7" s="785"/>
      <c r="I7" s="778"/>
      <c r="J7" s="778"/>
      <c r="K7" s="778"/>
      <c r="L7" s="778"/>
      <c r="M7" s="277" t="s">
        <v>2459</v>
      </c>
      <c r="N7" s="277" t="s">
        <v>2460</v>
      </c>
      <c r="O7" s="332" t="s">
        <v>2460</v>
      </c>
      <c r="P7" s="327" t="s">
        <v>2779</v>
      </c>
      <c r="Q7" s="327" t="s">
        <v>2783</v>
      </c>
      <c r="R7" s="781"/>
      <c r="S7" s="774"/>
      <c r="T7" s="276"/>
      <c r="U7" s="772"/>
      <c r="V7" s="324"/>
      <c r="W7" s="276"/>
      <c r="X7" s="276"/>
      <c r="Y7" s="276"/>
    </row>
    <row r="8" spans="1:33">
      <c r="A8" s="294" t="s">
        <v>2470</v>
      </c>
      <c r="B8" s="272">
        <v>1</v>
      </c>
      <c r="C8" s="289" t="e">
        <f>_Loc2</f>
        <v>#N/A</v>
      </c>
      <c r="D8" s="290" t="e">
        <f>_Loc2</f>
        <v>#N/A</v>
      </c>
      <c r="E8" s="291" t="e">
        <f>_Loc2</f>
        <v>#N/A</v>
      </c>
      <c r="F8" s="272" t="e">
        <f>_Loc2</f>
        <v>#N/A</v>
      </c>
      <c r="G8" s="765" t="e">
        <f>_Loc2</f>
        <v>#N/A</v>
      </c>
      <c r="H8" s="766"/>
      <c r="I8" s="272" t="e">
        <f>_Loc2</f>
        <v>#N/A</v>
      </c>
      <c r="J8" s="272" t="e">
        <f>_Loc2</f>
        <v>#N/A</v>
      </c>
      <c r="K8" s="272" t="e">
        <f>_Loc2</f>
        <v>#N/A</v>
      </c>
      <c r="L8" s="272" t="e">
        <f>_Loc2</f>
        <v>#N/A</v>
      </c>
      <c r="M8" s="272"/>
      <c r="N8" s="272"/>
      <c r="O8" s="272"/>
      <c r="P8" s="272"/>
      <c r="Q8" s="272"/>
      <c r="R8" s="272"/>
      <c r="S8" s="272"/>
      <c r="T8" s="272"/>
      <c r="U8" s="329"/>
      <c r="V8" s="272"/>
      <c r="W8" s="272" t="e">
        <f>_Loc2</f>
        <v>#N/A</v>
      </c>
      <c r="X8" s="272" t="e">
        <f>_Loc2</f>
        <v>#N/A</v>
      </c>
      <c r="Y8" s="272" t="e">
        <f>_Loc2</f>
        <v>#N/A</v>
      </c>
      <c r="Z8" s="110">
        <f t="shared" ref="Z8:Z71" si="0">COUNTIF(F:F,F8)</f>
        <v>292</v>
      </c>
      <c r="AA8" s="272" t="e">
        <f>_Loc2</f>
        <v>#N/A</v>
      </c>
      <c r="AB8" s="272" t="e">
        <f>_Loc2</f>
        <v>#N/A</v>
      </c>
      <c r="AC8" s="110" t="str">
        <f>+IF(S8="","",AB8)</f>
        <v/>
      </c>
    </row>
    <row r="9" spans="1:33">
      <c r="A9" s="294" t="s">
        <v>2471</v>
      </c>
      <c r="B9" s="152">
        <f t="shared" ref="B9:B72" si="1">_stt_de</f>
        <v>2</v>
      </c>
      <c r="C9" s="280" t="e">
        <f>_Loc2</f>
        <v>#N/A</v>
      </c>
      <c r="D9" s="281" t="e">
        <f>_Loc2</f>
        <v>#N/A</v>
      </c>
      <c r="E9" s="291" t="e">
        <f>_Loc2</f>
        <v>#N/A</v>
      </c>
      <c r="F9" s="272" t="e">
        <f>_Loc2</f>
        <v>#N/A</v>
      </c>
      <c r="G9" s="759" t="e">
        <f>_Loc2</f>
        <v>#N/A</v>
      </c>
      <c r="H9" s="760"/>
      <c r="I9" s="272" t="e">
        <f>_Loc2</f>
        <v>#N/A</v>
      </c>
      <c r="J9" s="272" t="e">
        <f>_Loc2</f>
        <v>#N/A</v>
      </c>
      <c r="K9" s="272" t="e">
        <f>_Loc2</f>
        <v>#N/A</v>
      </c>
      <c r="L9" s="272" t="e">
        <f>_Loc2</f>
        <v>#N/A</v>
      </c>
      <c r="M9" s="152"/>
      <c r="N9" s="152"/>
      <c r="O9" s="152"/>
      <c r="P9" s="152"/>
      <c r="Q9" s="152"/>
      <c r="R9" s="152"/>
      <c r="S9" s="152"/>
      <c r="T9" s="272"/>
      <c r="U9" s="329"/>
      <c r="V9" s="272"/>
      <c r="W9" s="272" t="e">
        <f>_Loc2</f>
        <v>#N/A</v>
      </c>
      <c r="X9" s="272" t="e">
        <f>_Loc2</f>
        <v>#N/A</v>
      </c>
      <c r="Y9" s="272" t="e">
        <f>_Loc2</f>
        <v>#N/A</v>
      </c>
      <c r="Z9" s="110">
        <f t="shared" si="0"/>
        <v>292</v>
      </c>
      <c r="AA9" s="272" t="e">
        <f>_Loc2</f>
        <v>#N/A</v>
      </c>
      <c r="AB9" s="272" t="e">
        <f>_Loc2</f>
        <v>#N/A</v>
      </c>
      <c r="AC9" s="110" t="str">
        <f t="shared" ref="AC9:AC72" si="2">+IF(S9="","",AB9)</f>
        <v/>
      </c>
    </row>
    <row r="10" spans="1:33">
      <c r="A10" s="294" t="s">
        <v>2472</v>
      </c>
      <c r="B10" s="152">
        <f t="shared" si="1"/>
        <v>3</v>
      </c>
      <c r="C10" s="280" t="e">
        <f>_Loc2</f>
        <v>#N/A</v>
      </c>
      <c r="D10" s="281" t="e">
        <f>_Loc2</f>
        <v>#N/A</v>
      </c>
      <c r="E10" s="291" t="e">
        <f>_Loc2</f>
        <v>#N/A</v>
      </c>
      <c r="F10" s="272" t="e">
        <f>_Loc2</f>
        <v>#N/A</v>
      </c>
      <c r="G10" s="759" t="e">
        <f>_Loc2</f>
        <v>#N/A</v>
      </c>
      <c r="H10" s="760"/>
      <c r="I10" s="272" t="e">
        <f>_Loc2</f>
        <v>#N/A</v>
      </c>
      <c r="J10" s="272" t="e">
        <f>_Loc2</f>
        <v>#N/A</v>
      </c>
      <c r="K10" s="272" t="e">
        <f>_Loc2</f>
        <v>#N/A</v>
      </c>
      <c r="L10" s="272" t="e">
        <f>_Loc2</f>
        <v>#N/A</v>
      </c>
      <c r="M10" s="152"/>
      <c r="N10" s="152"/>
      <c r="O10" s="152"/>
      <c r="P10" s="152"/>
      <c r="Q10" s="152"/>
      <c r="R10" s="152"/>
      <c r="S10" s="152"/>
      <c r="T10" s="272"/>
      <c r="U10" s="329"/>
      <c r="V10" s="272"/>
      <c r="W10" s="272" t="e">
        <f>_Loc2</f>
        <v>#N/A</v>
      </c>
      <c r="X10" s="272" t="e">
        <f>_Loc2</f>
        <v>#N/A</v>
      </c>
      <c r="Y10" s="272" t="e">
        <f>_Loc2</f>
        <v>#N/A</v>
      </c>
      <c r="Z10" s="110">
        <f t="shared" si="0"/>
        <v>292</v>
      </c>
      <c r="AA10" s="272" t="e">
        <f>_Loc2</f>
        <v>#N/A</v>
      </c>
      <c r="AB10" s="272" t="e">
        <f>_Loc2</f>
        <v>#N/A</v>
      </c>
      <c r="AC10" s="110" t="str">
        <f t="shared" si="2"/>
        <v/>
      </c>
    </row>
    <row r="11" spans="1:33">
      <c r="A11" s="294" t="s">
        <v>2473</v>
      </c>
      <c r="B11" s="152">
        <f t="shared" si="1"/>
        <v>4</v>
      </c>
      <c r="C11" s="278" t="e">
        <f>_Loc2</f>
        <v>#N/A</v>
      </c>
      <c r="D11" s="279" t="e">
        <f>_Loc2</f>
        <v>#N/A</v>
      </c>
      <c r="E11" s="291" t="e">
        <f>_Loc2</f>
        <v>#N/A</v>
      </c>
      <c r="F11" s="272" t="e">
        <f>_Loc2</f>
        <v>#N/A</v>
      </c>
      <c r="G11" s="759" t="e">
        <f>_Loc2</f>
        <v>#N/A</v>
      </c>
      <c r="H11" s="760"/>
      <c r="I11" s="272" t="e">
        <f>_Loc2</f>
        <v>#N/A</v>
      </c>
      <c r="J11" s="272" t="e">
        <f>_Loc2</f>
        <v>#N/A</v>
      </c>
      <c r="K11" s="272" t="e">
        <f>_Loc2</f>
        <v>#N/A</v>
      </c>
      <c r="L11" s="272" t="e">
        <f>_Loc2</f>
        <v>#N/A</v>
      </c>
      <c r="M11" s="152"/>
      <c r="N11" s="152"/>
      <c r="O11" s="152"/>
      <c r="P11" s="152"/>
      <c r="Q11" s="152"/>
      <c r="R11" s="152"/>
      <c r="S11" s="152"/>
      <c r="T11" s="272"/>
      <c r="U11" s="329"/>
      <c r="V11" s="272"/>
      <c r="W11" s="272" t="e">
        <f>_Loc2</f>
        <v>#N/A</v>
      </c>
      <c r="X11" s="272" t="e">
        <f>_Loc2</f>
        <v>#N/A</v>
      </c>
      <c r="Y11" s="272" t="e">
        <f>_Loc2</f>
        <v>#N/A</v>
      </c>
      <c r="Z11" s="110">
        <f t="shared" si="0"/>
        <v>292</v>
      </c>
      <c r="AA11" s="272" t="e">
        <f>_Loc2</f>
        <v>#N/A</v>
      </c>
      <c r="AB11" s="272" t="e">
        <f>_Loc2</f>
        <v>#N/A</v>
      </c>
      <c r="AC11" s="110" t="str">
        <f t="shared" si="2"/>
        <v/>
      </c>
    </row>
    <row r="12" spans="1:33">
      <c r="A12" s="294" t="s">
        <v>2474</v>
      </c>
      <c r="B12" s="152">
        <f t="shared" si="1"/>
        <v>5</v>
      </c>
      <c r="C12" s="280" t="e">
        <f>_Loc2</f>
        <v>#N/A</v>
      </c>
      <c r="D12" s="281" t="e">
        <f>_Loc2</f>
        <v>#N/A</v>
      </c>
      <c r="E12" s="291" t="e">
        <f>_Loc2</f>
        <v>#N/A</v>
      </c>
      <c r="F12" s="272" t="e">
        <f>_Loc2</f>
        <v>#N/A</v>
      </c>
      <c r="G12" s="759" t="e">
        <f>_Loc2</f>
        <v>#N/A</v>
      </c>
      <c r="H12" s="760"/>
      <c r="I12" s="272" t="e">
        <f>_Loc2</f>
        <v>#N/A</v>
      </c>
      <c r="J12" s="272" t="e">
        <f>_Loc2</f>
        <v>#N/A</v>
      </c>
      <c r="K12" s="272" t="e">
        <f>_Loc2</f>
        <v>#N/A</v>
      </c>
      <c r="L12" s="272" t="e">
        <f>_Loc2</f>
        <v>#N/A</v>
      </c>
      <c r="M12" s="152"/>
      <c r="N12" s="152"/>
      <c r="O12" s="152"/>
      <c r="P12" s="152"/>
      <c r="Q12" s="152"/>
      <c r="R12" s="152"/>
      <c r="S12" s="152"/>
      <c r="T12" s="272"/>
      <c r="U12" s="329"/>
      <c r="V12" s="272"/>
      <c r="W12" s="272" t="e">
        <f>_Loc2</f>
        <v>#N/A</v>
      </c>
      <c r="X12" s="272" t="e">
        <f>_Loc2</f>
        <v>#N/A</v>
      </c>
      <c r="Y12" s="272" t="e">
        <f>_Loc2</f>
        <v>#N/A</v>
      </c>
      <c r="Z12" s="110">
        <f t="shared" si="0"/>
        <v>292</v>
      </c>
      <c r="AA12" s="272" t="e">
        <f>_Loc2</f>
        <v>#N/A</v>
      </c>
      <c r="AB12" s="272" t="e">
        <f>_Loc2</f>
        <v>#N/A</v>
      </c>
      <c r="AC12" s="110" t="str">
        <f t="shared" si="2"/>
        <v/>
      </c>
    </row>
    <row r="13" spans="1:33">
      <c r="A13" s="294" t="s">
        <v>2475</v>
      </c>
      <c r="B13" s="152">
        <f t="shared" si="1"/>
        <v>6</v>
      </c>
      <c r="C13" s="280" t="e">
        <f>_Loc2</f>
        <v>#N/A</v>
      </c>
      <c r="D13" s="281" t="e">
        <f>_Loc2</f>
        <v>#N/A</v>
      </c>
      <c r="E13" s="291" t="e">
        <f>_Loc2</f>
        <v>#N/A</v>
      </c>
      <c r="F13" s="272" t="e">
        <f>_Loc2</f>
        <v>#N/A</v>
      </c>
      <c r="G13" s="759" t="e">
        <f>_Loc2</f>
        <v>#N/A</v>
      </c>
      <c r="H13" s="760"/>
      <c r="I13" s="272" t="e">
        <f>_Loc2</f>
        <v>#N/A</v>
      </c>
      <c r="J13" s="272" t="e">
        <f>_Loc2</f>
        <v>#N/A</v>
      </c>
      <c r="K13" s="272" t="e">
        <f>_Loc2</f>
        <v>#N/A</v>
      </c>
      <c r="L13" s="272" t="e">
        <f>_Loc2</f>
        <v>#N/A</v>
      </c>
      <c r="M13" s="152"/>
      <c r="N13" s="152"/>
      <c r="O13" s="152"/>
      <c r="P13" s="152"/>
      <c r="Q13" s="152"/>
      <c r="R13" s="152"/>
      <c r="S13" s="152"/>
      <c r="T13" s="272"/>
      <c r="U13" s="329"/>
      <c r="V13" s="272"/>
      <c r="W13" s="272" t="e">
        <f>_Loc2</f>
        <v>#N/A</v>
      </c>
      <c r="X13" s="272" t="e">
        <f>_Loc2</f>
        <v>#N/A</v>
      </c>
      <c r="Y13" s="272" t="e">
        <f>_Loc2</f>
        <v>#N/A</v>
      </c>
      <c r="Z13" s="110">
        <f t="shared" si="0"/>
        <v>292</v>
      </c>
      <c r="AA13" s="272" t="e">
        <f>_Loc2</f>
        <v>#N/A</v>
      </c>
      <c r="AB13" s="272" t="e">
        <f>_Loc2</f>
        <v>#N/A</v>
      </c>
      <c r="AC13" s="110" t="str">
        <f t="shared" si="2"/>
        <v/>
      </c>
    </row>
    <row r="14" spans="1:33">
      <c r="A14" s="294" t="s">
        <v>2476</v>
      </c>
      <c r="B14" s="152">
        <f t="shared" si="1"/>
        <v>7</v>
      </c>
      <c r="C14" s="280" t="e">
        <f>_Loc2</f>
        <v>#N/A</v>
      </c>
      <c r="D14" s="281" t="e">
        <f>_Loc2</f>
        <v>#N/A</v>
      </c>
      <c r="E14" s="291" t="e">
        <f>_Loc2</f>
        <v>#N/A</v>
      </c>
      <c r="F14" s="272" t="e">
        <f>_Loc2</f>
        <v>#N/A</v>
      </c>
      <c r="G14" s="759" t="e">
        <f>_Loc2</f>
        <v>#N/A</v>
      </c>
      <c r="H14" s="760"/>
      <c r="I14" s="272" t="e">
        <f>_Loc2</f>
        <v>#N/A</v>
      </c>
      <c r="J14" s="272" t="e">
        <f>_Loc2</f>
        <v>#N/A</v>
      </c>
      <c r="K14" s="272" t="e">
        <f>_Loc2</f>
        <v>#N/A</v>
      </c>
      <c r="L14" s="272" t="e">
        <f>_Loc2</f>
        <v>#N/A</v>
      </c>
      <c r="M14" s="152"/>
      <c r="N14" s="152"/>
      <c r="O14" s="152"/>
      <c r="P14" s="152"/>
      <c r="Q14" s="152"/>
      <c r="R14" s="152"/>
      <c r="S14" s="152"/>
      <c r="T14" s="272"/>
      <c r="U14" s="329"/>
      <c r="V14" s="272"/>
      <c r="W14" s="272" t="e">
        <f>_Loc2</f>
        <v>#N/A</v>
      </c>
      <c r="X14" s="272" t="e">
        <f>_Loc2</f>
        <v>#N/A</v>
      </c>
      <c r="Y14" s="272" t="e">
        <f>_Loc2</f>
        <v>#N/A</v>
      </c>
      <c r="Z14" s="110">
        <f t="shared" si="0"/>
        <v>292</v>
      </c>
      <c r="AA14" s="272" t="e">
        <f>_Loc2</f>
        <v>#N/A</v>
      </c>
      <c r="AB14" s="272" t="e">
        <f>_Loc2</f>
        <v>#N/A</v>
      </c>
      <c r="AC14" s="110" t="str">
        <f t="shared" si="2"/>
        <v/>
      </c>
    </row>
    <row r="15" spans="1:33">
      <c r="A15" s="294" t="s">
        <v>2477</v>
      </c>
      <c r="B15" s="152">
        <f t="shared" si="1"/>
        <v>8</v>
      </c>
      <c r="C15" s="280" t="e">
        <f>_Loc2</f>
        <v>#N/A</v>
      </c>
      <c r="D15" s="281" t="e">
        <f>_Loc2</f>
        <v>#N/A</v>
      </c>
      <c r="E15" s="291" t="e">
        <f>_Loc2</f>
        <v>#N/A</v>
      </c>
      <c r="F15" s="272" t="e">
        <f>_Loc2</f>
        <v>#N/A</v>
      </c>
      <c r="G15" s="759" t="e">
        <f>_Loc2</f>
        <v>#N/A</v>
      </c>
      <c r="H15" s="760"/>
      <c r="I15" s="272" t="e">
        <f>_Loc2</f>
        <v>#N/A</v>
      </c>
      <c r="J15" s="272" t="e">
        <f>_Loc2</f>
        <v>#N/A</v>
      </c>
      <c r="K15" s="272" t="e">
        <f>_Loc2</f>
        <v>#N/A</v>
      </c>
      <c r="L15" s="272" t="e">
        <f>_Loc2</f>
        <v>#N/A</v>
      </c>
      <c r="M15" s="152"/>
      <c r="N15" s="152"/>
      <c r="O15" s="152"/>
      <c r="P15" s="152"/>
      <c r="Q15" s="152"/>
      <c r="R15" s="152"/>
      <c r="S15" s="152"/>
      <c r="T15" s="272"/>
      <c r="U15" s="329"/>
      <c r="V15" s="272"/>
      <c r="W15" s="272" t="e">
        <f>_Loc2</f>
        <v>#N/A</v>
      </c>
      <c r="X15" s="272" t="e">
        <f>_Loc2</f>
        <v>#N/A</v>
      </c>
      <c r="Y15" s="272" t="e">
        <f>_Loc2</f>
        <v>#N/A</v>
      </c>
      <c r="Z15" s="110">
        <f t="shared" si="0"/>
        <v>292</v>
      </c>
      <c r="AA15" s="272" t="e">
        <f>_Loc2</f>
        <v>#N/A</v>
      </c>
      <c r="AB15" s="272" t="e">
        <f>_Loc2</f>
        <v>#N/A</v>
      </c>
      <c r="AC15" s="110" t="str">
        <f t="shared" si="2"/>
        <v/>
      </c>
    </row>
    <row r="16" spans="1:33">
      <c r="A16" s="294" t="s">
        <v>2478</v>
      </c>
      <c r="B16" s="152">
        <f t="shared" si="1"/>
        <v>9</v>
      </c>
      <c r="C16" s="280" t="e">
        <f>_Loc2</f>
        <v>#N/A</v>
      </c>
      <c r="D16" s="281" t="e">
        <f>_Loc2</f>
        <v>#N/A</v>
      </c>
      <c r="E16" s="291" t="e">
        <f>_Loc2</f>
        <v>#N/A</v>
      </c>
      <c r="F16" s="272" t="e">
        <f>_Loc2</f>
        <v>#N/A</v>
      </c>
      <c r="G16" s="759" t="e">
        <f>_Loc2</f>
        <v>#N/A</v>
      </c>
      <c r="H16" s="760"/>
      <c r="I16" s="272" t="e">
        <f>_Loc2</f>
        <v>#N/A</v>
      </c>
      <c r="J16" s="272" t="e">
        <f>_Loc2</f>
        <v>#N/A</v>
      </c>
      <c r="K16" s="272" t="e">
        <f>_Loc2</f>
        <v>#N/A</v>
      </c>
      <c r="L16" s="272" t="e">
        <f>_Loc2</f>
        <v>#N/A</v>
      </c>
      <c r="M16" s="152"/>
      <c r="N16" s="152"/>
      <c r="O16" s="152"/>
      <c r="P16" s="152"/>
      <c r="Q16" s="152"/>
      <c r="R16" s="152"/>
      <c r="S16" s="152"/>
      <c r="T16" s="272"/>
      <c r="U16" s="329"/>
      <c r="V16" s="272"/>
      <c r="W16" s="272" t="e">
        <f>_Loc2</f>
        <v>#N/A</v>
      </c>
      <c r="X16" s="272" t="e">
        <f>_Loc2</f>
        <v>#N/A</v>
      </c>
      <c r="Y16" s="272" t="e">
        <f>_Loc2</f>
        <v>#N/A</v>
      </c>
      <c r="Z16" s="110">
        <f t="shared" si="0"/>
        <v>292</v>
      </c>
      <c r="AA16" s="272" t="e">
        <f>_Loc2</f>
        <v>#N/A</v>
      </c>
      <c r="AB16" s="272" t="e">
        <f>_Loc2</f>
        <v>#N/A</v>
      </c>
      <c r="AC16" s="110" t="str">
        <f t="shared" si="2"/>
        <v/>
      </c>
    </row>
    <row r="17" spans="1:29">
      <c r="A17" s="294" t="s">
        <v>2479</v>
      </c>
      <c r="B17" s="152">
        <f t="shared" si="1"/>
        <v>10</v>
      </c>
      <c r="C17" s="280" t="e">
        <f>_Loc2</f>
        <v>#N/A</v>
      </c>
      <c r="D17" s="281" t="e">
        <f>_Loc2</f>
        <v>#N/A</v>
      </c>
      <c r="E17" s="291" t="e">
        <f>_Loc2</f>
        <v>#N/A</v>
      </c>
      <c r="F17" s="272" t="e">
        <f>_Loc2</f>
        <v>#N/A</v>
      </c>
      <c r="G17" s="759" t="e">
        <f>_Loc2</f>
        <v>#N/A</v>
      </c>
      <c r="H17" s="760"/>
      <c r="I17" s="272" t="e">
        <f>_Loc2</f>
        <v>#N/A</v>
      </c>
      <c r="J17" s="272" t="e">
        <f>_Loc2</f>
        <v>#N/A</v>
      </c>
      <c r="K17" s="272" t="e">
        <f>_Loc2</f>
        <v>#N/A</v>
      </c>
      <c r="L17" s="272" t="e">
        <f>_Loc2</f>
        <v>#N/A</v>
      </c>
      <c r="M17" s="152"/>
      <c r="N17" s="152"/>
      <c r="O17" s="152"/>
      <c r="P17" s="152"/>
      <c r="Q17" s="152"/>
      <c r="R17" s="152"/>
      <c r="S17" s="152"/>
      <c r="T17" s="272"/>
      <c r="U17" s="329"/>
      <c r="V17" s="272"/>
      <c r="W17" s="272" t="e">
        <f>_Loc2</f>
        <v>#N/A</v>
      </c>
      <c r="X17" s="272" t="e">
        <f>_Loc2</f>
        <v>#N/A</v>
      </c>
      <c r="Y17" s="272" t="e">
        <f>_Loc2</f>
        <v>#N/A</v>
      </c>
      <c r="Z17" s="110">
        <f t="shared" si="0"/>
        <v>292</v>
      </c>
      <c r="AA17" s="272" t="e">
        <f>_Loc2</f>
        <v>#N/A</v>
      </c>
      <c r="AB17" s="272" t="e">
        <f>_Loc2</f>
        <v>#N/A</v>
      </c>
      <c r="AC17" s="110" t="str">
        <f t="shared" si="2"/>
        <v/>
      </c>
    </row>
    <row r="18" spans="1:29">
      <c r="A18" s="294" t="s">
        <v>2480</v>
      </c>
      <c r="B18" s="152">
        <f t="shared" si="1"/>
        <v>11</v>
      </c>
      <c r="C18" s="280" t="e">
        <f>_Loc2</f>
        <v>#N/A</v>
      </c>
      <c r="D18" s="281" t="e">
        <f>_Loc2</f>
        <v>#N/A</v>
      </c>
      <c r="E18" s="291" t="e">
        <f>_Loc2</f>
        <v>#N/A</v>
      </c>
      <c r="F18" s="272" t="e">
        <f>_Loc2</f>
        <v>#N/A</v>
      </c>
      <c r="G18" s="759" t="e">
        <f>_Loc2</f>
        <v>#N/A</v>
      </c>
      <c r="H18" s="760"/>
      <c r="I18" s="272" t="e">
        <f>_Loc2</f>
        <v>#N/A</v>
      </c>
      <c r="J18" s="272" t="e">
        <f>_Loc2</f>
        <v>#N/A</v>
      </c>
      <c r="K18" s="272" t="e">
        <f>_Loc2</f>
        <v>#N/A</v>
      </c>
      <c r="L18" s="272" t="e">
        <f>_Loc2</f>
        <v>#N/A</v>
      </c>
      <c r="M18" s="152"/>
      <c r="N18" s="152"/>
      <c r="O18" s="152"/>
      <c r="P18" s="152"/>
      <c r="Q18" s="152"/>
      <c r="R18" s="152"/>
      <c r="S18" s="152"/>
      <c r="T18" s="272"/>
      <c r="U18" s="329"/>
      <c r="V18" s="272"/>
      <c r="W18" s="272" t="e">
        <f>_Loc2</f>
        <v>#N/A</v>
      </c>
      <c r="X18" s="272" t="e">
        <f>_Loc2</f>
        <v>#N/A</v>
      </c>
      <c r="Y18" s="272" t="e">
        <f>_Loc2</f>
        <v>#N/A</v>
      </c>
      <c r="Z18" s="110">
        <f t="shared" si="0"/>
        <v>292</v>
      </c>
      <c r="AA18" s="272" t="e">
        <f>_Loc2</f>
        <v>#N/A</v>
      </c>
      <c r="AB18" s="272" t="e">
        <f>_Loc2</f>
        <v>#N/A</v>
      </c>
      <c r="AC18" s="110" t="str">
        <f t="shared" si="2"/>
        <v/>
      </c>
    </row>
    <row r="19" spans="1:29">
      <c r="A19" s="294" t="s">
        <v>2481</v>
      </c>
      <c r="B19" s="152">
        <f t="shared" si="1"/>
        <v>12</v>
      </c>
      <c r="C19" s="280" t="e">
        <f>_Loc2</f>
        <v>#N/A</v>
      </c>
      <c r="D19" s="281" t="e">
        <f>_Loc2</f>
        <v>#N/A</v>
      </c>
      <c r="E19" s="291" t="e">
        <f>_Loc2</f>
        <v>#N/A</v>
      </c>
      <c r="F19" s="272" t="e">
        <f>_Loc2</f>
        <v>#N/A</v>
      </c>
      <c r="G19" s="759" t="e">
        <f>_Loc2</f>
        <v>#N/A</v>
      </c>
      <c r="H19" s="760"/>
      <c r="I19" s="272" t="e">
        <f>_Loc2</f>
        <v>#N/A</v>
      </c>
      <c r="J19" s="272" t="e">
        <f>_Loc2</f>
        <v>#N/A</v>
      </c>
      <c r="K19" s="272" t="e">
        <f>_Loc2</f>
        <v>#N/A</v>
      </c>
      <c r="L19" s="272" t="e">
        <f>_Loc2</f>
        <v>#N/A</v>
      </c>
      <c r="M19" s="152"/>
      <c r="N19" s="152"/>
      <c r="O19" s="152"/>
      <c r="P19" s="152"/>
      <c r="Q19" s="152"/>
      <c r="R19" s="152"/>
      <c r="S19" s="152"/>
      <c r="T19" s="272"/>
      <c r="U19" s="329"/>
      <c r="V19" s="272"/>
      <c r="W19" s="272" t="e">
        <f>_Loc2</f>
        <v>#N/A</v>
      </c>
      <c r="X19" s="272" t="e">
        <f>_Loc2</f>
        <v>#N/A</v>
      </c>
      <c r="Y19" s="272" t="e">
        <f>_Loc2</f>
        <v>#N/A</v>
      </c>
      <c r="Z19" s="110">
        <f t="shared" si="0"/>
        <v>292</v>
      </c>
      <c r="AA19" s="272" t="e">
        <f>_Loc2</f>
        <v>#N/A</v>
      </c>
      <c r="AB19" s="272" t="e">
        <f>_Loc2</f>
        <v>#N/A</v>
      </c>
      <c r="AC19" s="110" t="str">
        <f t="shared" si="2"/>
        <v/>
      </c>
    </row>
    <row r="20" spans="1:29">
      <c r="A20" s="294" t="s">
        <v>2482</v>
      </c>
      <c r="B20" s="152">
        <f t="shared" si="1"/>
        <v>13</v>
      </c>
      <c r="C20" s="280" t="e">
        <f>_Loc2</f>
        <v>#N/A</v>
      </c>
      <c r="D20" s="281" t="e">
        <f>_Loc2</f>
        <v>#N/A</v>
      </c>
      <c r="E20" s="291" t="e">
        <f>_Loc2</f>
        <v>#N/A</v>
      </c>
      <c r="F20" s="272" t="e">
        <f>_Loc2</f>
        <v>#N/A</v>
      </c>
      <c r="G20" s="759" t="e">
        <f>_Loc2</f>
        <v>#N/A</v>
      </c>
      <c r="H20" s="760"/>
      <c r="I20" s="272" t="e">
        <f>_Loc2</f>
        <v>#N/A</v>
      </c>
      <c r="J20" s="272" t="e">
        <f>_Loc2</f>
        <v>#N/A</v>
      </c>
      <c r="K20" s="272" t="e">
        <f>_Loc2</f>
        <v>#N/A</v>
      </c>
      <c r="L20" s="272" t="e">
        <f>_Loc2</f>
        <v>#N/A</v>
      </c>
      <c r="M20" s="152"/>
      <c r="N20" s="152"/>
      <c r="O20" s="152"/>
      <c r="P20" s="152"/>
      <c r="Q20" s="152"/>
      <c r="R20" s="152"/>
      <c r="S20" s="152"/>
      <c r="T20" s="272"/>
      <c r="U20" s="329"/>
      <c r="V20" s="272"/>
      <c r="W20" s="272" t="e">
        <f>_Loc2</f>
        <v>#N/A</v>
      </c>
      <c r="X20" s="272" t="e">
        <f>_Loc2</f>
        <v>#N/A</v>
      </c>
      <c r="Y20" s="272" t="e">
        <f>_Loc2</f>
        <v>#N/A</v>
      </c>
      <c r="Z20" s="110">
        <f t="shared" si="0"/>
        <v>292</v>
      </c>
      <c r="AA20" s="272" t="e">
        <f>_Loc2</f>
        <v>#N/A</v>
      </c>
      <c r="AB20" s="272" t="e">
        <f>_Loc2</f>
        <v>#N/A</v>
      </c>
      <c r="AC20" s="110" t="str">
        <f t="shared" si="2"/>
        <v/>
      </c>
    </row>
    <row r="21" spans="1:29">
      <c r="A21" s="294" t="s">
        <v>2483</v>
      </c>
      <c r="B21" s="152">
        <f t="shared" si="1"/>
        <v>14</v>
      </c>
      <c r="C21" s="280" t="e">
        <f>_Loc2</f>
        <v>#N/A</v>
      </c>
      <c r="D21" s="281" t="e">
        <f>_Loc2</f>
        <v>#N/A</v>
      </c>
      <c r="E21" s="291" t="e">
        <f>_Loc2</f>
        <v>#N/A</v>
      </c>
      <c r="F21" s="272" t="e">
        <f>_Loc2</f>
        <v>#N/A</v>
      </c>
      <c r="G21" s="759" t="e">
        <f>_Loc2</f>
        <v>#N/A</v>
      </c>
      <c r="H21" s="760"/>
      <c r="I21" s="272" t="e">
        <f>_Loc2</f>
        <v>#N/A</v>
      </c>
      <c r="J21" s="272" t="e">
        <f>_Loc2</f>
        <v>#N/A</v>
      </c>
      <c r="K21" s="272" t="e">
        <f>_Loc2</f>
        <v>#N/A</v>
      </c>
      <c r="L21" s="272" t="e">
        <f>_Loc2</f>
        <v>#N/A</v>
      </c>
      <c r="M21" s="152"/>
      <c r="N21" s="152"/>
      <c r="O21" s="152"/>
      <c r="P21" s="152"/>
      <c r="Q21" s="152"/>
      <c r="R21" s="152"/>
      <c r="S21" s="152"/>
      <c r="T21" s="272"/>
      <c r="U21" s="329"/>
      <c r="V21" s="272"/>
      <c r="W21" s="272" t="e">
        <f>_Loc2</f>
        <v>#N/A</v>
      </c>
      <c r="X21" s="272" t="e">
        <f>_Loc2</f>
        <v>#N/A</v>
      </c>
      <c r="Y21" s="272" t="e">
        <f>_Loc2</f>
        <v>#N/A</v>
      </c>
      <c r="Z21" s="110">
        <f t="shared" si="0"/>
        <v>292</v>
      </c>
      <c r="AA21" s="272" t="e">
        <f>_Loc2</f>
        <v>#N/A</v>
      </c>
      <c r="AB21" s="272" t="e">
        <f>_Loc2</f>
        <v>#N/A</v>
      </c>
      <c r="AC21" s="110" t="str">
        <f t="shared" si="2"/>
        <v/>
      </c>
    </row>
    <row r="22" spans="1:29">
      <c r="A22" s="294" t="s">
        <v>2484</v>
      </c>
      <c r="B22" s="152">
        <f t="shared" si="1"/>
        <v>15</v>
      </c>
      <c r="C22" s="280" t="e">
        <f>_Loc2</f>
        <v>#N/A</v>
      </c>
      <c r="D22" s="281" t="e">
        <f>_Loc2</f>
        <v>#N/A</v>
      </c>
      <c r="E22" s="291" t="e">
        <f>_Loc2</f>
        <v>#N/A</v>
      </c>
      <c r="F22" s="272" t="e">
        <f>_Loc2</f>
        <v>#N/A</v>
      </c>
      <c r="G22" s="759" t="e">
        <f>_Loc2</f>
        <v>#N/A</v>
      </c>
      <c r="H22" s="760"/>
      <c r="I22" s="272" t="e">
        <f>_Loc2</f>
        <v>#N/A</v>
      </c>
      <c r="J22" s="272" t="e">
        <f>_Loc2</f>
        <v>#N/A</v>
      </c>
      <c r="K22" s="272" t="e">
        <f>_Loc2</f>
        <v>#N/A</v>
      </c>
      <c r="L22" s="272" t="e">
        <f>_Loc2</f>
        <v>#N/A</v>
      </c>
      <c r="M22" s="152"/>
      <c r="N22" s="152"/>
      <c r="O22" s="152"/>
      <c r="P22" s="152"/>
      <c r="Q22" s="152"/>
      <c r="R22" s="152"/>
      <c r="S22" s="152"/>
      <c r="T22" s="272"/>
      <c r="U22" s="329"/>
      <c r="V22" s="272"/>
      <c r="W22" s="272" t="e">
        <f>_Loc2</f>
        <v>#N/A</v>
      </c>
      <c r="X22" s="272" t="e">
        <f>_Loc2</f>
        <v>#N/A</v>
      </c>
      <c r="Y22" s="272" t="e">
        <f>_Loc2</f>
        <v>#N/A</v>
      </c>
      <c r="Z22" s="110">
        <f t="shared" si="0"/>
        <v>292</v>
      </c>
      <c r="AA22" s="272" t="e">
        <f>_Loc2</f>
        <v>#N/A</v>
      </c>
      <c r="AB22" s="272" t="e">
        <f>_Loc2</f>
        <v>#N/A</v>
      </c>
      <c r="AC22" s="110" t="str">
        <f t="shared" si="2"/>
        <v/>
      </c>
    </row>
    <row r="23" spans="1:29">
      <c r="A23" s="294" t="s">
        <v>2485</v>
      </c>
      <c r="B23" s="152">
        <f t="shared" si="1"/>
        <v>16</v>
      </c>
      <c r="C23" s="280" t="e">
        <f>_Loc2</f>
        <v>#N/A</v>
      </c>
      <c r="D23" s="281" t="e">
        <f>_Loc2</f>
        <v>#N/A</v>
      </c>
      <c r="E23" s="291" t="e">
        <f>_Loc2</f>
        <v>#N/A</v>
      </c>
      <c r="F23" s="272" t="e">
        <f>_Loc2</f>
        <v>#N/A</v>
      </c>
      <c r="G23" s="759" t="e">
        <f>_Loc2</f>
        <v>#N/A</v>
      </c>
      <c r="H23" s="760"/>
      <c r="I23" s="272" t="e">
        <f>_Loc2</f>
        <v>#N/A</v>
      </c>
      <c r="J23" s="272" t="e">
        <f>_Loc2</f>
        <v>#N/A</v>
      </c>
      <c r="K23" s="272" t="e">
        <f>_Loc2</f>
        <v>#N/A</v>
      </c>
      <c r="L23" s="272" t="e">
        <f>_Loc2</f>
        <v>#N/A</v>
      </c>
      <c r="M23" s="300"/>
      <c r="N23" s="152"/>
      <c r="O23" s="152"/>
      <c r="P23" s="296"/>
      <c r="Q23" s="296"/>
      <c r="R23" s="152"/>
      <c r="S23" s="152"/>
      <c r="T23" s="272"/>
      <c r="U23" s="329"/>
      <c r="V23" s="272"/>
      <c r="W23" s="272" t="e">
        <f>_Loc2</f>
        <v>#N/A</v>
      </c>
      <c r="X23" s="272" t="e">
        <f>_Loc2</f>
        <v>#N/A</v>
      </c>
      <c r="Y23" s="272" t="e">
        <f>_Loc2</f>
        <v>#N/A</v>
      </c>
      <c r="Z23" s="110">
        <f t="shared" si="0"/>
        <v>292</v>
      </c>
      <c r="AA23" s="272" t="e">
        <f>_Loc2</f>
        <v>#N/A</v>
      </c>
      <c r="AB23" s="272" t="e">
        <f>_Loc2</f>
        <v>#N/A</v>
      </c>
      <c r="AC23" s="110" t="str">
        <f t="shared" si="2"/>
        <v/>
      </c>
    </row>
    <row r="24" spans="1:29">
      <c r="A24" s="294" t="s">
        <v>2486</v>
      </c>
      <c r="B24" s="152">
        <f t="shared" si="1"/>
        <v>17</v>
      </c>
      <c r="C24" s="280" t="e">
        <f>_Loc2</f>
        <v>#N/A</v>
      </c>
      <c r="D24" s="281" t="e">
        <f>_Loc2</f>
        <v>#N/A</v>
      </c>
      <c r="E24" s="291" t="e">
        <f>_Loc2</f>
        <v>#N/A</v>
      </c>
      <c r="F24" s="272" t="e">
        <f>_Loc2</f>
        <v>#N/A</v>
      </c>
      <c r="G24" s="759" t="e">
        <f>_Loc2</f>
        <v>#N/A</v>
      </c>
      <c r="H24" s="760"/>
      <c r="I24" s="272" t="e">
        <f>_Loc2</f>
        <v>#N/A</v>
      </c>
      <c r="J24" s="272" t="e">
        <f>_Loc2</f>
        <v>#N/A</v>
      </c>
      <c r="K24" s="272" t="e">
        <f>_Loc2</f>
        <v>#N/A</v>
      </c>
      <c r="L24" s="272" t="e">
        <f>_Loc2</f>
        <v>#N/A</v>
      </c>
      <c r="M24" s="152"/>
      <c r="N24" s="152"/>
      <c r="O24" s="152"/>
      <c r="P24" s="152"/>
      <c r="Q24" s="152"/>
      <c r="R24" s="152"/>
      <c r="S24" s="152"/>
      <c r="T24" s="272"/>
      <c r="U24" s="329"/>
      <c r="V24" s="272"/>
      <c r="W24" s="272" t="e">
        <f>_Loc2</f>
        <v>#N/A</v>
      </c>
      <c r="X24" s="272" t="e">
        <f>_Loc2</f>
        <v>#N/A</v>
      </c>
      <c r="Y24" s="272" t="e">
        <f>_Loc2</f>
        <v>#N/A</v>
      </c>
      <c r="Z24" s="110">
        <f t="shared" si="0"/>
        <v>292</v>
      </c>
      <c r="AA24" s="272" t="e">
        <f>_Loc2</f>
        <v>#N/A</v>
      </c>
      <c r="AB24" s="272" t="e">
        <f>_Loc2</f>
        <v>#N/A</v>
      </c>
      <c r="AC24" s="110" t="str">
        <f t="shared" si="2"/>
        <v/>
      </c>
    </row>
    <row r="25" spans="1:29">
      <c r="A25" s="294" t="s">
        <v>2487</v>
      </c>
      <c r="B25" s="152">
        <f t="shared" si="1"/>
        <v>18</v>
      </c>
      <c r="C25" s="280" t="e">
        <f>_Loc2</f>
        <v>#N/A</v>
      </c>
      <c r="D25" s="281" t="e">
        <f>_Loc2</f>
        <v>#N/A</v>
      </c>
      <c r="E25" s="291" t="e">
        <f>_Loc2</f>
        <v>#N/A</v>
      </c>
      <c r="F25" s="272" t="e">
        <f>_Loc2</f>
        <v>#N/A</v>
      </c>
      <c r="G25" s="759" t="e">
        <f>_Loc2</f>
        <v>#N/A</v>
      </c>
      <c r="H25" s="760"/>
      <c r="I25" s="272" t="e">
        <f>_Loc2</f>
        <v>#N/A</v>
      </c>
      <c r="J25" s="272" t="e">
        <f>_Loc2</f>
        <v>#N/A</v>
      </c>
      <c r="K25" s="272" t="e">
        <f>_Loc2</f>
        <v>#N/A</v>
      </c>
      <c r="L25" s="272" t="e">
        <f>_Loc2</f>
        <v>#N/A</v>
      </c>
      <c r="M25" s="152"/>
      <c r="N25" s="152"/>
      <c r="O25" s="152"/>
      <c r="P25" s="152"/>
      <c r="Q25" s="152"/>
      <c r="R25" s="152"/>
      <c r="S25" s="152"/>
      <c r="T25" s="272"/>
      <c r="U25" s="329"/>
      <c r="V25" s="272"/>
      <c r="W25" s="272" t="e">
        <f>_Loc2</f>
        <v>#N/A</v>
      </c>
      <c r="X25" s="272" t="e">
        <f>_Loc2</f>
        <v>#N/A</v>
      </c>
      <c r="Y25" s="272" t="e">
        <f>_Loc2</f>
        <v>#N/A</v>
      </c>
      <c r="Z25" s="110">
        <f t="shared" si="0"/>
        <v>292</v>
      </c>
      <c r="AA25" s="272" t="e">
        <f>_Loc2</f>
        <v>#N/A</v>
      </c>
      <c r="AB25" s="272" t="e">
        <f>_Loc2</f>
        <v>#N/A</v>
      </c>
      <c r="AC25" s="110" t="str">
        <f t="shared" si="2"/>
        <v/>
      </c>
    </row>
    <row r="26" spans="1:29">
      <c r="A26" s="294" t="s">
        <v>2488</v>
      </c>
      <c r="B26" s="152">
        <f t="shared" si="1"/>
        <v>19</v>
      </c>
      <c r="C26" s="280" t="e">
        <f>_Loc2</f>
        <v>#N/A</v>
      </c>
      <c r="D26" s="281" t="e">
        <f>_Loc2</f>
        <v>#N/A</v>
      </c>
      <c r="E26" s="291" t="e">
        <f>_Loc2</f>
        <v>#N/A</v>
      </c>
      <c r="F26" s="272" t="e">
        <f>_Loc2</f>
        <v>#N/A</v>
      </c>
      <c r="G26" s="759" t="e">
        <f>_Loc2</f>
        <v>#N/A</v>
      </c>
      <c r="H26" s="760"/>
      <c r="I26" s="272" t="e">
        <f>_Loc2</f>
        <v>#N/A</v>
      </c>
      <c r="J26" s="272" t="e">
        <f>_Loc2</f>
        <v>#N/A</v>
      </c>
      <c r="K26" s="272" t="e">
        <f>_Loc2</f>
        <v>#N/A</v>
      </c>
      <c r="L26" s="272" t="e">
        <f>_Loc2</f>
        <v>#N/A</v>
      </c>
      <c r="M26" s="152"/>
      <c r="N26" s="152"/>
      <c r="O26" s="152"/>
      <c r="P26" s="152"/>
      <c r="Q26" s="152"/>
      <c r="R26" s="152"/>
      <c r="S26" s="152"/>
      <c r="T26" s="272"/>
      <c r="U26" s="329"/>
      <c r="V26" s="272"/>
      <c r="W26" s="272" t="e">
        <f>_Loc2</f>
        <v>#N/A</v>
      </c>
      <c r="X26" s="272" t="e">
        <f>_Loc2</f>
        <v>#N/A</v>
      </c>
      <c r="Y26" s="272" t="e">
        <f>_Loc2</f>
        <v>#N/A</v>
      </c>
      <c r="Z26" s="110">
        <f t="shared" si="0"/>
        <v>292</v>
      </c>
      <c r="AA26" s="272" t="e">
        <f>_Loc2</f>
        <v>#N/A</v>
      </c>
      <c r="AB26" s="272" t="e">
        <f>_Loc2</f>
        <v>#N/A</v>
      </c>
      <c r="AC26" s="110" t="str">
        <f t="shared" si="2"/>
        <v/>
      </c>
    </row>
    <row r="27" spans="1:29">
      <c r="A27" s="294" t="s">
        <v>2489</v>
      </c>
      <c r="B27" s="152">
        <f t="shared" si="1"/>
        <v>20</v>
      </c>
      <c r="C27" s="280" t="e">
        <f>_Loc2</f>
        <v>#N/A</v>
      </c>
      <c r="D27" s="281" t="e">
        <f>_Loc2</f>
        <v>#N/A</v>
      </c>
      <c r="E27" s="291" t="e">
        <f>_Loc2</f>
        <v>#N/A</v>
      </c>
      <c r="F27" s="272" t="e">
        <f>_Loc2</f>
        <v>#N/A</v>
      </c>
      <c r="G27" s="759" t="e">
        <f>_Loc2</f>
        <v>#N/A</v>
      </c>
      <c r="H27" s="760"/>
      <c r="I27" s="272" t="e">
        <f>_Loc2</f>
        <v>#N/A</v>
      </c>
      <c r="J27" s="272" t="e">
        <f>_Loc2</f>
        <v>#N/A</v>
      </c>
      <c r="K27" s="272" t="e">
        <f>_Loc2</f>
        <v>#N/A</v>
      </c>
      <c r="L27" s="272" t="e">
        <f>_Loc2</f>
        <v>#N/A</v>
      </c>
      <c r="M27" s="152"/>
      <c r="N27" s="152"/>
      <c r="O27" s="152"/>
      <c r="P27" s="152"/>
      <c r="Q27" s="152"/>
      <c r="R27" s="152"/>
      <c r="S27" s="152"/>
      <c r="T27" s="272"/>
      <c r="U27" s="329"/>
      <c r="V27" s="272"/>
      <c r="W27" s="272" t="e">
        <f>_Loc2</f>
        <v>#N/A</v>
      </c>
      <c r="X27" s="272" t="e">
        <f>_Loc2</f>
        <v>#N/A</v>
      </c>
      <c r="Y27" s="272" t="e">
        <f>_Loc2</f>
        <v>#N/A</v>
      </c>
      <c r="Z27" s="110">
        <f t="shared" si="0"/>
        <v>292</v>
      </c>
      <c r="AA27" s="272" t="e">
        <f>_Loc2</f>
        <v>#N/A</v>
      </c>
      <c r="AB27" s="272" t="e">
        <f>_Loc2</f>
        <v>#N/A</v>
      </c>
      <c r="AC27" s="110" t="str">
        <f t="shared" si="2"/>
        <v/>
      </c>
    </row>
    <row r="28" spans="1:29">
      <c r="A28" s="294" t="s">
        <v>2490</v>
      </c>
      <c r="B28" s="152">
        <f t="shared" si="1"/>
        <v>21</v>
      </c>
      <c r="C28" s="280" t="e">
        <f>_Loc2</f>
        <v>#N/A</v>
      </c>
      <c r="D28" s="281" t="e">
        <f>_Loc2</f>
        <v>#N/A</v>
      </c>
      <c r="E28" s="291" t="e">
        <f>_Loc2</f>
        <v>#N/A</v>
      </c>
      <c r="F28" s="272" t="e">
        <f>_Loc2</f>
        <v>#N/A</v>
      </c>
      <c r="G28" s="759" t="e">
        <f>_Loc2</f>
        <v>#N/A</v>
      </c>
      <c r="H28" s="760"/>
      <c r="I28" s="272" t="e">
        <f>_Loc2</f>
        <v>#N/A</v>
      </c>
      <c r="J28" s="272" t="e">
        <f>_Loc2</f>
        <v>#N/A</v>
      </c>
      <c r="K28" s="272" t="e">
        <f>_Loc2</f>
        <v>#N/A</v>
      </c>
      <c r="L28" s="272" t="e">
        <f>_Loc2</f>
        <v>#N/A</v>
      </c>
      <c r="M28" s="152"/>
      <c r="N28" s="152"/>
      <c r="O28" s="152"/>
      <c r="P28" s="152"/>
      <c r="Q28" s="152"/>
      <c r="R28" s="152"/>
      <c r="S28" s="152"/>
      <c r="T28" s="272"/>
      <c r="U28" s="329"/>
      <c r="V28" s="272"/>
      <c r="W28" s="272" t="e">
        <f>_Loc2</f>
        <v>#N/A</v>
      </c>
      <c r="X28" s="272" t="e">
        <f>_Loc2</f>
        <v>#N/A</v>
      </c>
      <c r="Y28" s="272" t="e">
        <f>_Loc2</f>
        <v>#N/A</v>
      </c>
      <c r="Z28" s="110">
        <f t="shared" si="0"/>
        <v>292</v>
      </c>
      <c r="AA28" s="272" t="e">
        <f>_Loc2</f>
        <v>#N/A</v>
      </c>
      <c r="AB28" s="272" t="e">
        <f>_Loc2</f>
        <v>#N/A</v>
      </c>
      <c r="AC28" s="110" t="str">
        <f t="shared" si="2"/>
        <v/>
      </c>
    </row>
    <row r="29" spans="1:29">
      <c r="A29" s="294" t="s">
        <v>2491</v>
      </c>
      <c r="B29" s="152">
        <f t="shared" si="1"/>
        <v>22</v>
      </c>
      <c r="C29" s="280" t="e">
        <f>_Loc2</f>
        <v>#N/A</v>
      </c>
      <c r="D29" s="281" t="e">
        <f>_Loc2</f>
        <v>#N/A</v>
      </c>
      <c r="E29" s="291" t="e">
        <f>_Loc2</f>
        <v>#N/A</v>
      </c>
      <c r="F29" s="272" t="e">
        <f>_Loc2</f>
        <v>#N/A</v>
      </c>
      <c r="G29" s="759" t="e">
        <f>_Loc2</f>
        <v>#N/A</v>
      </c>
      <c r="H29" s="760"/>
      <c r="I29" s="272" t="e">
        <f>_Loc2</f>
        <v>#N/A</v>
      </c>
      <c r="J29" s="272" t="e">
        <f>_Loc2</f>
        <v>#N/A</v>
      </c>
      <c r="K29" s="272" t="e">
        <f>_Loc2</f>
        <v>#N/A</v>
      </c>
      <c r="L29" s="272" t="e">
        <f>_Loc2</f>
        <v>#N/A</v>
      </c>
      <c r="M29" s="152"/>
      <c r="N29" s="152"/>
      <c r="O29" s="152"/>
      <c r="P29" s="152"/>
      <c r="Q29" s="152"/>
      <c r="R29" s="152"/>
      <c r="S29" s="152"/>
      <c r="T29" s="272"/>
      <c r="U29" s="329"/>
      <c r="V29" s="272"/>
      <c r="W29" s="272" t="e">
        <f>_Loc2</f>
        <v>#N/A</v>
      </c>
      <c r="X29" s="272" t="e">
        <f>_Loc2</f>
        <v>#N/A</v>
      </c>
      <c r="Y29" s="272" t="e">
        <f>_Loc2</f>
        <v>#N/A</v>
      </c>
      <c r="Z29" s="110">
        <f t="shared" si="0"/>
        <v>292</v>
      </c>
      <c r="AA29" s="272" t="e">
        <f>_Loc2</f>
        <v>#N/A</v>
      </c>
      <c r="AB29" s="272" t="e">
        <f>_Loc2</f>
        <v>#N/A</v>
      </c>
      <c r="AC29" s="110" t="str">
        <f t="shared" si="2"/>
        <v/>
      </c>
    </row>
    <row r="30" spans="1:29">
      <c r="A30" s="294" t="s">
        <v>2492</v>
      </c>
      <c r="B30" s="152">
        <f t="shared" si="1"/>
        <v>23</v>
      </c>
      <c r="C30" s="280" t="e">
        <f>_Loc2</f>
        <v>#N/A</v>
      </c>
      <c r="D30" s="281" t="e">
        <f>_Loc2</f>
        <v>#N/A</v>
      </c>
      <c r="E30" s="291" t="e">
        <f>_Loc2</f>
        <v>#N/A</v>
      </c>
      <c r="F30" s="272" t="e">
        <f>_Loc2</f>
        <v>#N/A</v>
      </c>
      <c r="G30" s="759" t="e">
        <f>_Loc2</f>
        <v>#N/A</v>
      </c>
      <c r="H30" s="760"/>
      <c r="I30" s="272" t="e">
        <f>_Loc2</f>
        <v>#N/A</v>
      </c>
      <c r="J30" s="272" t="e">
        <f>_Loc2</f>
        <v>#N/A</v>
      </c>
      <c r="K30" s="272" t="e">
        <f>_Loc2</f>
        <v>#N/A</v>
      </c>
      <c r="L30" s="272" t="e">
        <f>_Loc2</f>
        <v>#N/A</v>
      </c>
      <c r="M30" s="152"/>
      <c r="N30" s="152"/>
      <c r="O30" s="152"/>
      <c r="P30" s="152"/>
      <c r="Q30" s="152"/>
      <c r="R30" s="152"/>
      <c r="S30" s="152"/>
      <c r="T30" s="272"/>
      <c r="U30" s="329"/>
      <c r="V30" s="272"/>
      <c r="W30" s="272" t="e">
        <f>_Loc2</f>
        <v>#N/A</v>
      </c>
      <c r="X30" s="272" t="e">
        <f>_Loc2</f>
        <v>#N/A</v>
      </c>
      <c r="Y30" s="272" t="e">
        <f>_Loc2</f>
        <v>#N/A</v>
      </c>
      <c r="Z30" s="110">
        <f t="shared" si="0"/>
        <v>292</v>
      </c>
      <c r="AA30" s="272" t="e">
        <f>_Loc2</f>
        <v>#N/A</v>
      </c>
      <c r="AB30" s="272" t="e">
        <f>_Loc2</f>
        <v>#N/A</v>
      </c>
      <c r="AC30" s="110" t="str">
        <f t="shared" si="2"/>
        <v/>
      </c>
    </row>
    <row r="31" spans="1:29">
      <c r="A31" s="294" t="s">
        <v>2493</v>
      </c>
      <c r="B31" s="152">
        <f t="shared" si="1"/>
        <v>24</v>
      </c>
      <c r="C31" s="280" t="e">
        <f>_Loc2</f>
        <v>#N/A</v>
      </c>
      <c r="D31" s="281" t="e">
        <f>_Loc2</f>
        <v>#N/A</v>
      </c>
      <c r="E31" s="291" t="e">
        <f>_Loc2</f>
        <v>#N/A</v>
      </c>
      <c r="F31" s="272" t="e">
        <f>_Loc2</f>
        <v>#N/A</v>
      </c>
      <c r="G31" s="759" t="e">
        <f>_Loc2</f>
        <v>#N/A</v>
      </c>
      <c r="H31" s="760"/>
      <c r="I31" s="272" t="e">
        <f>_Loc2</f>
        <v>#N/A</v>
      </c>
      <c r="J31" s="272" t="e">
        <f>_Loc2</f>
        <v>#N/A</v>
      </c>
      <c r="K31" s="272" t="e">
        <f>_Loc2</f>
        <v>#N/A</v>
      </c>
      <c r="L31" s="272" t="e">
        <f>_Loc2</f>
        <v>#N/A</v>
      </c>
      <c r="M31" s="296"/>
      <c r="N31" s="152"/>
      <c r="O31" s="152"/>
      <c r="P31" s="152"/>
      <c r="Q31" s="152"/>
      <c r="R31" s="152"/>
      <c r="S31" s="297"/>
      <c r="T31" s="272"/>
      <c r="U31" s="329"/>
      <c r="V31" s="272"/>
      <c r="W31" s="272" t="e">
        <f>_Loc2</f>
        <v>#N/A</v>
      </c>
      <c r="X31" s="272" t="e">
        <f>_Loc2</f>
        <v>#N/A</v>
      </c>
      <c r="Y31" s="272" t="e">
        <f>_Loc2</f>
        <v>#N/A</v>
      </c>
      <c r="Z31" s="110">
        <f t="shared" si="0"/>
        <v>292</v>
      </c>
      <c r="AA31" s="272" t="e">
        <f>_Loc2</f>
        <v>#N/A</v>
      </c>
      <c r="AB31" s="272" t="e">
        <f>_Loc2</f>
        <v>#N/A</v>
      </c>
      <c r="AC31" s="110" t="str">
        <f t="shared" si="2"/>
        <v/>
      </c>
    </row>
    <row r="32" spans="1:29">
      <c r="A32" s="294" t="s">
        <v>2494</v>
      </c>
      <c r="B32" s="152">
        <f t="shared" si="1"/>
        <v>25</v>
      </c>
      <c r="C32" s="280" t="e">
        <f>_Loc2</f>
        <v>#N/A</v>
      </c>
      <c r="D32" s="281" t="e">
        <f>_Loc2</f>
        <v>#N/A</v>
      </c>
      <c r="E32" s="291" t="e">
        <f>_Loc2</f>
        <v>#N/A</v>
      </c>
      <c r="F32" s="272" t="e">
        <f>_Loc2</f>
        <v>#N/A</v>
      </c>
      <c r="G32" s="759" t="e">
        <f>_Loc2</f>
        <v>#N/A</v>
      </c>
      <c r="H32" s="760"/>
      <c r="I32" s="272" t="e">
        <f>_Loc2</f>
        <v>#N/A</v>
      </c>
      <c r="J32" s="272" t="e">
        <f>_Loc2</f>
        <v>#N/A</v>
      </c>
      <c r="K32" s="272" t="e">
        <f>_Loc2</f>
        <v>#N/A</v>
      </c>
      <c r="L32" s="272" t="e">
        <f>_Loc2</f>
        <v>#N/A</v>
      </c>
      <c r="M32" s="152"/>
      <c r="N32" s="300"/>
      <c r="O32" s="300"/>
      <c r="P32" s="152"/>
      <c r="Q32" s="152"/>
      <c r="R32" s="152"/>
      <c r="S32" s="152"/>
      <c r="T32" s="272"/>
      <c r="U32" s="329"/>
      <c r="V32" s="272"/>
      <c r="W32" s="272" t="e">
        <f>_Loc2</f>
        <v>#N/A</v>
      </c>
      <c r="X32" s="272" t="e">
        <f>_Loc2</f>
        <v>#N/A</v>
      </c>
      <c r="Y32" s="272" t="e">
        <f>_Loc2</f>
        <v>#N/A</v>
      </c>
      <c r="Z32" s="110">
        <f t="shared" si="0"/>
        <v>292</v>
      </c>
      <c r="AA32" s="272" t="e">
        <f>_Loc2</f>
        <v>#N/A</v>
      </c>
      <c r="AB32" s="272" t="e">
        <f>_Loc2</f>
        <v>#N/A</v>
      </c>
      <c r="AC32" s="110" t="str">
        <f t="shared" si="2"/>
        <v/>
      </c>
    </row>
    <row r="33" spans="1:29">
      <c r="A33" s="294" t="s">
        <v>2495</v>
      </c>
      <c r="B33" s="152">
        <f t="shared" si="1"/>
        <v>26</v>
      </c>
      <c r="C33" s="280" t="e">
        <f>_Loc2</f>
        <v>#N/A</v>
      </c>
      <c r="D33" s="281" t="e">
        <f>_Loc2</f>
        <v>#N/A</v>
      </c>
      <c r="E33" s="291" t="e">
        <f>_Loc2</f>
        <v>#N/A</v>
      </c>
      <c r="F33" s="272" t="e">
        <f>_Loc2</f>
        <v>#N/A</v>
      </c>
      <c r="G33" s="759" t="e">
        <f>_Loc2</f>
        <v>#N/A</v>
      </c>
      <c r="H33" s="760"/>
      <c r="I33" s="272" t="e">
        <f>_Loc2</f>
        <v>#N/A</v>
      </c>
      <c r="J33" s="272" t="e">
        <f>_Loc2</f>
        <v>#N/A</v>
      </c>
      <c r="K33" s="272" t="e">
        <f>_Loc2</f>
        <v>#N/A</v>
      </c>
      <c r="L33" s="272" t="e">
        <f>_Loc2</f>
        <v>#N/A</v>
      </c>
      <c r="M33" s="152"/>
      <c r="N33" s="152"/>
      <c r="O33" s="152"/>
      <c r="P33" s="152"/>
      <c r="Q33" s="152"/>
      <c r="R33" s="152"/>
      <c r="S33" s="152"/>
      <c r="T33" s="272"/>
      <c r="U33" s="329"/>
      <c r="V33" s="272"/>
      <c r="W33" s="272" t="e">
        <f>_Loc2</f>
        <v>#N/A</v>
      </c>
      <c r="X33" s="272" t="e">
        <f>_Loc2</f>
        <v>#N/A</v>
      </c>
      <c r="Y33" s="272" t="e">
        <f>_Loc2</f>
        <v>#N/A</v>
      </c>
      <c r="Z33" s="110">
        <f t="shared" si="0"/>
        <v>292</v>
      </c>
      <c r="AA33" s="272" t="e">
        <f>_Loc2</f>
        <v>#N/A</v>
      </c>
      <c r="AB33" s="272" t="e">
        <f>_Loc2</f>
        <v>#N/A</v>
      </c>
      <c r="AC33" s="110" t="str">
        <f t="shared" si="2"/>
        <v/>
      </c>
    </row>
    <row r="34" spans="1:29">
      <c r="A34" s="294" t="s">
        <v>2496</v>
      </c>
      <c r="B34" s="152">
        <f t="shared" si="1"/>
        <v>27</v>
      </c>
      <c r="C34" s="280" t="e">
        <f>_Loc2</f>
        <v>#N/A</v>
      </c>
      <c r="D34" s="281" t="e">
        <f>_Loc2</f>
        <v>#N/A</v>
      </c>
      <c r="E34" s="291" t="e">
        <f>_Loc2</f>
        <v>#N/A</v>
      </c>
      <c r="F34" s="272" t="e">
        <f>_Loc2</f>
        <v>#N/A</v>
      </c>
      <c r="G34" s="759" t="e">
        <f>_Loc2</f>
        <v>#N/A</v>
      </c>
      <c r="H34" s="760"/>
      <c r="I34" s="272" t="e">
        <f>_Loc2</f>
        <v>#N/A</v>
      </c>
      <c r="J34" s="272" t="e">
        <f>_Loc2</f>
        <v>#N/A</v>
      </c>
      <c r="K34" s="272" t="e">
        <f>_Loc2</f>
        <v>#N/A</v>
      </c>
      <c r="L34" s="272" t="e">
        <f>_Loc2</f>
        <v>#N/A</v>
      </c>
      <c r="M34" s="152"/>
      <c r="N34" s="152"/>
      <c r="O34" s="152"/>
      <c r="P34" s="152"/>
      <c r="Q34" s="152"/>
      <c r="R34" s="152"/>
      <c r="S34" s="152"/>
      <c r="T34" s="272"/>
      <c r="U34" s="329"/>
      <c r="V34" s="272"/>
      <c r="W34" s="272" t="e">
        <f>_Loc2</f>
        <v>#N/A</v>
      </c>
      <c r="X34" s="272" t="e">
        <f>_Loc2</f>
        <v>#N/A</v>
      </c>
      <c r="Y34" s="272" t="e">
        <f>_Loc2</f>
        <v>#N/A</v>
      </c>
      <c r="Z34" s="110">
        <f t="shared" si="0"/>
        <v>292</v>
      </c>
      <c r="AA34" s="272" t="e">
        <f>_Loc2</f>
        <v>#N/A</v>
      </c>
      <c r="AB34" s="272" t="e">
        <f>_Loc2</f>
        <v>#N/A</v>
      </c>
      <c r="AC34" s="110" t="str">
        <f t="shared" si="2"/>
        <v/>
      </c>
    </row>
    <row r="35" spans="1:29">
      <c r="A35" s="294" t="s">
        <v>2497</v>
      </c>
      <c r="B35" s="152">
        <f t="shared" si="1"/>
        <v>28</v>
      </c>
      <c r="C35" s="280" t="e">
        <f>_Loc2</f>
        <v>#N/A</v>
      </c>
      <c r="D35" s="281" t="e">
        <f>_Loc2</f>
        <v>#N/A</v>
      </c>
      <c r="E35" s="291" t="e">
        <f>_Loc2</f>
        <v>#N/A</v>
      </c>
      <c r="F35" s="272" t="e">
        <f>_Loc2</f>
        <v>#N/A</v>
      </c>
      <c r="G35" s="759" t="e">
        <f>_Loc2</f>
        <v>#N/A</v>
      </c>
      <c r="H35" s="760"/>
      <c r="I35" s="272" t="e">
        <f>_Loc2</f>
        <v>#N/A</v>
      </c>
      <c r="J35" s="272" t="e">
        <f>_Loc2</f>
        <v>#N/A</v>
      </c>
      <c r="K35" s="272" t="e">
        <f>_Loc2</f>
        <v>#N/A</v>
      </c>
      <c r="L35" s="272" t="e">
        <f>_Loc2</f>
        <v>#N/A</v>
      </c>
      <c r="M35" s="152"/>
      <c r="N35" s="152"/>
      <c r="O35" s="152"/>
      <c r="P35" s="152"/>
      <c r="Q35" s="152"/>
      <c r="R35" s="152"/>
      <c r="S35" s="297"/>
      <c r="T35" s="272"/>
      <c r="U35" s="329"/>
      <c r="V35" s="272"/>
      <c r="W35" s="272" t="e">
        <f>_Loc2</f>
        <v>#N/A</v>
      </c>
      <c r="X35" s="272" t="e">
        <f>_Loc2</f>
        <v>#N/A</v>
      </c>
      <c r="Y35" s="272" t="e">
        <f>_Loc2</f>
        <v>#N/A</v>
      </c>
      <c r="Z35" s="110">
        <f t="shared" si="0"/>
        <v>292</v>
      </c>
      <c r="AA35" s="272" t="e">
        <f>_Loc2</f>
        <v>#N/A</v>
      </c>
      <c r="AB35" s="272" t="e">
        <f>_Loc2</f>
        <v>#N/A</v>
      </c>
      <c r="AC35" s="110" t="str">
        <f t="shared" si="2"/>
        <v/>
      </c>
    </row>
    <row r="36" spans="1:29">
      <c r="A36" s="294" t="s">
        <v>2498</v>
      </c>
      <c r="B36" s="152">
        <f t="shared" si="1"/>
        <v>29</v>
      </c>
      <c r="C36" s="280" t="e">
        <f>_Loc2</f>
        <v>#N/A</v>
      </c>
      <c r="D36" s="281" t="e">
        <f>_Loc2</f>
        <v>#N/A</v>
      </c>
      <c r="E36" s="291" t="e">
        <f>_Loc2</f>
        <v>#N/A</v>
      </c>
      <c r="F36" s="272" t="e">
        <f>_Loc2</f>
        <v>#N/A</v>
      </c>
      <c r="G36" s="759" t="e">
        <f>_Loc2</f>
        <v>#N/A</v>
      </c>
      <c r="H36" s="760"/>
      <c r="I36" s="272" t="e">
        <f>_Loc2</f>
        <v>#N/A</v>
      </c>
      <c r="J36" s="272" t="e">
        <f>_Loc2</f>
        <v>#N/A</v>
      </c>
      <c r="K36" s="272" t="e">
        <f>_Loc2</f>
        <v>#N/A</v>
      </c>
      <c r="L36" s="272" t="e">
        <f>_Loc2</f>
        <v>#N/A</v>
      </c>
      <c r="M36" s="152"/>
      <c r="N36" s="152"/>
      <c r="O36" s="152"/>
      <c r="P36" s="152"/>
      <c r="Q36" s="152"/>
      <c r="R36" s="152"/>
      <c r="S36" s="152"/>
      <c r="T36" s="272"/>
      <c r="U36" s="329"/>
      <c r="V36" s="272"/>
      <c r="W36" s="272" t="e">
        <f>_Loc2</f>
        <v>#N/A</v>
      </c>
      <c r="X36" s="272" t="e">
        <f>_Loc2</f>
        <v>#N/A</v>
      </c>
      <c r="Y36" s="272" t="e">
        <f>_Loc2</f>
        <v>#N/A</v>
      </c>
      <c r="Z36" s="110">
        <f t="shared" si="0"/>
        <v>292</v>
      </c>
      <c r="AA36" s="272" t="e">
        <f>_Loc2</f>
        <v>#N/A</v>
      </c>
      <c r="AB36" s="272" t="e">
        <f>_Loc2</f>
        <v>#N/A</v>
      </c>
      <c r="AC36" s="110" t="str">
        <f t="shared" si="2"/>
        <v/>
      </c>
    </row>
    <row r="37" spans="1:29">
      <c r="A37" s="294" t="s">
        <v>2499</v>
      </c>
      <c r="B37" s="152">
        <f t="shared" si="1"/>
        <v>30</v>
      </c>
      <c r="C37" s="280" t="e">
        <f>_Loc2</f>
        <v>#N/A</v>
      </c>
      <c r="D37" s="281" t="e">
        <f>_Loc2</f>
        <v>#N/A</v>
      </c>
      <c r="E37" s="291" t="e">
        <f>_Loc2</f>
        <v>#N/A</v>
      </c>
      <c r="F37" s="272" t="e">
        <f>_Loc2</f>
        <v>#N/A</v>
      </c>
      <c r="G37" s="759" t="e">
        <f>_Loc2</f>
        <v>#N/A</v>
      </c>
      <c r="H37" s="760"/>
      <c r="I37" s="272" t="e">
        <f>_Loc2</f>
        <v>#N/A</v>
      </c>
      <c r="J37" s="272" t="e">
        <f>_Loc2</f>
        <v>#N/A</v>
      </c>
      <c r="K37" s="272" t="e">
        <f>_Loc2</f>
        <v>#N/A</v>
      </c>
      <c r="L37" s="272" t="e">
        <f>_Loc2</f>
        <v>#N/A</v>
      </c>
      <c r="M37" s="152"/>
      <c r="N37" s="152"/>
      <c r="O37" s="152"/>
      <c r="P37" s="152"/>
      <c r="Q37" s="152"/>
      <c r="R37" s="152"/>
      <c r="S37" s="152"/>
      <c r="T37" s="272"/>
      <c r="U37" s="329"/>
      <c r="V37" s="272"/>
      <c r="W37" s="272" t="e">
        <f>_Loc2</f>
        <v>#N/A</v>
      </c>
      <c r="X37" s="272" t="e">
        <f>_Loc2</f>
        <v>#N/A</v>
      </c>
      <c r="Y37" s="272" t="e">
        <f>_Loc2</f>
        <v>#N/A</v>
      </c>
      <c r="Z37" s="110">
        <f t="shared" si="0"/>
        <v>292</v>
      </c>
      <c r="AA37" s="272" t="e">
        <f>_Loc2</f>
        <v>#N/A</v>
      </c>
      <c r="AB37" s="272" t="e">
        <f>_Loc2</f>
        <v>#N/A</v>
      </c>
      <c r="AC37" s="110" t="str">
        <f t="shared" si="2"/>
        <v/>
      </c>
    </row>
    <row r="38" spans="1:29">
      <c r="A38" s="294" t="s">
        <v>2500</v>
      </c>
      <c r="B38" s="152">
        <f t="shared" si="1"/>
        <v>31</v>
      </c>
      <c r="C38" s="280" t="e">
        <f>_Loc2</f>
        <v>#N/A</v>
      </c>
      <c r="D38" s="281" t="e">
        <f>_Loc2</f>
        <v>#N/A</v>
      </c>
      <c r="E38" s="291" t="e">
        <f>_Loc2</f>
        <v>#N/A</v>
      </c>
      <c r="F38" s="272" t="e">
        <f>_Loc2</f>
        <v>#N/A</v>
      </c>
      <c r="G38" s="759" t="e">
        <f>_Loc2</f>
        <v>#N/A</v>
      </c>
      <c r="H38" s="760"/>
      <c r="I38" s="272" t="e">
        <f>_Loc2</f>
        <v>#N/A</v>
      </c>
      <c r="J38" s="272" t="e">
        <f>_Loc2</f>
        <v>#N/A</v>
      </c>
      <c r="K38" s="272" t="e">
        <f>_Loc2</f>
        <v>#N/A</v>
      </c>
      <c r="L38" s="272" t="e">
        <f>_Loc2</f>
        <v>#N/A</v>
      </c>
      <c r="M38" s="152"/>
      <c r="N38" s="152"/>
      <c r="O38" s="152"/>
      <c r="P38" s="152"/>
      <c r="Q38" s="152"/>
      <c r="R38" s="152"/>
      <c r="S38" s="152"/>
      <c r="T38" s="272"/>
      <c r="U38" s="329"/>
      <c r="V38" s="272"/>
      <c r="W38" s="272" t="e">
        <f>_Loc2</f>
        <v>#N/A</v>
      </c>
      <c r="X38" s="272" t="e">
        <f>_Loc2</f>
        <v>#N/A</v>
      </c>
      <c r="Y38" s="272" t="e">
        <f>_Loc2</f>
        <v>#N/A</v>
      </c>
      <c r="Z38" s="110">
        <f t="shared" si="0"/>
        <v>292</v>
      </c>
      <c r="AA38" s="272" t="e">
        <f>_Loc2</f>
        <v>#N/A</v>
      </c>
      <c r="AB38" s="272" t="e">
        <f>_Loc2</f>
        <v>#N/A</v>
      </c>
      <c r="AC38" s="110" t="str">
        <f t="shared" si="2"/>
        <v/>
      </c>
    </row>
    <row r="39" spans="1:29">
      <c r="A39" s="294" t="s">
        <v>2501</v>
      </c>
      <c r="B39" s="152">
        <f t="shared" si="1"/>
        <v>32</v>
      </c>
      <c r="C39" s="280" t="e">
        <f>_Loc2</f>
        <v>#N/A</v>
      </c>
      <c r="D39" s="281" t="e">
        <f>_Loc2</f>
        <v>#N/A</v>
      </c>
      <c r="E39" s="291" t="e">
        <f>_Loc2</f>
        <v>#N/A</v>
      </c>
      <c r="F39" s="272" t="e">
        <f>_Loc2</f>
        <v>#N/A</v>
      </c>
      <c r="G39" s="759" t="e">
        <f>_Loc2</f>
        <v>#N/A</v>
      </c>
      <c r="H39" s="760"/>
      <c r="I39" s="272" t="e">
        <f>_Loc2</f>
        <v>#N/A</v>
      </c>
      <c r="J39" s="272" t="e">
        <f>_Loc2</f>
        <v>#N/A</v>
      </c>
      <c r="K39" s="272" t="e">
        <f>_Loc2</f>
        <v>#N/A</v>
      </c>
      <c r="L39" s="272" t="e">
        <f>_Loc2</f>
        <v>#N/A</v>
      </c>
      <c r="M39" s="152"/>
      <c r="N39" s="152"/>
      <c r="O39" s="152"/>
      <c r="P39" s="152"/>
      <c r="Q39" s="152"/>
      <c r="R39" s="152"/>
      <c r="S39" s="152"/>
      <c r="T39" s="272"/>
      <c r="U39" s="329"/>
      <c r="V39" s="272"/>
      <c r="W39" s="272" t="e">
        <f>_Loc2</f>
        <v>#N/A</v>
      </c>
      <c r="X39" s="272" t="e">
        <f>_Loc2</f>
        <v>#N/A</v>
      </c>
      <c r="Y39" s="272" t="e">
        <f>_Loc2</f>
        <v>#N/A</v>
      </c>
      <c r="Z39" s="110">
        <f t="shared" si="0"/>
        <v>292</v>
      </c>
      <c r="AA39" s="272" t="e">
        <f>_Loc2</f>
        <v>#N/A</v>
      </c>
      <c r="AB39" s="272" t="e">
        <f>_Loc2</f>
        <v>#N/A</v>
      </c>
      <c r="AC39" s="110" t="str">
        <f t="shared" si="2"/>
        <v/>
      </c>
    </row>
    <row r="40" spans="1:29">
      <c r="A40" s="294" t="s">
        <v>2502</v>
      </c>
      <c r="B40" s="152">
        <f t="shared" si="1"/>
        <v>33</v>
      </c>
      <c r="C40" s="280" t="e">
        <f>_Loc2</f>
        <v>#N/A</v>
      </c>
      <c r="D40" s="281" t="e">
        <f>_Loc2</f>
        <v>#N/A</v>
      </c>
      <c r="E40" s="291" t="e">
        <f>_Loc2</f>
        <v>#N/A</v>
      </c>
      <c r="F40" s="272" t="e">
        <f>_Loc2</f>
        <v>#N/A</v>
      </c>
      <c r="G40" s="759" t="e">
        <f>_Loc2</f>
        <v>#N/A</v>
      </c>
      <c r="H40" s="760"/>
      <c r="I40" s="272" t="e">
        <f>_Loc2</f>
        <v>#N/A</v>
      </c>
      <c r="J40" s="272" t="e">
        <f>_Loc2</f>
        <v>#N/A</v>
      </c>
      <c r="K40" s="272" t="e">
        <f>_Loc2</f>
        <v>#N/A</v>
      </c>
      <c r="L40" s="272" t="e">
        <f>_Loc2</f>
        <v>#N/A</v>
      </c>
      <c r="M40" s="152"/>
      <c r="N40" s="152"/>
      <c r="O40" s="152"/>
      <c r="P40" s="152"/>
      <c r="Q40" s="152"/>
      <c r="R40" s="152"/>
      <c r="S40" s="152"/>
      <c r="T40" s="272"/>
      <c r="U40" s="329"/>
      <c r="V40" s="272"/>
      <c r="W40" s="272" t="e">
        <f>_Loc2</f>
        <v>#N/A</v>
      </c>
      <c r="X40" s="272" t="e">
        <f>_Loc2</f>
        <v>#N/A</v>
      </c>
      <c r="Y40" s="272" t="e">
        <f>_Loc2</f>
        <v>#N/A</v>
      </c>
      <c r="Z40" s="110">
        <f t="shared" si="0"/>
        <v>292</v>
      </c>
      <c r="AA40" s="272" t="e">
        <f>_Loc2</f>
        <v>#N/A</v>
      </c>
      <c r="AB40" s="272" t="e">
        <f>_Loc2</f>
        <v>#N/A</v>
      </c>
      <c r="AC40" s="110" t="str">
        <f t="shared" si="2"/>
        <v/>
      </c>
    </row>
    <row r="41" spans="1:29">
      <c r="A41" s="294" t="s">
        <v>2503</v>
      </c>
      <c r="B41" s="152">
        <f t="shared" si="1"/>
        <v>34</v>
      </c>
      <c r="C41" s="280" t="e">
        <f>_Loc2</f>
        <v>#N/A</v>
      </c>
      <c r="D41" s="281" t="e">
        <f>_Loc2</f>
        <v>#N/A</v>
      </c>
      <c r="E41" s="291" t="e">
        <f>_Loc2</f>
        <v>#N/A</v>
      </c>
      <c r="F41" s="272" t="e">
        <f>_Loc2</f>
        <v>#N/A</v>
      </c>
      <c r="G41" s="759" t="e">
        <f>_Loc2</f>
        <v>#N/A</v>
      </c>
      <c r="H41" s="760"/>
      <c r="I41" s="272" t="e">
        <f>_Loc2</f>
        <v>#N/A</v>
      </c>
      <c r="J41" s="272" t="e">
        <f>_Loc2</f>
        <v>#N/A</v>
      </c>
      <c r="K41" s="272" t="e">
        <f>_Loc2</f>
        <v>#N/A</v>
      </c>
      <c r="L41" s="272" t="e">
        <f>_Loc2</f>
        <v>#N/A</v>
      </c>
      <c r="M41" s="152"/>
      <c r="N41" s="152"/>
      <c r="O41" s="152"/>
      <c r="P41" s="152"/>
      <c r="Q41" s="152"/>
      <c r="R41" s="152"/>
      <c r="S41" s="152"/>
      <c r="T41" s="272"/>
      <c r="U41" s="329"/>
      <c r="V41" s="272"/>
      <c r="W41" s="272" t="e">
        <f>_Loc2</f>
        <v>#N/A</v>
      </c>
      <c r="X41" s="272" t="e">
        <f>_Loc2</f>
        <v>#N/A</v>
      </c>
      <c r="Y41" s="272" t="e">
        <f>_Loc2</f>
        <v>#N/A</v>
      </c>
      <c r="Z41" s="110">
        <f t="shared" si="0"/>
        <v>292</v>
      </c>
      <c r="AA41" s="272" t="e">
        <f>_Loc2</f>
        <v>#N/A</v>
      </c>
      <c r="AB41" s="272" t="e">
        <f>_Loc2</f>
        <v>#N/A</v>
      </c>
      <c r="AC41" s="110" t="str">
        <f t="shared" si="2"/>
        <v/>
      </c>
    </row>
    <row r="42" spans="1:29">
      <c r="A42" s="294" t="s">
        <v>2504</v>
      </c>
      <c r="B42" s="152">
        <f t="shared" si="1"/>
        <v>35</v>
      </c>
      <c r="C42" s="280" t="e">
        <f>_Loc2</f>
        <v>#N/A</v>
      </c>
      <c r="D42" s="281" t="e">
        <f>_Loc2</f>
        <v>#N/A</v>
      </c>
      <c r="E42" s="291" t="e">
        <f>_Loc2</f>
        <v>#N/A</v>
      </c>
      <c r="F42" s="272" t="e">
        <f>_Loc2</f>
        <v>#N/A</v>
      </c>
      <c r="G42" s="759" t="e">
        <f>_Loc2</f>
        <v>#N/A</v>
      </c>
      <c r="H42" s="760"/>
      <c r="I42" s="272" t="e">
        <f>_Loc2</f>
        <v>#N/A</v>
      </c>
      <c r="J42" s="272" t="e">
        <f>_Loc2</f>
        <v>#N/A</v>
      </c>
      <c r="K42" s="272" t="e">
        <f>_Loc2</f>
        <v>#N/A</v>
      </c>
      <c r="L42" s="272" t="e">
        <f>_Loc2</f>
        <v>#N/A</v>
      </c>
      <c r="M42" s="152"/>
      <c r="N42" s="152"/>
      <c r="O42" s="152"/>
      <c r="P42" s="152"/>
      <c r="Q42" s="152"/>
      <c r="R42" s="152"/>
      <c r="S42" s="152"/>
      <c r="T42" s="272"/>
      <c r="U42" s="329"/>
      <c r="V42" s="272"/>
      <c r="W42" s="272" t="e">
        <f>_Loc2</f>
        <v>#N/A</v>
      </c>
      <c r="X42" s="272" t="e">
        <f>_Loc2</f>
        <v>#N/A</v>
      </c>
      <c r="Y42" s="272" t="e">
        <f>_Loc2</f>
        <v>#N/A</v>
      </c>
      <c r="Z42" s="110">
        <f t="shared" si="0"/>
        <v>292</v>
      </c>
      <c r="AA42" s="272" t="e">
        <f>_Loc2</f>
        <v>#N/A</v>
      </c>
      <c r="AB42" s="272" t="e">
        <f>_Loc2</f>
        <v>#N/A</v>
      </c>
      <c r="AC42" s="110" t="str">
        <f t="shared" si="2"/>
        <v/>
      </c>
    </row>
    <row r="43" spans="1:29">
      <c r="A43" s="294" t="s">
        <v>2505</v>
      </c>
      <c r="B43" s="152">
        <f t="shared" si="1"/>
        <v>36</v>
      </c>
      <c r="C43" s="280" t="e">
        <f>_Loc2</f>
        <v>#N/A</v>
      </c>
      <c r="D43" s="281" t="e">
        <f>_Loc2</f>
        <v>#N/A</v>
      </c>
      <c r="E43" s="291" t="e">
        <f>_Loc2</f>
        <v>#N/A</v>
      </c>
      <c r="F43" s="272" t="e">
        <f>_Loc2</f>
        <v>#N/A</v>
      </c>
      <c r="G43" s="759" t="e">
        <f>_Loc2</f>
        <v>#N/A</v>
      </c>
      <c r="H43" s="760"/>
      <c r="I43" s="272" t="e">
        <f>_Loc2</f>
        <v>#N/A</v>
      </c>
      <c r="J43" s="272" t="e">
        <f>_Loc2</f>
        <v>#N/A</v>
      </c>
      <c r="K43" s="272" t="e">
        <f>_Loc2</f>
        <v>#N/A</v>
      </c>
      <c r="L43" s="272" t="e">
        <f>_Loc2</f>
        <v>#N/A</v>
      </c>
      <c r="M43" s="296"/>
      <c r="N43" s="152"/>
      <c r="O43" s="152"/>
      <c r="P43" s="152"/>
      <c r="Q43" s="152"/>
      <c r="R43" s="152"/>
      <c r="S43" s="152"/>
      <c r="T43" s="272"/>
      <c r="U43" s="329"/>
      <c r="V43" s="272"/>
      <c r="W43" s="272" t="e">
        <f>_Loc2</f>
        <v>#N/A</v>
      </c>
      <c r="X43" s="272" t="e">
        <f>_Loc2</f>
        <v>#N/A</v>
      </c>
      <c r="Y43" s="272" t="e">
        <f>_Loc2</f>
        <v>#N/A</v>
      </c>
      <c r="Z43" s="110">
        <f t="shared" si="0"/>
        <v>292</v>
      </c>
      <c r="AA43" s="272" t="e">
        <f>_Loc2</f>
        <v>#N/A</v>
      </c>
      <c r="AB43" s="272" t="e">
        <f>_Loc2</f>
        <v>#N/A</v>
      </c>
      <c r="AC43" s="110" t="str">
        <f t="shared" si="2"/>
        <v/>
      </c>
    </row>
    <row r="44" spans="1:29">
      <c r="A44" s="294" t="s">
        <v>2506</v>
      </c>
      <c r="B44" s="152">
        <f t="shared" si="1"/>
        <v>37</v>
      </c>
      <c r="C44" s="280" t="e">
        <f>_Loc2</f>
        <v>#N/A</v>
      </c>
      <c r="D44" s="281" t="e">
        <f>_Loc2</f>
        <v>#N/A</v>
      </c>
      <c r="E44" s="291" t="e">
        <f>_Loc2</f>
        <v>#N/A</v>
      </c>
      <c r="F44" s="272" t="e">
        <f>_Loc2</f>
        <v>#N/A</v>
      </c>
      <c r="G44" s="759" t="e">
        <f>_Loc2</f>
        <v>#N/A</v>
      </c>
      <c r="H44" s="760"/>
      <c r="I44" s="272" t="e">
        <f>_Loc2</f>
        <v>#N/A</v>
      </c>
      <c r="J44" s="272" t="e">
        <f>_Loc2</f>
        <v>#N/A</v>
      </c>
      <c r="K44" s="272" t="e">
        <f>_Loc2</f>
        <v>#N/A</v>
      </c>
      <c r="L44" s="272" t="e">
        <f>_Loc2</f>
        <v>#N/A</v>
      </c>
      <c r="M44" s="152"/>
      <c r="N44" s="152"/>
      <c r="O44" s="152"/>
      <c r="P44" s="152"/>
      <c r="Q44" s="152"/>
      <c r="R44" s="152"/>
      <c r="S44" s="152"/>
      <c r="T44" s="272"/>
      <c r="U44" s="329"/>
      <c r="V44" s="272"/>
      <c r="W44" s="272" t="e">
        <f>_Loc2</f>
        <v>#N/A</v>
      </c>
      <c r="X44" s="272" t="e">
        <f>_Loc2</f>
        <v>#N/A</v>
      </c>
      <c r="Y44" s="272" t="e">
        <f>_Loc2</f>
        <v>#N/A</v>
      </c>
      <c r="Z44" s="110">
        <f t="shared" si="0"/>
        <v>292</v>
      </c>
      <c r="AA44" s="272" t="e">
        <f>_Loc2</f>
        <v>#N/A</v>
      </c>
      <c r="AB44" s="272" t="e">
        <f>_Loc2</f>
        <v>#N/A</v>
      </c>
      <c r="AC44" s="110" t="str">
        <f t="shared" si="2"/>
        <v/>
      </c>
    </row>
    <row r="45" spans="1:29">
      <c r="A45" s="294" t="s">
        <v>2507</v>
      </c>
      <c r="B45" s="152">
        <f t="shared" si="1"/>
        <v>38</v>
      </c>
      <c r="C45" s="280" t="e">
        <f>_Loc2</f>
        <v>#N/A</v>
      </c>
      <c r="D45" s="281" t="e">
        <f>_Loc2</f>
        <v>#N/A</v>
      </c>
      <c r="E45" s="291" t="e">
        <f>_Loc2</f>
        <v>#N/A</v>
      </c>
      <c r="F45" s="272" t="e">
        <f>_Loc2</f>
        <v>#N/A</v>
      </c>
      <c r="G45" s="759" t="e">
        <f>_Loc2</f>
        <v>#N/A</v>
      </c>
      <c r="H45" s="760"/>
      <c r="I45" s="272" t="e">
        <f>_Loc2</f>
        <v>#N/A</v>
      </c>
      <c r="J45" s="272" t="e">
        <f>_Loc2</f>
        <v>#N/A</v>
      </c>
      <c r="K45" s="272" t="e">
        <f>_Loc2</f>
        <v>#N/A</v>
      </c>
      <c r="L45" s="272" t="e">
        <f>_Loc2</f>
        <v>#N/A</v>
      </c>
      <c r="M45" s="152"/>
      <c r="N45" s="152"/>
      <c r="O45" s="152"/>
      <c r="P45" s="152"/>
      <c r="Q45" s="152"/>
      <c r="R45" s="152"/>
      <c r="S45" s="152"/>
      <c r="T45" s="272"/>
      <c r="U45" s="329"/>
      <c r="V45" s="272"/>
      <c r="W45" s="272" t="e">
        <f>_Loc2</f>
        <v>#N/A</v>
      </c>
      <c r="X45" s="272" t="e">
        <f>_Loc2</f>
        <v>#N/A</v>
      </c>
      <c r="Y45" s="272" t="e">
        <f>_Loc2</f>
        <v>#N/A</v>
      </c>
      <c r="Z45" s="110">
        <f t="shared" si="0"/>
        <v>292</v>
      </c>
      <c r="AA45" s="272" t="e">
        <f>_Loc2</f>
        <v>#N/A</v>
      </c>
      <c r="AB45" s="272" t="e">
        <f>_Loc2</f>
        <v>#N/A</v>
      </c>
      <c r="AC45" s="110" t="str">
        <f t="shared" si="2"/>
        <v/>
      </c>
    </row>
    <row r="46" spans="1:29">
      <c r="A46" s="294" t="s">
        <v>2508</v>
      </c>
      <c r="B46" s="152">
        <f t="shared" si="1"/>
        <v>39</v>
      </c>
      <c r="C46" s="280" t="e">
        <f>_Loc2</f>
        <v>#N/A</v>
      </c>
      <c r="D46" s="281" t="e">
        <f>_Loc2</f>
        <v>#N/A</v>
      </c>
      <c r="E46" s="291" t="e">
        <f>_Loc2</f>
        <v>#N/A</v>
      </c>
      <c r="F46" s="272" t="e">
        <f>_Loc2</f>
        <v>#N/A</v>
      </c>
      <c r="G46" s="759" t="e">
        <f>_Loc2</f>
        <v>#N/A</v>
      </c>
      <c r="H46" s="760"/>
      <c r="I46" s="272" t="e">
        <f>_Loc2</f>
        <v>#N/A</v>
      </c>
      <c r="J46" s="272" t="e">
        <f>_Loc2</f>
        <v>#N/A</v>
      </c>
      <c r="K46" s="272" t="e">
        <f>_Loc2</f>
        <v>#N/A</v>
      </c>
      <c r="L46" s="272" t="e">
        <f>_Loc2</f>
        <v>#N/A</v>
      </c>
      <c r="M46" s="152"/>
      <c r="N46" s="152"/>
      <c r="O46" s="300"/>
      <c r="P46" s="152"/>
      <c r="Q46" s="152"/>
      <c r="R46" s="152"/>
      <c r="S46" s="152"/>
      <c r="T46" s="272"/>
      <c r="U46" s="329"/>
      <c r="V46" s="272"/>
      <c r="W46" s="272" t="e">
        <f>_Loc2</f>
        <v>#N/A</v>
      </c>
      <c r="X46" s="272" t="e">
        <f>_Loc2</f>
        <v>#N/A</v>
      </c>
      <c r="Y46" s="272" t="e">
        <f>_Loc2</f>
        <v>#N/A</v>
      </c>
      <c r="Z46" s="110">
        <f t="shared" si="0"/>
        <v>292</v>
      </c>
      <c r="AA46" s="272" t="e">
        <f>_Loc2</f>
        <v>#N/A</v>
      </c>
      <c r="AB46" s="272" t="e">
        <f>_Loc2</f>
        <v>#N/A</v>
      </c>
      <c r="AC46" s="110" t="str">
        <f t="shared" si="2"/>
        <v/>
      </c>
    </row>
    <row r="47" spans="1:29">
      <c r="A47" s="294" t="s">
        <v>2509</v>
      </c>
      <c r="B47" s="152">
        <f t="shared" si="1"/>
        <v>40</v>
      </c>
      <c r="C47" s="280" t="e">
        <f>_Loc2</f>
        <v>#N/A</v>
      </c>
      <c r="D47" s="281" t="e">
        <f>_Loc2</f>
        <v>#N/A</v>
      </c>
      <c r="E47" s="291" t="e">
        <f>_Loc2</f>
        <v>#N/A</v>
      </c>
      <c r="F47" s="272" t="e">
        <f>_Loc2</f>
        <v>#N/A</v>
      </c>
      <c r="G47" s="759" t="e">
        <f>_Loc2</f>
        <v>#N/A</v>
      </c>
      <c r="H47" s="760"/>
      <c r="I47" s="272" t="e">
        <f>_Loc2</f>
        <v>#N/A</v>
      </c>
      <c r="J47" s="272" t="e">
        <f>_Loc2</f>
        <v>#N/A</v>
      </c>
      <c r="K47" s="272" t="e">
        <f>_Loc2</f>
        <v>#N/A</v>
      </c>
      <c r="L47" s="272" t="e">
        <f>_Loc2</f>
        <v>#N/A</v>
      </c>
      <c r="M47" s="152"/>
      <c r="N47" s="152"/>
      <c r="O47" s="152"/>
      <c r="P47" s="152"/>
      <c r="Q47" s="152"/>
      <c r="R47" s="152"/>
      <c r="S47" s="152"/>
      <c r="T47" s="272"/>
      <c r="U47" s="329"/>
      <c r="V47" s="272"/>
      <c r="W47" s="272" t="e">
        <f>_Loc2</f>
        <v>#N/A</v>
      </c>
      <c r="X47" s="272" t="e">
        <f>_Loc2</f>
        <v>#N/A</v>
      </c>
      <c r="Y47" s="272" t="e">
        <f>_Loc2</f>
        <v>#N/A</v>
      </c>
      <c r="Z47" s="110">
        <f t="shared" si="0"/>
        <v>292</v>
      </c>
      <c r="AA47" s="272" t="e">
        <f>_Loc2</f>
        <v>#N/A</v>
      </c>
      <c r="AB47" s="272" t="e">
        <f>_Loc2</f>
        <v>#N/A</v>
      </c>
      <c r="AC47" s="110" t="str">
        <f t="shared" si="2"/>
        <v/>
      </c>
    </row>
    <row r="48" spans="1:29">
      <c r="A48" s="294" t="s">
        <v>2510</v>
      </c>
      <c r="B48" s="152">
        <f t="shared" si="1"/>
        <v>41</v>
      </c>
      <c r="C48" s="280" t="e">
        <f>_Loc2</f>
        <v>#N/A</v>
      </c>
      <c r="D48" s="281" t="e">
        <f>_Loc2</f>
        <v>#N/A</v>
      </c>
      <c r="E48" s="291" t="e">
        <f>_Loc2</f>
        <v>#N/A</v>
      </c>
      <c r="F48" s="272" t="e">
        <f>_Loc2</f>
        <v>#N/A</v>
      </c>
      <c r="G48" s="759" t="e">
        <f>_Loc2</f>
        <v>#N/A</v>
      </c>
      <c r="H48" s="760"/>
      <c r="I48" s="272" t="e">
        <f>_Loc2</f>
        <v>#N/A</v>
      </c>
      <c r="J48" s="272" t="e">
        <f>_Loc2</f>
        <v>#N/A</v>
      </c>
      <c r="K48" s="272" t="e">
        <f>_Loc2</f>
        <v>#N/A</v>
      </c>
      <c r="L48" s="272" t="e">
        <f>_Loc2</f>
        <v>#N/A</v>
      </c>
      <c r="M48" s="152"/>
      <c r="N48" s="152"/>
      <c r="O48" s="152"/>
      <c r="P48" s="152"/>
      <c r="Q48" s="152"/>
      <c r="R48" s="152"/>
      <c r="S48" s="152"/>
      <c r="T48" s="272"/>
      <c r="U48" s="329"/>
      <c r="V48" s="272"/>
      <c r="W48" s="272" t="e">
        <f>_Loc2</f>
        <v>#N/A</v>
      </c>
      <c r="X48" s="272" t="e">
        <f>_Loc2</f>
        <v>#N/A</v>
      </c>
      <c r="Y48" s="272" t="e">
        <f>_Loc2</f>
        <v>#N/A</v>
      </c>
      <c r="Z48" s="110">
        <f t="shared" si="0"/>
        <v>292</v>
      </c>
      <c r="AA48" s="272" t="e">
        <f>_Loc2</f>
        <v>#N/A</v>
      </c>
      <c r="AB48" s="272" t="e">
        <f>_Loc2</f>
        <v>#N/A</v>
      </c>
      <c r="AC48" s="110" t="str">
        <f t="shared" si="2"/>
        <v/>
      </c>
    </row>
    <row r="49" spans="1:29">
      <c r="A49" s="294" t="s">
        <v>2511</v>
      </c>
      <c r="B49" s="152">
        <f t="shared" si="1"/>
        <v>42</v>
      </c>
      <c r="C49" s="280" t="e">
        <f>_Loc2</f>
        <v>#N/A</v>
      </c>
      <c r="D49" s="281" t="e">
        <f>_Loc2</f>
        <v>#N/A</v>
      </c>
      <c r="E49" s="291" t="e">
        <f>_Loc2</f>
        <v>#N/A</v>
      </c>
      <c r="F49" s="272" t="e">
        <f>_Loc2</f>
        <v>#N/A</v>
      </c>
      <c r="G49" s="759" t="e">
        <f>_Loc2</f>
        <v>#N/A</v>
      </c>
      <c r="H49" s="760"/>
      <c r="I49" s="272" t="e">
        <f>_Loc2</f>
        <v>#N/A</v>
      </c>
      <c r="J49" s="272" t="e">
        <f>_Loc2</f>
        <v>#N/A</v>
      </c>
      <c r="K49" s="272" t="e">
        <f>_Loc2</f>
        <v>#N/A</v>
      </c>
      <c r="L49" s="272" t="e">
        <f>_Loc2</f>
        <v>#N/A</v>
      </c>
      <c r="M49" s="152"/>
      <c r="N49" s="152"/>
      <c r="O49" s="152"/>
      <c r="P49" s="152"/>
      <c r="Q49" s="152"/>
      <c r="R49" s="152"/>
      <c r="S49" s="152"/>
      <c r="T49" s="272"/>
      <c r="U49" s="329"/>
      <c r="V49" s="272"/>
      <c r="W49" s="272" t="e">
        <f>_Loc2</f>
        <v>#N/A</v>
      </c>
      <c r="X49" s="272" t="e">
        <f>_Loc2</f>
        <v>#N/A</v>
      </c>
      <c r="Y49" s="272" t="e">
        <f>_Loc2</f>
        <v>#N/A</v>
      </c>
      <c r="Z49" s="110">
        <f t="shared" si="0"/>
        <v>292</v>
      </c>
      <c r="AA49" s="272" t="e">
        <f>_Loc2</f>
        <v>#N/A</v>
      </c>
      <c r="AB49" s="272" t="e">
        <f>_Loc2</f>
        <v>#N/A</v>
      </c>
      <c r="AC49" s="110" t="str">
        <f t="shared" si="2"/>
        <v/>
      </c>
    </row>
    <row r="50" spans="1:29">
      <c r="A50" s="294" t="s">
        <v>2512</v>
      </c>
      <c r="B50" s="152">
        <f t="shared" si="1"/>
        <v>43</v>
      </c>
      <c r="C50" s="280" t="e">
        <f>_Loc2</f>
        <v>#N/A</v>
      </c>
      <c r="D50" s="281" t="e">
        <f>_Loc2</f>
        <v>#N/A</v>
      </c>
      <c r="E50" s="291" t="e">
        <f>_Loc2</f>
        <v>#N/A</v>
      </c>
      <c r="F50" s="272" t="e">
        <f>_Loc2</f>
        <v>#N/A</v>
      </c>
      <c r="G50" s="759" t="e">
        <f>_Loc2</f>
        <v>#N/A</v>
      </c>
      <c r="H50" s="760"/>
      <c r="I50" s="272" t="e">
        <f>_Loc2</f>
        <v>#N/A</v>
      </c>
      <c r="J50" s="272" t="e">
        <f>_Loc2</f>
        <v>#N/A</v>
      </c>
      <c r="K50" s="272" t="e">
        <f>_Loc2</f>
        <v>#N/A</v>
      </c>
      <c r="L50" s="272" t="e">
        <f>_Loc2</f>
        <v>#N/A</v>
      </c>
      <c r="M50" s="152"/>
      <c r="N50" s="152"/>
      <c r="O50" s="152"/>
      <c r="P50" s="152"/>
      <c r="Q50" s="152"/>
      <c r="R50" s="152"/>
      <c r="S50" s="152"/>
      <c r="T50" s="272"/>
      <c r="U50" s="329"/>
      <c r="V50" s="272"/>
      <c r="W50" s="272" t="e">
        <f>_Loc2</f>
        <v>#N/A</v>
      </c>
      <c r="X50" s="272" t="e">
        <f>_Loc2</f>
        <v>#N/A</v>
      </c>
      <c r="Y50" s="272" t="e">
        <f>_Loc2</f>
        <v>#N/A</v>
      </c>
      <c r="Z50" s="110">
        <f t="shared" si="0"/>
        <v>292</v>
      </c>
      <c r="AA50" s="272" t="e">
        <f>_Loc2</f>
        <v>#N/A</v>
      </c>
      <c r="AB50" s="272" t="e">
        <f>_Loc2</f>
        <v>#N/A</v>
      </c>
      <c r="AC50" s="110" t="str">
        <f t="shared" si="2"/>
        <v/>
      </c>
    </row>
    <row r="51" spans="1:29">
      <c r="A51" s="294" t="s">
        <v>2513</v>
      </c>
      <c r="B51" s="152">
        <f t="shared" si="1"/>
        <v>44</v>
      </c>
      <c r="C51" s="280" t="e">
        <f>_Loc2</f>
        <v>#N/A</v>
      </c>
      <c r="D51" s="281" t="e">
        <f>_Loc2</f>
        <v>#N/A</v>
      </c>
      <c r="E51" s="291" t="e">
        <f>_Loc2</f>
        <v>#N/A</v>
      </c>
      <c r="F51" s="272" t="e">
        <f>_Loc2</f>
        <v>#N/A</v>
      </c>
      <c r="G51" s="759" t="e">
        <f>_Loc2</f>
        <v>#N/A</v>
      </c>
      <c r="H51" s="760"/>
      <c r="I51" s="272" t="e">
        <f>_Loc2</f>
        <v>#N/A</v>
      </c>
      <c r="J51" s="272" t="e">
        <f>_Loc2</f>
        <v>#N/A</v>
      </c>
      <c r="K51" s="272" t="e">
        <f>_Loc2</f>
        <v>#N/A</v>
      </c>
      <c r="L51" s="272" t="e">
        <f>_Loc2</f>
        <v>#N/A</v>
      </c>
      <c r="M51" s="152"/>
      <c r="N51" s="152"/>
      <c r="O51" s="152"/>
      <c r="P51" s="152"/>
      <c r="Q51" s="152"/>
      <c r="R51" s="152"/>
      <c r="S51" s="152"/>
      <c r="T51" s="272"/>
      <c r="U51" s="329"/>
      <c r="V51" s="272"/>
      <c r="W51" s="272" t="e">
        <f>_Loc2</f>
        <v>#N/A</v>
      </c>
      <c r="X51" s="272" t="e">
        <f>_Loc2</f>
        <v>#N/A</v>
      </c>
      <c r="Y51" s="272" t="e">
        <f>_Loc2</f>
        <v>#N/A</v>
      </c>
      <c r="Z51" s="110">
        <f t="shared" si="0"/>
        <v>292</v>
      </c>
      <c r="AA51" s="272" t="e">
        <f>_Loc2</f>
        <v>#N/A</v>
      </c>
      <c r="AB51" s="272" t="e">
        <f>_Loc2</f>
        <v>#N/A</v>
      </c>
      <c r="AC51" s="110" t="str">
        <f t="shared" si="2"/>
        <v/>
      </c>
    </row>
    <row r="52" spans="1:29">
      <c r="A52" s="294" t="s">
        <v>2514</v>
      </c>
      <c r="B52" s="152">
        <f t="shared" si="1"/>
        <v>45</v>
      </c>
      <c r="C52" s="280" t="e">
        <f>_Loc2</f>
        <v>#N/A</v>
      </c>
      <c r="D52" s="281" t="e">
        <f>_Loc2</f>
        <v>#N/A</v>
      </c>
      <c r="E52" s="291" t="e">
        <f>_Loc2</f>
        <v>#N/A</v>
      </c>
      <c r="F52" s="272" t="e">
        <f>_Loc2</f>
        <v>#N/A</v>
      </c>
      <c r="G52" s="759" t="e">
        <f>_Loc2</f>
        <v>#N/A</v>
      </c>
      <c r="H52" s="760"/>
      <c r="I52" s="272" t="e">
        <f>_Loc2</f>
        <v>#N/A</v>
      </c>
      <c r="J52" s="272" t="e">
        <f>_Loc2</f>
        <v>#N/A</v>
      </c>
      <c r="K52" s="272" t="e">
        <f>_Loc2</f>
        <v>#N/A</v>
      </c>
      <c r="L52" s="272" t="e">
        <f>_Loc2</f>
        <v>#N/A</v>
      </c>
      <c r="M52" s="152"/>
      <c r="N52" s="152"/>
      <c r="O52" s="152"/>
      <c r="P52" s="152"/>
      <c r="Q52" s="152"/>
      <c r="R52" s="152"/>
      <c r="S52" s="152"/>
      <c r="T52" s="272"/>
      <c r="U52" s="329"/>
      <c r="V52" s="272"/>
      <c r="W52" s="272" t="e">
        <f>_Loc2</f>
        <v>#N/A</v>
      </c>
      <c r="X52" s="272" t="e">
        <f>_Loc2</f>
        <v>#N/A</v>
      </c>
      <c r="Y52" s="272" t="e">
        <f>_Loc2</f>
        <v>#N/A</v>
      </c>
      <c r="Z52" s="110">
        <f t="shared" si="0"/>
        <v>292</v>
      </c>
      <c r="AA52" s="272" t="e">
        <f>_Loc2</f>
        <v>#N/A</v>
      </c>
      <c r="AB52" s="272" t="e">
        <f>_Loc2</f>
        <v>#N/A</v>
      </c>
      <c r="AC52" s="110" t="str">
        <f t="shared" si="2"/>
        <v/>
      </c>
    </row>
    <row r="53" spans="1:29">
      <c r="A53" s="294" t="s">
        <v>2515</v>
      </c>
      <c r="B53" s="152">
        <f t="shared" si="1"/>
        <v>46</v>
      </c>
      <c r="C53" s="280" t="e">
        <f>_Loc2</f>
        <v>#N/A</v>
      </c>
      <c r="D53" s="281" t="e">
        <f>_Loc2</f>
        <v>#N/A</v>
      </c>
      <c r="E53" s="291" t="e">
        <f>_Loc2</f>
        <v>#N/A</v>
      </c>
      <c r="F53" s="272" t="e">
        <f>_Loc2</f>
        <v>#N/A</v>
      </c>
      <c r="G53" s="759" t="e">
        <f>_Loc2</f>
        <v>#N/A</v>
      </c>
      <c r="H53" s="760"/>
      <c r="I53" s="272" t="e">
        <f>_Loc2</f>
        <v>#N/A</v>
      </c>
      <c r="J53" s="272" t="e">
        <f>_Loc2</f>
        <v>#N/A</v>
      </c>
      <c r="K53" s="272" t="e">
        <f>_Loc2</f>
        <v>#N/A</v>
      </c>
      <c r="L53" s="272" t="e">
        <f>_Loc2</f>
        <v>#N/A</v>
      </c>
      <c r="M53" s="152"/>
      <c r="N53" s="152"/>
      <c r="O53" s="152"/>
      <c r="P53" s="152"/>
      <c r="Q53" s="152"/>
      <c r="R53" s="152"/>
      <c r="S53" s="152"/>
      <c r="T53" s="272"/>
      <c r="U53" s="329"/>
      <c r="V53" s="272"/>
      <c r="W53" s="272" t="e">
        <f>_Loc2</f>
        <v>#N/A</v>
      </c>
      <c r="X53" s="272" t="e">
        <f>_Loc2</f>
        <v>#N/A</v>
      </c>
      <c r="Y53" s="272" t="e">
        <f>_Loc2</f>
        <v>#N/A</v>
      </c>
      <c r="Z53" s="110">
        <f t="shared" si="0"/>
        <v>292</v>
      </c>
      <c r="AA53" s="272" t="e">
        <f>_Loc2</f>
        <v>#N/A</v>
      </c>
      <c r="AB53" s="272" t="e">
        <f>_Loc2</f>
        <v>#N/A</v>
      </c>
      <c r="AC53" s="110" t="str">
        <f t="shared" si="2"/>
        <v/>
      </c>
    </row>
    <row r="54" spans="1:29">
      <c r="A54" s="294" t="s">
        <v>2516</v>
      </c>
      <c r="B54" s="152">
        <f t="shared" si="1"/>
        <v>47</v>
      </c>
      <c r="C54" s="280" t="e">
        <f>_Loc2</f>
        <v>#N/A</v>
      </c>
      <c r="D54" s="281" t="e">
        <f>_Loc2</f>
        <v>#N/A</v>
      </c>
      <c r="E54" s="291" t="e">
        <f>_Loc2</f>
        <v>#N/A</v>
      </c>
      <c r="F54" s="272" t="e">
        <f>_Loc2</f>
        <v>#N/A</v>
      </c>
      <c r="G54" s="759" t="e">
        <f>_Loc2</f>
        <v>#N/A</v>
      </c>
      <c r="H54" s="760"/>
      <c r="I54" s="272" t="e">
        <f>_Loc2</f>
        <v>#N/A</v>
      </c>
      <c r="J54" s="272" t="e">
        <f>_Loc2</f>
        <v>#N/A</v>
      </c>
      <c r="K54" s="272" t="e">
        <f>_Loc2</f>
        <v>#N/A</v>
      </c>
      <c r="L54" s="272" t="e">
        <f>_Loc2</f>
        <v>#N/A</v>
      </c>
      <c r="M54" s="152"/>
      <c r="N54" s="152"/>
      <c r="O54" s="152"/>
      <c r="P54" s="152"/>
      <c r="Q54" s="152"/>
      <c r="R54" s="152"/>
      <c r="S54" s="152"/>
      <c r="T54" s="272"/>
      <c r="U54" s="329"/>
      <c r="V54" s="272"/>
      <c r="W54" s="272" t="e">
        <f>_Loc2</f>
        <v>#N/A</v>
      </c>
      <c r="X54" s="272" t="e">
        <f>_Loc2</f>
        <v>#N/A</v>
      </c>
      <c r="Y54" s="272" t="e">
        <f>_Loc2</f>
        <v>#N/A</v>
      </c>
      <c r="Z54" s="110">
        <f t="shared" si="0"/>
        <v>292</v>
      </c>
      <c r="AA54" s="272" t="e">
        <f>_Loc2</f>
        <v>#N/A</v>
      </c>
      <c r="AB54" s="272" t="e">
        <f>_Loc2</f>
        <v>#N/A</v>
      </c>
      <c r="AC54" s="110" t="str">
        <f t="shared" si="2"/>
        <v/>
      </c>
    </row>
    <row r="55" spans="1:29">
      <c r="A55" s="294" t="s">
        <v>2517</v>
      </c>
      <c r="B55" s="152">
        <f t="shared" si="1"/>
        <v>48</v>
      </c>
      <c r="C55" s="280" t="e">
        <f>_Loc2</f>
        <v>#N/A</v>
      </c>
      <c r="D55" s="281" t="e">
        <f>_Loc2</f>
        <v>#N/A</v>
      </c>
      <c r="E55" s="291" t="e">
        <f>_Loc2</f>
        <v>#N/A</v>
      </c>
      <c r="F55" s="272" t="e">
        <f>_Loc2</f>
        <v>#N/A</v>
      </c>
      <c r="G55" s="759" t="e">
        <f>_Loc2</f>
        <v>#N/A</v>
      </c>
      <c r="H55" s="760"/>
      <c r="I55" s="272" t="e">
        <f>_Loc2</f>
        <v>#N/A</v>
      </c>
      <c r="J55" s="272" t="e">
        <f>_Loc2</f>
        <v>#N/A</v>
      </c>
      <c r="K55" s="272" t="e">
        <f>_Loc2</f>
        <v>#N/A</v>
      </c>
      <c r="L55" s="272" t="e">
        <f>_Loc2</f>
        <v>#N/A</v>
      </c>
      <c r="M55" s="152"/>
      <c r="N55" s="152"/>
      <c r="O55" s="152"/>
      <c r="P55" s="152"/>
      <c r="Q55" s="152"/>
      <c r="R55" s="152"/>
      <c r="S55" s="152"/>
      <c r="T55" s="272"/>
      <c r="U55" s="329"/>
      <c r="V55" s="272"/>
      <c r="W55" s="272" t="e">
        <f>_Loc2</f>
        <v>#N/A</v>
      </c>
      <c r="X55" s="272" t="e">
        <f>_Loc2</f>
        <v>#N/A</v>
      </c>
      <c r="Y55" s="272" t="e">
        <f>_Loc2</f>
        <v>#N/A</v>
      </c>
      <c r="Z55" s="110">
        <f t="shared" si="0"/>
        <v>292</v>
      </c>
      <c r="AA55" s="272" t="e">
        <f>_Loc2</f>
        <v>#N/A</v>
      </c>
      <c r="AB55" s="272" t="e">
        <f>_Loc2</f>
        <v>#N/A</v>
      </c>
      <c r="AC55" s="110" t="str">
        <f t="shared" si="2"/>
        <v/>
      </c>
    </row>
    <row r="56" spans="1:29">
      <c r="A56" s="294" t="s">
        <v>2518</v>
      </c>
      <c r="B56" s="152">
        <f t="shared" si="1"/>
        <v>49</v>
      </c>
      <c r="C56" s="280" t="e">
        <f>_Loc2</f>
        <v>#N/A</v>
      </c>
      <c r="D56" s="281" t="e">
        <f>_Loc2</f>
        <v>#N/A</v>
      </c>
      <c r="E56" s="291" t="e">
        <f>_Loc2</f>
        <v>#N/A</v>
      </c>
      <c r="F56" s="272" t="e">
        <f>_Loc2</f>
        <v>#N/A</v>
      </c>
      <c r="G56" s="759" t="e">
        <f>_Loc2</f>
        <v>#N/A</v>
      </c>
      <c r="H56" s="760"/>
      <c r="I56" s="272" t="e">
        <f>_Loc2</f>
        <v>#N/A</v>
      </c>
      <c r="J56" s="272" t="e">
        <f>_Loc2</f>
        <v>#N/A</v>
      </c>
      <c r="K56" s="272" t="e">
        <f>_Loc2</f>
        <v>#N/A</v>
      </c>
      <c r="L56" s="272" t="e">
        <f>_Loc2</f>
        <v>#N/A</v>
      </c>
      <c r="M56" s="152"/>
      <c r="N56" s="152"/>
      <c r="O56" s="152"/>
      <c r="P56" s="152"/>
      <c r="Q56" s="152"/>
      <c r="R56" s="152"/>
      <c r="S56" s="152"/>
      <c r="T56" s="272"/>
      <c r="U56" s="329"/>
      <c r="V56" s="272"/>
      <c r="W56" s="272" t="e">
        <f>_Loc2</f>
        <v>#N/A</v>
      </c>
      <c r="X56" s="272" t="e">
        <f>_Loc2</f>
        <v>#N/A</v>
      </c>
      <c r="Y56" s="272" t="e">
        <f>_Loc2</f>
        <v>#N/A</v>
      </c>
      <c r="Z56" s="110">
        <f t="shared" si="0"/>
        <v>292</v>
      </c>
      <c r="AA56" s="272" t="e">
        <f>_Loc2</f>
        <v>#N/A</v>
      </c>
      <c r="AB56" s="272" t="e">
        <f>_Loc2</f>
        <v>#N/A</v>
      </c>
      <c r="AC56" s="110" t="str">
        <f t="shared" si="2"/>
        <v/>
      </c>
    </row>
    <row r="57" spans="1:29">
      <c r="A57" s="294" t="s">
        <v>2519</v>
      </c>
      <c r="B57" s="152">
        <f t="shared" si="1"/>
        <v>50</v>
      </c>
      <c r="C57" s="280" t="e">
        <f>_Loc2</f>
        <v>#N/A</v>
      </c>
      <c r="D57" s="281" t="e">
        <f>_Loc2</f>
        <v>#N/A</v>
      </c>
      <c r="E57" s="291" t="e">
        <f>_Loc2</f>
        <v>#N/A</v>
      </c>
      <c r="F57" s="272" t="e">
        <f>_Loc2</f>
        <v>#N/A</v>
      </c>
      <c r="G57" s="759" t="e">
        <f>_Loc2</f>
        <v>#N/A</v>
      </c>
      <c r="H57" s="760"/>
      <c r="I57" s="272" t="e">
        <f>_Loc2</f>
        <v>#N/A</v>
      </c>
      <c r="J57" s="272" t="e">
        <f>_Loc2</f>
        <v>#N/A</v>
      </c>
      <c r="K57" s="272" t="e">
        <f>_Loc2</f>
        <v>#N/A</v>
      </c>
      <c r="L57" s="272" t="e">
        <f>_Loc2</f>
        <v>#N/A</v>
      </c>
      <c r="M57" s="152"/>
      <c r="N57" s="152"/>
      <c r="O57" s="152"/>
      <c r="P57" s="152"/>
      <c r="Q57" s="152"/>
      <c r="R57" s="152"/>
      <c r="S57" s="299"/>
      <c r="T57" s="272"/>
      <c r="U57" s="329"/>
      <c r="V57" s="272"/>
      <c r="W57" s="272" t="e">
        <f>_Loc2</f>
        <v>#N/A</v>
      </c>
      <c r="X57" s="272" t="e">
        <f>_Loc2</f>
        <v>#N/A</v>
      </c>
      <c r="Y57" s="272" t="e">
        <f>_Loc2</f>
        <v>#N/A</v>
      </c>
      <c r="Z57" s="110">
        <f t="shared" si="0"/>
        <v>292</v>
      </c>
      <c r="AA57" s="272" t="e">
        <f>_Loc2</f>
        <v>#N/A</v>
      </c>
      <c r="AB57" s="272" t="e">
        <f>_Loc2</f>
        <v>#N/A</v>
      </c>
      <c r="AC57" s="110" t="str">
        <f t="shared" si="2"/>
        <v/>
      </c>
    </row>
    <row r="58" spans="1:29">
      <c r="A58" s="294" t="s">
        <v>2520</v>
      </c>
      <c r="B58" s="152">
        <f t="shared" si="1"/>
        <v>51</v>
      </c>
      <c r="C58" s="280" t="e">
        <f>_Loc2</f>
        <v>#N/A</v>
      </c>
      <c r="D58" s="281" t="e">
        <f>_Loc2</f>
        <v>#N/A</v>
      </c>
      <c r="E58" s="291" t="e">
        <f>_Loc2</f>
        <v>#N/A</v>
      </c>
      <c r="F58" s="272" t="e">
        <f>_Loc2</f>
        <v>#N/A</v>
      </c>
      <c r="G58" s="759" t="e">
        <f>_Loc2</f>
        <v>#N/A</v>
      </c>
      <c r="H58" s="760"/>
      <c r="I58" s="272" t="e">
        <f>_Loc2</f>
        <v>#N/A</v>
      </c>
      <c r="J58" s="272" t="e">
        <f>_Loc2</f>
        <v>#N/A</v>
      </c>
      <c r="K58" s="272" t="e">
        <f>_Loc2</f>
        <v>#N/A</v>
      </c>
      <c r="L58" s="272" t="e">
        <f>_Loc2</f>
        <v>#N/A</v>
      </c>
      <c r="M58" s="152"/>
      <c r="N58" s="152"/>
      <c r="O58" s="152"/>
      <c r="P58" s="152"/>
      <c r="Q58" s="152"/>
      <c r="R58" s="152"/>
      <c r="S58" s="152"/>
      <c r="T58" s="272"/>
      <c r="U58" s="329"/>
      <c r="V58" s="272"/>
      <c r="W58" s="272" t="e">
        <f>_Loc2</f>
        <v>#N/A</v>
      </c>
      <c r="X58" s="272" t="e">
        <f>_Loc2</f>
        <v>#N/A</v>
      </c>
      <c r="Y58" s="272" t="e">
        <f>_Loc2</f>
        <v>#N/A</v>
      </c>
      <c r="Z58" s="110">
        <f t="shared" si="0"/>
        <v>292</v>
      </c>
      <c r="AA58" s="272" t="e">
        <f>_Loc2</f>
        <v>#N/A</v>
      </c>
      <c r="AB58" s="272" t="e">
        <f>_Loc2</f>
        <v>#N/A</v>
      </c>
      <c r="AC58" s="110" t="str">
        <f t="shared" si="2"/>
        <v/>
      </c>
    </row>
    <row r="59" spans="1:29">
      <c r="A59" s="294" t="s">
        <v>2521</v>
      </c>
      <c r="B59" s="152">
        <f t="shared" si="1"/>
        <v>52</v>
      </c>
      <c r="C59" s="280" t="e">
        <f>_Loc2</f>
        <v>#N/A</v>
      </c>
      <c r="D59" s="281" t="e">
        <f>_Loc2</f>
        <v>#N/A</v>
      </c>
      <c r="E59" s="291" t="e">
        <f>_Loc2</f>
        <v>#N/A</v>
      </c>
      <c r="F59" s="272" t="e">
        <f>_Loc2</f>
        <v>#N/A</v>
      </c>
      <c r="G59" s="759" t="e">
        <f>_Loc2</f>
        <v>#N/A</v>
      </c>
      <c r="H59" s="760"/>
      <c r="I59" s="272" t="e">
        <f>_Loc2</f>
        <v>#N/A</v>
      </c>
      <c r="J59" s="272" t="e">
        <f>_Loc2</f>
        <v>#N/A</v>
      </c>
      <c r="K59" s="272" t="e">
        <f>_Loc2</f>
        <v>#N/A</v>
      </c>
      <c r="L59" s="272" t="e">
        <f>_Loc2</f>
        <v>#N/A</v>
      </c>
      <c r="M59" s="152"/>
      <c r="N59" s="152"/>
      <c r="O59" s="152"/>
      <c r="P59" s="152"/>
      <c r="Q59" s="152"/>
      <c r="R59" s="152"/>
      <c r="S59" s="152"/>
      <c r="T59" s="272"/>
      <c r="U59" s="329"/>
      <c r="V59" s="272"/>
      <c r="W59" s="272" t="e">
        <f>_Loc2</f>
        <v>#N/A</v>
      </c>
      <c r="X59" s="272" t="e">
        <f>_Loc2</f>
        <v>#N/A</v>
      </c>
      <c r="Y59" s="272" t="e">
        <f>_Loc2</f>
        <v>#N/A</v>
      </c>
      <c r="Z59" s="110">
        <f t="shared" si="0"/>
        <v>292</v>
      </c>
      <c r="AA59" s="272" t="e">
        <f>_Loc2</f>
        <v>#N/A</v>
      </c>
      <c r="AB59" s="272" t="e">
        <f>_Loc2</f>
        <v>#N/A</v>
      </c>
      <c r="AC59" s="110" t="str">
        <f t="shared" si="2"/>
        <v/>
      </c>
    </row>
    <row r="60" spans="1:29">
      <c r="A60" s="294" t="s">
        <v>2522</v>
      </c>
      <c r="B60" s="152">
        <f t="shared" si="1"/>
        <v>53</v>
      </c>
      <c r="C60" s="280" t="e">
        <f>_Loc2</f>
        <v>#N/A</v>
      </c>
      <c r="D60" s="281" t="e">
        <f>_Loc2</f>
        <v>#N/A</v>
      </c>
      <c r="E60" s="291" t="e">
        <f>_Loc2</f>
        <v>#N/A</v>
      </c>
      <c r="F60" s="272" t="e">
        <f>_Loc2</f>
        <v>#N/A</v>
      </c>
      <c r="G60" s="759" t="e">
        <f>_Loc2</f>
        <v>#N/A</v>
      </c>
      <c r="H60" s="760"/>
      <c r="I60" s="272" t="e">
        <f>_Loc2</f>
        <v>#N/A</v>
      </c>
      <c r="J60" s="272" t="e">
        <f>_Loc2</f>
        <v>#N/A</v>
      </c>
      <c r="K60" s="272" t="e">
        <f>_Loc2</f>
        <v>#N/A</v>
      </c>
      <c r="L60" s="272" t="e">
        <f>_Loc2</f>
        <v>#N/A</v>
      </c>
      <c r="M60" s="152"/>
      <c r="N60" s="152"/>
      <c r="O60" s="152"/>
      <c r="P60" s="152"/>
      <c r="Q60" s="152"/>
      <c r="R60" s="152"/>
      <c r="S60" s="152"/>
      <c r="T60" s="272"/>
      <c r="U60" s="329"/>
      <c r="V60" s="272"/>
      <c r="W60" s="272" t="e">
        <f>_Loc2</f>
        <v>#N/A</v>
      </c>
      <c r="X60" s="272" t="e">
        <f>_Loc2</f>
        <v>#N/A</v>
      </c>
      <c r="Y60" s="272" t="e">
        <f>_Loc2</f>
        <v>#N/A</v>
      </c>
      <c r="Z60" s="110">
        <f t="shared" si="0"/>
        <v>292</v>
      </c>
      <c r="AA60" s="272" t="e">
        <f>_Loc2</f>
        <v>#N/A</v>
      </c>
      <c r="AB60" s="272" t="e">
        <f>_Loc2</f>
        <v>#N/A</v>
      </c>
      <c r="AC60" s="110" t="str">
        <f t="shared" si="2"/>
        <v/>
      </c>
    </row>
    <row r="61" spans="1:29">
      <c r="A61" s="294" t="s">
        <v>2523</v>
      </c>
      <c r="B61" s="152">
        <f t="shared" si="1"/>
        <v>54</v>
      </c>
      <c r="C61" s="280" t="e">
        <f>_Loc2</f>
        <v>#N/A</v>
      </c>
      <c r="D61" s="281" t="e">
        <f>_Loc2</f>
        <v>#N/A</v>
      </c>
      <c r="E61" s="291" t="e">
        <f>_Loc2</f>
        <v>#N/A</v>
      </c>
      <c r="F61" s="272" t="e">
        <f>_Loc2</f>
        <v>#N/A</v>
      </c>
      <c r="G61" s="759" t="e">
        <f>_Loc2</f>
        <v>#N/A</v>
      </c>
      <c r="H61" s="760"/>
      <c r="I61" s="272" t="e">
        <f>_Loc2</f>
        <v>#N/A</v>
      </c>
      <c r="J61" s="272" t="e">
        <f>_Loc2</f>
        <v>#N/A</v>
      </c>
      <c r="K61" s="272" t="e">
        <f>_Loc2</f>
        <v>#N/A</v>
      </c>
      <c r="L61" s="272" t="e">
        <f>_Loc2</f>
        <v>#N/A</v>
      </c>
      <c r="M61" s="152"/>
      <c r="N61" s="152"/>
      <c r="O61" s="331"/>
      <c r="P61" s="331"/>
      <c r="Q61" s="331"/>
      <c r="S61" s="152"/>
      <c r="T61" s="272"/>
      <c r="U61" s="329"/>
      <c r="V61" s="272"/>
      <c r="W61" s="272" t="e">
        <f>_Loc2</f>
        <v>#N/A</v>
      </c>
      <c r="X61" s="272" t="e">
        <f>_Loc2</f>
        <v>#N/A</v>
      </c>
      <c r="Y61" s="272" t="e">
        <f>_Loc2</f>
        <v>#N/A</v>
      </c>
      <c r="Z61" s="110">
        <f t="shared" si="0"/>
        <v>292</v>
      </c>
      <c r="AA61" s="272" t="e">
        <f>_Loc2</f>
        <v>#N/A</v>
      </c>
      <c r="AB61" s="272" t="e">
        <f>_Loc2</f>
        <v>#N/A</v>
      </c>
      <c r="AC61" s="110" t="e">
        <f>+IF(#REF!="","",AB61)</f>
        <v>#REF!</v>
      </c>
    </row>
    <row r="62" spans="1:29">
      <c r="A62" s="294" t="s">
        <v>2524</v>
      </c>
      <c r="B62" s="152">
        <f t="shared" si="1"/>
        <v>55</v>
      </c>
      <c r="C62" s="280" t="e">
        <f>_Loc2</f>
        <v>#N/A</v>
      </c>
      <c r="D62" s="281" t="e">
        <f>_Loc2</f>
        <v>#N/A</v>
      </c>
      <c r="E62" s="291" t="e">
        <f>_Loc2</f>
        <v>#N/A</v>
      </c>
      <c r="F62" s="272" t="e">
        <f>_Loc2</f>
        <v>#N/A</v>
      </c>
      <c r="G62" s="759" t="e">
        <f>_Loc2</f>
        <v>#N/A</v>
      </c>
      <c r="H62" s="760"/>
      <c r="I62" s="272" t="e">
        <f>_Loc2</f>
        <v>#N/A</v>
      </c>
      <c r="J62" s="272" t="e">
        <f>_Loc2</f>
        <v>#N/A</v>
      </c>
      <c r="K62" s="272" t="e">
        <f>_Loc2</f>
        <v>#N/A</v>
      </c>
      <c r="L62" s="272" t="e">
        <f>_Loc2</f>
        <v>#N/A</v>
      </c>
      <c r="M62" s="152"/>
      <c r="N62" s="152"/>
      <c r="O62" s="152"/>
      <c r="P62" s="152"/>
      <c r="Q62" s="152"/>
      <c r="R62" s="152"/>
      <c r="S62" s="152"/>
      <c r="T62" s="272"/>
      <c r="U62" s="329"/>
      <c r="V62" s="272"/>
      <c r="W62" s="272" t="e">
        <f>_Loc2</f>
        <v>#N/A</v>
      </c>
      <c r="X62" s="272" t="e">
        <f>_Loc2</f>
        <v>#N/A</v>
      </c>
      <c r="Y62" s="272" t="e">
        <f>_Loc2</f>
        <v>#N/A</v>
      </c>
      <c r="Z62" s="110">
        <f t="shared" si="0"/>
        <v>292</v>
      </c>
      <c r="AA62" s="272" t="e">
        <f>_Loc2</f>
        <v>#N/A</v>
      </c>
      <c r="AB62" s="272" t="e">
        <f>_Loc2</f>
        <v>#N/A</v>
      </c>
      <c r="AC62" s="110" t="str">
        <f t="shared" si="2"/>
        <v/>
      </c>
    </row>
    <row r="63" spans="1:29">
      <c r="A63" s="294" t="s">
        <v>2525</v>
      </c>
      <c r="B63" s="152">
        <f t="shared" si="1"/>
        <v>56</v>
      </c>
      <c r="C63" s="280" t="e">
        <f>_Loc2</f>
        <v>#N/A</v>
      </c>
      <c r="D63" s="281" t="e">
        <f>_Loc2</f>
        <v>#N/A</v>
      </c>
      <c r="E63" s="291" t="e">
        <f>_Loc2</f>
        <v>#N/A</v>
      </c>
      <c r="F63" s="272" t="e">
        <f>_Loc2</f>
        <v>#N/A</v>
      </c>
      <c r="G63" s="759" t="e">
        <f>_Loc2</f>
        <v>#N/A</v>
      </c>
      <c r="H63" s="760"/>
      <c r="I63" s="272" t="e">
        <f>_Loc2</f>
        <v>#N/A</v>
      </c>
      <c r="J63" s="272" t="e">
        <f>_Loc2</f>
        <v>#N/A</v>
      </c>
      <c r="K63" s="272" t="e">
        <f>_Loc2</f>
        <v>#N/A</v>
      </c>
      <c r="L63" s="272" t="e">
        <f>_Loc2</f>
        <v>#N/A</v>
      </c>
      <c r="M63" s="152"/>
      <c r="N63" s="152"/>
      <c r="O63" s="152"/>
      <c r="P63" s="152"/>
      <c r="Q63" s="152"/>
      <c r="R63" s="152"/>
      <c r="S63" s="152"/>
      <c r="T63" s="272"/>
      <c r="U63" s="329"/>
      <c r="V63" s="272"/>
      <c r="W63" s="272" t="e">
        <f>_Loc2</f>
        <v>#N/A</v>
      </c>
      <c r="X63" s="272" t="e">
        <f>_Loc2</f>
        <v>#N/A</v>
      </c>
      <c r="Y63" s="272" t="e">
        <f>_Loc2</f>
        <v>#N/A</v>
      </c>
      <c r="Z63" s="110">
        <f t="shared" si="0"/>
        <v>292</v>
      </c>
      <c r="AA63" s="272" t="e">
        <f>_Loc2</f>
        <v>#N/A</v>
      </c>
      <c r="AB63" s="272" t="e">
        <f>_Loc2</f>
        <v>#N/A</v>
      </c>
      <c r="AC63" s="110" t="str">
        <f t="shared" si="2"/>
        <v/>
      </c>
    </row>
    <row r="64" spans="1:29">
      <c r="A64" s="294" t="s">
        <v>2526</v>
      </c>
      <c r="B64" s="152">
        <f t="shared" si="1"/>
        <v>57</v>
      </c>
      <c r="C64" s="280" t="e">
        <f>_Loc2</f>
        <v>#N/A</v>
      </c>
      <c r="D64" s="281" t="e">
        <f>_Loc2</f>
        <v>#N/A</v>
      </c>
      <c r="E64" s="291" t="e">
        <f>_Loc2</f>
        <v>#N/A</v>
      </c>
      <c r="F64" s="272" t="e">
        <f>_Loc2</f>
        <v>#N/A</v>
      </c>
      <c r="G64" s="759" t="e">
        <f>_Loc2</f>
        <v>#N/A</v>
      </c>
      <c r="H64" s="760"/>
      <c r="I64" s="272" t="e">
        <f>_Loc2</f>
        <v>#N/A</v>
      </c>
      <c r="J64" s="272" t="e">
        <f>_Loc2</f>
        <v>#N/A</v>
      </c>
      <c r="K64" s="272" t="e">
        <f>_Loc2</f>
        <v>#N/A</v>
      </c>
      <c r="L64" s="272" t="e">
        <f>_Loc2</f>
        <v>#N/A</v>
      </c>
      <c r="M64" s="152"/>
      <c r="N64" s="152"/>
      <c r="O64" s="152"/>
      <c r="P64" s="152"/>
      <c r="Q64" s="152"/>
      <c r="R64" s="152"/>
      <c r="S64" s="152"/>
      <c r="T64" s="272"/>
      <c r="U64" s="329"/>
      <c r="V64" s="272"/>
      <c r="W64" s="272" t="e">
        <f>_Loc2</f>
        <v>#N/A</v>
      </c>
      <c r="X64" s="272" t="e">
        <f>_Loc2</f>
        <v>#N/A</v>
      </c>
      <c r="Y64" s="272" t="e">
        <f>_Loc2</f>
        <v>#N/A</v>
      </c>
      <c r="Z64" s="110">
        <f t="shared" si="0"/>
        <v>292</v>
      </c>
      <c r="AA64" s="272" t="e">
        <f>_Loc2</f>
        <v>#N/A</v>
      </c>
      <c r="AB64" s="272" t="e">
        <f>_Loc2</f>
        <v>#N/A</v>
      </c>
      <c r="AC64" s="110" t="str">
        <f t="shared" si="2"/>
        <v/>
      </c>
    </row>
    <row r="65" spans="1:29">
      <c r="A65" s="294" t="s">
        <v>2527</v>
      </c>
      <c r="B65" s="152">
        <f t="shared" si="1"/>
        <v>58</v>
      </c>
      <c r="C65" s="280" t="e">
        <f>_Loc2</f>
        <v>#N/A</v>
      </c>
      <c r="D65" s="281" t="e">
        <f>_Loc2</f>
        <v>#N/A</v>
      </c>
      <c r="E65" s="291" t="e">
        <f>_Loc2</f>
        <v>#N/A</v>
      </c>
      <c r="F65" s="272" t="e">
        <f>_Loc2</f>
        <v>#N/A</v>
      </c>
      <c r="G65" s="759" t="e">
        <f>_Loc2</f>
        <v>#N/A</v>
      </c>
      <c r="H65" s="760"/>
      <c r="I65" s="272" t="e">
        <f>_Loc2</f>
        <v>#N/A</v>
      </c>
      <c r="J65" s="272" t="e">
        <f>_Loc2</f>
        <v>#N/A</v>
      </c>
      <c r="K65" s="272" t="e">
        <f>_Loc2</f>
        <v>#N/A</v>
      </c>
      <c r="L65" s="272" t="e">
        <f>_Loc2</f>
        <v>#N/A</v>
      </c>
      <c r="M65" s="152"/>
      <c r="N65" s="152"/>
      <c r="O65" s="152"/>
      <c r="P65" s="152"/>
      <c r="Q65" s="152"/>
      <c r="R65" s="152"/>
      <c r="S65" s="297"/>
      <c r="T65" s="272"/>
      <c r="U65" s="329"/>
      <c r="V65" s="272"/>
      <c r="W65" s="272" t="e">
        <f>_Loc2</f>
        <v>#N/A</v>
      </c>
      <c r="X65" s="272" t="e">
        <f>_Loc2</f>
        <v>#N/A</v>
      </c>
      <c r="Y65" s="272" t="e">
        <f>_Loc2</f>
        <v>#N/A</v>
      </c>
      <c r="Z65" s="110">
        <f t="shared" si="0"/>
        <v>292</v>
      </c>
      <c r="AA65" s="272" t="e">
        <f>_Loc2</f>
        <v>#N/A</v>
      </c>
      <c r="AB65" s="272" t="e">
        <f>_Loc2</f>
        <v>#N/A</v>
      </c>
      <c r="AC65" s="110" t="str">
        <f t="shared" si="2"/>
        <v/>
      </c>
    </row>
    <row r="66" spans="1:29">
      <c r="A66" s="294" t="s">
        <v>2528</v>
      </c>
      <c r="B66" s="152">
        <f t="shared" si="1"/>
        <v>59</v>
      </c>
      <c r="C66" s="280" t="e">
        <f>_Loc2</f>
        <v>#N/A</v>
      </c>
      <c r="D66" s="281" t="e">
        <f>_Loc2</f>
        <v>#N/A</v>
      </c>
      <c r="E66" s="291" t="e">
        <f>_Loc2</f>
        <v>#N/A</v>
      </c>
      <c r="F66" s="272" t="e">
        <f>_Loc2</f>
        <v>#N/A</v>
      </c>
      <c r="G66" s="759" t="e">
        <f>_Loc2</f>
        <v>#N/A</v>
      </c>
      <c r="H66" s="760"/>
      <c r="I66" s="272" t="e">
        <f>_Loc2</f>
        <v>#N/A</v>
      </c>
      <c r="J66" s="272" t="e">
        <f>_Loc2</f>
        <v>#N/A</v>
      </c>
      <c r="K66" s="272" t="e">
        <f>_Loc2</f>
        <v>#N/A</v>
      </c>
      <c r="L66" s="272" t="e">
        <f>_Loc2</f>
        <v>#N/A</v>
      </c>
      <c r="M66" s="152"/>
      <c r="N66" s="152"/>
      <c r="O66" s="152"/>
      <c r="P66" s="152"/>
      <c r="Q66" s="152"/>
      <c r="R66" s="152"/>
      <c r="S66" s="152"/>
      <c r="T66" s="272"/>
      <c r="U66" s="329"/>
      <c r="V66" s="272"/>
      <c r="W66" s="272" t="e">
        <f>_Loc2</f>
        <v>#N/A</v>
      </c>
      <c r="X66" s="272" t="e">
        <f>_Loc2</f>
        <v>#N/A</v>
      </c>
      <c r="Y66" s="272" t="e">
        <f>_Loc2</f>
        <v>#N/A</v>
      </c>
      <c r="Z66" s="110">
        <f t="shared" si="0"/>
        <v>292</v>
      </c>
      <c r="AA66" s="272" t="e">
        <f>_Loc2</f>
        <v>#N/A</v>
      </c>
      <c r="AB66" s="272" t="e">
        <f>_Loc2</f>
        <v>#N/A</v>
      </c>
      <c r="AC66" s="110" t="str">
        <f t="shared" si="2"/>
        <v/>
      </c>
    </row>
    <row r="67" spans="1:29">
      <c r="A67" s="294" t="s">
        <v>2529</v>
      </c>
      <c r="B67" s="152">
        <f t="shared" si="1"/>
        <v>60</v>
      </c>
      <c r="C67" s="280" t="e">
        <f>_Loc2</f>
        <v>#N/A</v>
      </c>
      <c r="D67" s="281" t="e">
        <f>_Loc2</f>
        <v>#N/A</v>
      </c>
      <c r="E67" s="291" t="e">
        <f>_Loc2</f>
        <v>#N/A</v>
      </c>
      <c r="F67" s="272" t="e">
        <f>_Loc2</f>
        <v>#N/A</v>
      </c>
      <c r="G67" s="759" t="e">
        <f>_Loc2</f>
        <v>#N/A</v>
      </c>
      <c r="H67" s="760"/>
      <c r="I67" s="272" t="e">
        <f>_Loc2</f>
        <v>#N/A</v>
      </c>
      <c r="J67" s="272" t="e">
        <f>_Loc2</f>
        <v>#N/A</v>
      </c>
      <c r="K67" s="272" t="e">
        <f>_Loc2</f>
        <v>#N/A</v>
      </c>
      <c r="L67" s="272" t="e">
        <f>_Loc2</f>
        <v>#N/A</v>
      </c>
      <c r="M67" s="152"/>
      <c r="N67" s="152"/>
      <c r="O67" s="152"/>
      <c r="P67" s="152"/>
      <c r="Q67" s="152"/>
      <c r="R67" s="152"/>
      <c r="S67" s="152"/>
      <c r="T67" s="272"/>
      <c r="U67" s="329"/>
      <c r="V67" s="272"/>
      <c r="W67" s="272" t="e">
        <f>_Loc2</f>
        <v>#N/A</v>
      </c>
      <c r="X67" s="272" t="e">
        <f>_Loc2</f>
        <v>#N/A</v>
      </c>
      <c r="Y67" s="272" t="e">
        <f>_Loc2</f>
        <v>#N/A</v>
      </c>
      <c r="Z67" s="110">
        <f t="shared" si="0"/>
        <v>292</v>
      </c>
      <c r="AA67" s="272" t="e">
        <f>_Loc2</f>
        <v>#N/A</v>
      </c>
      <c r="AB67" s="272" t="e">
        <f>_Loc2</f>
        <v>#N/A</v>
      </c>
      <c r="AC67" s="110" t="str">
        <f t="shared" si="2"/>
        <v/>
      </c>
    </row>
    <row r="68" spans="1:29">
      <c r="A68" s="294" t="s">
        <v>2530</v>
      </c>
      <c r="B68" s="152">
        <f t="shared" si="1"/>
        <v>61</v>
      </c>
      <c r="C68" s="280" t="e">
        <f>_Loc2</f>
        <v>#N/A</v>
      </c>
      <c r="D68" s="281" t="e">
        <f>_Loc2</f>
        <v>#N/A</v>
      </c>
      <c r="E68" s="291" t="e">
        <f>_Loc2</f>
        <v>#N/A</v>
      </c>
      <c r="F68" s="272" t="e">
        <f>_Loc2</f>
        <v>#N/A</v>
      </c>
      <c r="G68" s="759" t="e">
        <f>_Loc2</f>
        <v>#N/A</v>
      </c>
      <c r="H68" s="760"/>
      <c r="I68" s="272" t="e">
        <f>_Loc2</f>
        <v>#N/A</v>
      </c>
      <c r="J68" s="272" t="e">
        <f>_Loc2</f>
        <v>#N/A</v>
      </c>
      <c r="K68" s="272" t="e">
        <f>_Loc2</f>
        <v>#N/A</v>
      </c>
      <c r="L68" s="272" t="e">
        <f>_Loc2</f>
        <v>#N/A</v>
      </c>
      <c r="M68" s="152"/>
      <c r="N68" s="152"/>
      <c r="O68" s="152"/>
      <c r="P68" s="152"/>
      <c r="Q68" s="152"/>
      <c r="R68" s="152"/>
      <c r="S68" s="152"/>
      <c r="T68" s="272"/>
      <c r="U68" s="329"/>
      <c r="V68" s="272"/>
      <c r="W68" s="272" t="e">
        <f>_Loc2</f>
        <v>#N/A</v>
      </c>
      <c r="X68" s="272" t="e">
        <f>_Loc2</f>
        <v>#N/A</v>
      </c>
      <c r="Y68" s="272" t="e">
        <f>_Loc2</f>
        <v>#N/A</v>
      </c>
      <c r="Z68" s="110">
        <f t="shared" si="0"/>
        <v>292</v>
      </c>
      <c r="AA68" s="272" t="e">
        <f>_Loc2</f>
        <v>#N/A</v>
      </c>
      <c r="AB68" s="272" t="e">
        <f>_Loc2</f>
        <v>#N/A</v>
      </c>
      <c r="AC68" s="110" t="str">
        <f t="shared" si="2"/>
        <v/>
      </c>
    </row>
    <row r="69" spans="1:29">
      <c r="A69" s="294" t="s">
        <v>2531</v>
      </c>
      <c r="B69" s="152">
        <f t="shared" si="1"/>
        <v>62</v>
      </c>
      <c r="C69" s="280" t="e">
        <f>_Loc2</f>
        <v>#N/A</v>
      </c>
      <c r="D69" s="281" t="e">
        <f>_Loc2</f>
        <v>#N/A</v>
      </c>
      <c r="E69" s="291" t="e">
        <f>_Loc2</f>
        <v>#N/A</v>
      </c>
      <c r="F69" s="272" t="e">
        <f>_Loc2</f>
        <v>#N/A</v>
      </c>
      <c r="G69" s="759" t="e">
        <f>_Loc2</f>
        <v>#N/A</v>
      </c>
      <c r="H69" s="760"/>
      <c r="I69" s="272" t="e">
        <f>_Loc2</f>
        <v>#N/A</v>
      </c>
      <c r="J69" s="272" t="e">
        <f>_Loc2</f>
        <v>#N/A</v>
      </c>
      <c r="K69" s="272" t="e">
        <f>_Loc2</f>
        <v>#N/A</v>
      </c>
      <c r="L69" s="272" t="e">
        <f>_Loc2</f>
        <v>#N/A</v>
      </c>
      <c r="M69" s="152"/>
      <c r="N69" s="152"/>
      <c r="O69" s="152"/>
      <c r="P69" s="152"/>
      <c r="Q69" s="152"/>
      <c r="R69" s="152"/>
      <c r="S69" s="152"/>
      <c r="T69" s="272"/>
      <c r="U69" s="329"/>
      <c r="V69" s="272"/>
      <c r="W69" s="272" t="e">
        <f>_Loc2</f>
        <v>#N/A</v>
      </c>
      <c r="X69" s="272" t="e">
        <f>_Loc2</f>
        <v>#N/A</v>
      </c>
      <c r="Y69" s="272" t="e">
        <f>_Loc2</f>
        <v>#N/A</v>
      </c>
      <c r="Z69" s="110">
        <f t="shared" si="0"/>
        <v>292</v>
      </c>
      <c r="AA69" s="272" t="e">
        <f>_Loc2</f>
        <v>#N/A</v>
      </c>
      <c r="AB69" s="272" t="e">
        <f>_Loc2</f>
        <v>#N/A</v>
      </c>
      <c r="AC69" s="110" t="str">
        <f t="shared" si="2"/>
        <v/>
      </c>
    </row>
    <row r="70" spans="1:29">
      <c r="A70" s="294" t="s">
        <v>2532</v>
      </c>
      <c r="B70" s="152">
        <f t="shared" si="1"/>
        <v>63</v>
      </c>
      <c r="C70" s="280" t="e">
        <f>_Loc2</f>
        <v>#N/A</v>
      </c>
      <c r="D70" s="281" t="e">
        <f>_Loc2</f>
        <v>#N/A</v>
      </c>
      <c r="E70" s="291" t="e">
        <f>_Loc2</f>
        <v>#N/A</v>
      </c>
      <c r="F70" s="272" t="e">
        <f>_Loc2</f>
        <v>#N/A</v>
      </c>
      <c r="G70" s="759" t="e">
        <f>_Loc2</f>
        <v>#N/A</v>
      </c>
      <c r="H70" s="760"/>
      <c r="I70" s="272" t="e">
        <f>_Loc2</f>
        <v>#N/A</v>
      </c>
      <c r="J70" s="272" t="e">
        <f>_Loc2</f>
        <v>#N/A</v>
      </c>
      <c r="K70" s="272" t="e">
        <f>_Loc2</f>
        <v>#N/A</v>
      </c>
      <c r="L70" s="272" t="e">
        <f>_Loc2</f>
        <v>#N/A</v>
      </c>
      <c r="M70" s="152"/>
      <c r="N70" s="152"/>
      <c r="O70" s="152"/>
      <c r="P70" s="152"/>
      <c r="Q70" s="152"/>
      <c r="R70" s="152"/>
      <c r="S70" s="152"/>
      <c r="T70" s="272"/>
      <c r="U70" s="329"/>
      <c r="V70" s="272"/>
      <c r="W70" s="272" t="e">
        <f>_Loc2</f>
        <v>#N/A</v>
      </c>
      <c r="X70" s="272" t="e">
        <f>_Loc2</f>
        <v>#N/A</v>
      </c>
      <c r="Y70" s="272" t="e">
        <f>_Loc2</f>
        <v>#N/A</v>
      </c>
      <c r="Z70" s="110">
        <f t="shared" si="0"/>
        <v>292</v>
      </c>
      <c r="AA70" s="272" t="e">
        <f>_Loc2</f>
        <v>#N/A</v>
      </c>
      <c r="AB70" s="272" t="e">
        <f>_Loc2</f>
        <v>#N/A</v>
      </c>
      <c r="AC70" s="110" t="str">
        <f t="shared" si="2"/>
        <v/>
      </c>
    </row>
    <row r="71" spans="1:29">
      <c r="A71" s="294" t="s">
        <v>2533</v>
      </c>
      <c r="B71" s="152">
        <f t="shared" si="1"/>
        <v>64</v>
      </c>
      <c r="C71" s="280" t="e">
        <f>_Loc2</f>
        <v>#N/A</v>
      </c>
      <c r="D71" s="281" t="e">
        <f>_Loc2</f>
        <v>#N/A</v>
      </c>
      <c r="E71" s="291" t="e">
        <f>_Loc2</f>
        <v>#N/A</v>
      </c>
      <c r="F71" s="272" t="e">
        <f>_Loc2</f>
        <v>#N/A</v>
      </c>
      <c r="G71" s="759" t="e">
        <f>_Loc2</f>
        <v>#N/A</v>
      </c>
      <c r="H71" s="760"/>
      <c r="I71" s="272" t="e">
        <f>_Loc2</f>
        <v>#N/A</v>
      </c>
      <c r="J71" s="272" t="e">
        <f>_Loc2</f>
        <v>#N/A</v>
      </c>
      <c r="K71" s="272" t="e">
        <f>_Loc2</f>
        <v>#N/A</v>
      </c>
      <c r="L71" s="272" t="e">
        <f>_Loc2</f>
        <v>#N/A</v>
      </c>
      <c r="M71" s="152"/>
      <c r="N71" s="152"/>
      <c r="O71" s="152"/>
      <c r="P71" s="152"/>
      <c r="Q71" s="152"/>
      <c r="R71" s="152"/>
      <c r="S71" s="152"/>
      <c r="T71" s="272"/>
      <c r="U71" s="329"/>
      <c r="V71" s="272"/>
      <c r="W71" s="272" t="e">
        <f>_Loc2</f>
        <v>#N/A</v>
      </c>
      <c r="X71" s="272" t="e">
        <f>_Loc2</f>
        <v>#N/A</v>
      </c>
      <c r="Y71" s="272" t="e">
        <f>_Loc2</f>
        <v>#N/A</v>
      </c>
      <c r="Z71" s="110">
        <f t="shared" si="0"/>
        <v>292</v>
      </c>
      <c r="AA71" s="272" t="e">
        <f>_Loc2</f>
        <v>#N/A</v>
      </c>
      <c r="AB71" s="272" t="e">
        <f>_Loc2</f>
        <v>#N/A</v>
      </c>
      <c r="AC71" s="110" t="str">
        <f t="shared" si="2"/>
        <v/>
      </c>
    </row>
    <row r="72" spans="1:29">
      <c r="A72" s="294" t="s">
        <v>2534</v>
      </c>
      <c r="B72" s="152">
        <f t="shared" si="1"/>
        <v>65</v>
      </c>
      <c r="C72" s="280" t="e">
        <f>_Loc2</f>
        <v>#N/A</v>
      </c>
      <c r="D72" s="281" t="e">
        <f>_Loc2</f>
        <v>#N/A</v>
      </c>
      <c r="E72" s="291" t="e">
        <f>_Loc2</f>
        <v>#N/A</v>
      </c>
      <c r="F72" s="272" t="e">
        <f>_Loc2</f>
        <v>#N/A</v>
      </c>
      <c r="G72" s="759" t="e">
        <f>_Loc2</f>
        <v>#N/A</v>
      </c>
      <c r="H72" s="760"/>
      <c r="I72" s="272" t="e">
        <f>_Loc2</f>
        <v>#N/A</v>
      </c>
      <c r="J72" s="272" t="e">
        <f>_Loc2</f>
        <v>#N/A</v>
      </c>
      <c r="K72" s="272" t="e">
        <f>_Loc2</f>
        <v>#N/A</v>
      </c>
      <c r="L72" s="272" t="e">
        <f>_Loc2</f>
        <v>#N/A</v>
      </c>
      <c r="M72" s="152"/>
      <c r="N72" s="152"/>
      <c r="O72" s="152"/>
      <c r="P72" s="152"/>
      <c r="Q72" s="152"/>
      <c r="R72" s="152"/>
      <c r="S72" s="152"/>
      <c r="T72" s="272"/>
      <c r="U72" s="329"/>
      <c r="V72" s="272"/>
      <c r="W72" s="272" t="e">
        <f>_Loc2</f>
        <v>#N/A</v>
      </c>
      <c r="X72" s="272" t="e">
        <f>_Loc2</f>
        <v>#N/A</v>
      </c>
      <c r="Y72" s="272" t="e">
        <f>_Loc2</f>
        <v>#N/A</v>
      </c>
      <c r="Z72" s="110">
        <f t="shared" ref="Z72:Z135" si="3">COUNTIF(F:F,F72)</f>
        <v>292</v>
      </c>
      <c r="AA72" s="272" t="e">
        <f>_Loc2</f>
        <v>#N/A</v>
      </c>
      <c r="AB72" s="272" t="e">
        <f>_Loc2</f>
        <v>#N/A</v>
      </c>
      <c r="AC72" s="110" t="str">
        <f t="shared" si="2"/>
        <v/>
      </c>
    </row>
    <row r="73" spans="1:29">
      <c r="A73" s="294" t="s">
        <v>2535</v>
      </c>
      <c r="B73" s="152">
        <f t="shared" ref="B73:B136" si="4">_stt_de</f>
        <v>66</v>
      </c>
      <c r="C73" s="280" t="e">
        <f>_Loc2</f>
        <v>#N/A</v>
      </c>
      <c r="D73" s="281" t="e">
        <f>_Loc2</f>
        <v>#N/A</v>
      </c>
      <c r="E73" s="291" t="e">
        <f>_Loc2</f>
        <v>#N/A</v>
      </c>
      <c r="F73" s="272" t="e">
        <f>_Loc2</f>
        <v>#N/A</v>
      </c>
      <c r="G73" s="759" t="e">
        <f>_Loc2</f>
        <v>#N/A</v>
      </c>
      <c r="H73" s="760"/>
      <c r="I73" s="272" t="e">
        <f>_Loc2</f>
        <v>#N/A</v>
      </c>
      <c r="J73" s="272" t="e">
        <f>_Loc2</f>
        <v>#N/A</v>
      </c>
      <c r="K73" s="272" t="e">
        <f>_Loc2</f>
        <v>#N/A</v>
      </c>
      <c r="L73" s="272" t="e">
        <f>_Loc2</f>
        <v>#N/A</v>
      </c>
      <c r="M73" s="152"/>
      <c r="N73" s="152"/>
      <c r="O73" s="152"/>
      <c r="P73" s="152"/>
      <c r="Q73" s="152"/>
      <c r="R73" s="152"/>
      <c r="S73" s="152"/>
      <c r="T73" s="272"/>
      <c r="U73" s="329"/>
      <c r="V73" s="272"/>
      <c r="W73" s="272" t="e">
        <f>_Loc2</f>
        <v>#N/A</v>
      </c>
      <c r="X73" s="272" t="e">
        <f>_Loc2</f>
        <v>#N/A</v>
      </c>
      <c r="Y73" s="272" t="e">
        <f>_Loc2</f>
        <v>#N/A</v>
      </c>
      <c r="Z73" s="110">
        <f t="shared" si="3"/>
        <v>292</v>
      </c>
      <c r="AA73" s="272" t="e">
        <f>_Loc2</f>
        <v>#N/A</v>
      </c>
      <c r="AB73" s="272" t="e">
        <f>_Loc2</f>
        <v>#N/A</v>
      </c>
      <c r="AC73" s="110" t="str">
        <f t="shared" ref="AC73:AC136" si="5">+IF(S73="","",AB73)</f>
        <v/>
      </c>
    </row>
    <row r="74" spans="1:29">
      <c r="A74" s="294" t="s">
        <v>2536</v>
      </c>
      <c r="B74" s="152">
        <f t="shared" si="4"/>
        <v>67</v>
      </c>
      <c r="C74" s="280" t="e">
        <f>_Loc2</f>
        <v>#N/A</v>
      </c>
      <c r="D74" s="281" t="e">
        <f>_Loc2</f>
        <v>#N/A</v>
      </c>
      <c r="E74" s="291" t="e">
        <f>_Loc2</f>
        <v>#N/A</v>
      </c>
      <c r="F74" s="272" t="e">
        <f>_Loc2</f>
        <v>#N/A</v>
      </c>
      <c r="G74" s="759" t="e">
        <f>_Loc2</f>
        <v>#N/A</v>
      </c>
      <c r="H74" s="760"/>
      <c r="I74" s="272" t="e">
        <f>_Loc2</f>
        <v>#N/A</v>
      </c>
      <c r="J74" s="272" t="e">
        <f>_Loc2</f>
        <v>#N/A</v>
      </c>
      <c r="K74" s="272" t="e">
        <f>_Loc2</f>
        <v>#N/A</v>
      </c>
      <c r="L74" s="272" t="e">
        <f>_Loc2</f>
        <v>#N/A</v>
      </c>
      <c r="M74" s="152"/>
      <c r="N74" s="152"/>
      <c r="O74" s="152"/>
      <c r="P74" s="152"/>
      <c r="Q74" s="152"/>
      <c r="R74" s="152"/>
      <c r="S74" s="152"/>
      <c r="T74" s="272"/>
      <c r="U74" s="329"/>
      <c r="V74" s="272"/>
      <c r="W74" s="272" t="e">
        <f>_Loc2</f>
        <v>#N/A</v>
      </c>
      <c r="X74" s="272" t="e">
        <f>_Loc2</f>
        <v>#N/A</v>
      </c>
      <c r="Y74" s="272" t="e">
        <f>_Loc2</f>
        <v>#N/A</v>
      </c>
      <c r="Z74" s="110">
        <f t="shared" si="3"/>
        <v>292</v>
      </c>
      <c r="AA74" s="272" t="e">
        <f>_Loc2</f>
        <v>#N/A</v>
      </c>
      <c r="AB74" s="272" t="e">
        <f>_Loc2</f>
        <v>#N/A</v>
      </c>
      <c r="AC74" s="110" t="str">
        <f t="shared" si="5"/>
        <v/>
      </c>
    </row>
    <row r="75" spans="1:29">
      <c r="A75" s="294" t="s">
        <v>2537</v>
      </c>
      <c r="B75" s="152">
        <f t="shared" si="4"/>
        <v>68</v>
      </c>
      <c r="C75" s="280" t="e">
        <f>_Loc2</f>
        <v>#N/A</v>
      </c>
      <c r="D75" s="281" t="e">
        <f>_Loc2</f>
        <v>#N/A</v>
      </c>
      <c r="E75" s="291" t="e">
        <f>_Loc2</f>
        <v>#N/A</v>
      </c>
      <c r="F75" s="272" t="e">
        <f>_Loc2</f>
        <v>#N/A</v>
      </c>
      <c r="G75" s="759" t="e">
        <f>_Loc2</f>
        <v>#N/A</v>
      </c>
      <c r="H75" s="760"/>
      <c r="I75" s="272" t="e">
        <f>_Loc2</f>
        <v>#N/A</v>
      </c>
      <c r="J75" s="272" t="e">
        <f>_Loc2</f>
        <v>#N/A</v>
      </c>
      <c r="K75" s="272" t="e">
        <f>_Loc2</f>
        <v>#N/A</v>
      </c>
      <c r="L75" s="272" t="e">
        <f>_Loc2</f>
        <v>#N/A</v>
      </c>
      <c r="M75" s="152"/>
      <c r="N75" s="152"/>
      <c r="O75" s="152"/>
      <c r="P75" s="152"/>
      <c r="Q75" s="152"/>
      <c r="R75" s="152"/>
      <c r="S75" s="152"/>
      <c r="T75" s="272"/>
      <c r="U75" s="329"/>
      <c r="V75" s="272"/>
      <c r="W75" s="272" t="e">
        <f>_Loc2</f>
        <v>#N/A</v>
      </c>
      <c r="X75" s="272" t="e">
        <f>_Loc2</f>
        <v>#N/A</v>
      </c>
      <c r="Y75" s="272" t="e">
        <f>_Loc2</f>
        <v>#N/A</v>
      </c>
      <c r="Z75" s="110">
        <f t="shared" si="3"/>
        <v>292</v>
      </c>
      <c r="AA75" s="272" t="e">
        <f>_Loc2</f>
        <v>#N/A</v>
      </c>
      <c r="AB75" s="272" t="e">
        <f>_Loc2</f>
        <v>#N/A</v>
      </c>
      <c r="AC75" s="110" t="str">
        <f t="shared" si="5"/>
        <v/>
      </c>
    </row>
    <row r="76" spans="1:29">
      <c r="A76" s="294" t="s">
        <v>2538</v>
      </c>
      <c r="B76" s="152">
        <f t="shared" si="4"/>
        <v>69</v>
      </c>
      <c r="C76" s="280" t="e">
        <f>_Loc2</f>
        <v>#N/A</v>
      </c>
      <c r="D76" s="281" t="e">
        <f>_Loc2</f>
        <v>#N/A</v>
      </c>
      <c r="E76" s="291" t="e">
        <f>_Loc2</f>
        <v>#N/A</v>
      </c>
      <c r="F76" s="272" t="e">
        <f>_Loc2</f>
        <v>#N/A</v>
      </c>
      <c r="G76" s="759" t="e">
        <f>_Loc2</f>
        <v>#N/A</v>
      </c>
      <c r="H76" s="760"/>
      <c r="I76" s="272" t="e">
        <f>_Loc2</f>
        <v>#N/A</v>
      </c>
      <c r="J76" s="272" t="e">
        <f>_Loc2</f>
        <v>#N/A</v>
      </c>
      <c r="K76" s="272" t="e">
        <f>_Loc2</f>
        <v>#N/A</v>
      </c>
      <c r="L76" s="272" t="e">
        <f>_Loc2</f>
        <v>#N/A</v>
      </c>
      <c r="M76" s="152"/>
      <c r="N76" s="152"/>
      <c r="O76" s="152"/>
      <c r="P76" s="152"/>
      <c r="Q76" s="152"/>
      <c r="R76" s="152"/>
      <c r="S76" s="152"/>
      <c r="T76" s="272"/>
      <c r="U76" s="329"/>
      <c r="V76" s="272"/>
      <c r="W76" s="272" t="e">
        <f>_Loc2</f>
        <v>#N/A</v>
      </c>
      <c r="X76" s="272" t="e">
        <f>_Loc2</f>
        <v>#N/A</v>
      </c>
      <c r="Y76" s="272" t="e">
        <f>_Loc2</f>
        <v>#N/A</v>
      </c>
      <c r="Z76" s="110">
        <f t="shared" si="3"/>
        <v>292</v>
      </c>
      <c r="AA76" s="272" t="e">
        <f>_Loc2</f>
        <v>#N/A</v>
      </c>
      <c r="AB76" s="272" t="e">
        <f>_Loc2</f>
        <v>#N/A</v>
      </c>
      <c r="AC76" s="110" t="str">
        <f t="shared" si="5"/>
        <v/>
      </c>
    </row>
    <row r="77" spans="1:29">
      <c r="A77" s="294" t="s">
        <v>2539</v>
      </c>
      <c r="B77" s="152">
        <f t="shared" si="4"/>
        <v>70</v>
      </c>
      <c r="C77" s="280" t="e">
        <f>_Loc2</f>
        <v>#N/A</v>
      </c>
      <c r="D77" s="281" t="e">
        <f>_Loc2</f>
        <v>#N/A</v>
      </c>
      <c r="E77" s="291" t="e">
        <f>_Loc2</f>
        <v>#N/A</v>
      </c>
      <c r="F77" s="272" t="e">
        <f>_Loc2</f>
        <v>#N/A</v>
      </c>
      <c r="G77" s="759" t="e">
        <f>_Loc2</f>
        <v>#N/A</v>
      </c>
      <c r="H77" s="760"/>
      <c r="I77" s="272" t="e">
        <f>_Loc2</f>
        <v>#N/A</v>
      </c>
      <c r="J77" s="272" t="e">
        <f>_Loc2</f>
        <v>#N/A</v>
      </c>
      <c r="K77" s="272" t="e">
        <f>_Loc2</f>
        <v>#N/A</v>
      </c>
      <c r="L77" s="272" t="e">
        <f>_Loc2</f>
        <v>#N/A</v>
      </c>
      <c r="M77" s="152"/>
      <c r="N77" s="152"/>
      <c r="O77" s="152"/>
      <c r="P77" s="152"/>
      <c r="Q77" s="152"/>
      <c r="R77" s="152"/>
      <c r="S77" s="152"/>
      <c r="T77" s="272"/>
      <c r="U77" s="329"/>
      <c r="V77" s="272"/>
      <c r="W77" s="272" t="e">
        <f>_Loc2</f>
        <v>#N/A</v>
      </c>
      <c r="X77" s="272" t="e">
        <f>_Loc2</f>
        <v>#N/A</v>
      </c>
      <c r="Y77" s="272" t="e">
        <f>_Loc2</f>
        <v>#N/A</v>
      </c>
      <c r="Z77" s="110">
        <f t="shared" si="3"/>
        <v>292</v>
      </c>
      <c r="AA77" s="272" t="e">
        <f>_Loc2</f>
        <v>#N/A</v>
      </c>
      <c r="AB77" s="272" t="e">
        <f>_Loc2</f>
        <v>#N/A</v>
      </c>
      <c r="AC77" s="110" t="str">
        <f t="shared" si="5"/>
        <v/>
      </c>
    </row>
    <row r="78" spans="1:29">
      <c r="A78" s="294" t="s">
        <v>2540</v>
      </c>
      <c r="B78" s="152">
        <f t="shared" si="4"/>
        <v>71</v>
      </c>
      <c r="C78" s="280" t="e">
        <f>_Loc2</f>
        <v>#N/A</v>
      </c>
      <c r="D78" s="281" t="e">
        <f>_Loc2</f>
        <v>#N/A</v>
      </c>
      <c r="E78" s="291" t="e">
        <f>_Loc2</f>
        <v>#N/A</v>
      </c>
      <c r="F78" s="272" t="e">
        <f>_Loc2</f>
        <v>#N/A</v>
      </c>
      <c r="G78" s="759" t="e">
        <f>_Loc2</f>
        <v>#N/A</v>
      </c>
      <c r="H78" s="760"/>
      <c r="I78" s="272" t="e">
        <f>_Loc2</f>
        <v>#N/A</v>
      </c>
      <c r="J78" s="272" t="e">
        <f>_Loc2</f>
        <v>#N/A</v>
      </c>
      <c r="K78" s="272" t="e">
        <f>_Loc2</f>
        <v>#N/A</v>
      </c>
      <c r="L78" s="272" t="e">
        <f>_Loc2</f>
        <v>#N/A</v>
      </c>
      <c r="M78" s="152"/>
      <c r="N78" s="152"/>
      <c r="O78" s="152"/>
      <c r="P78" s="152"/>
      <c r="Q78" s="152"/>
      <c r="R78" s="152"/>
      <c r="S78" s="152"/>
      <c r="T78" s="272"/>
      <c r="U78" s="329"/>
      <c r="V78" s="272"/>
      <c r="W78" s="272" t="e">
        <f>_Loc2</f>
        <v>#N/A</v>
      </c>
      <c r="X78" s="272" t="e">
        <f>_Loc2</f>
        <v>#N/A</v>
      </c>
      <c r="Y78" s="272" t="e">
        <f>_Loc2</f>
        <v>#N/A</v>
      </c>
      <c r="Z78" s="110">
        <f t="shared" si="3"/>
        <v>292</v>
      </c>
      <c r="AA78" s="272" t="e">
        <f>_Loc2</f>
        <v>#N/A</v>
      </c>
      <c r="AB78" s="272" t="e">
        <f>_Loc2</f>
        <v>#N/A</v>
      </c>
      <c r="AC78" s="110" t="str">
        <f t="shared" si="5"/>
        <v/>
      </c>
    </row>
    <row r="79" spans="1:29">
      <c r="A79" s="294" t="s">
        <v>2541</v>
      </c>
      <c r="B79" s="152">
        <f t="shared" si="4"/>
        <v>72</v>
      </c>
      <c r="C79" s="280" t="e">
        <f>_Loc2</f>
        <v>#N/A</v>
      </c>
      <c r="D79" s="281" t="e">
        <f>_Loc2</f>
        <v>#N/A</v>
      </c>
      <c r="E79" s="291" t="e">
        <f>_Loc2</f>
        <v>#N/A</v>
      </c>
      <c r="F79" s="272" t="e">
        <f>_Loc2</f>
        <v>#N/A</v>
      </c>
      <c r="G79" s="759" t="e">
        <f>_Loc2</f>
        <v>#N/A</v>
      </c>
      <c r="H79" s="760"/>
      <c r="I79" s="272" t="e">
        <f>_Loc2</f>
        <v>#N/A</v>
      </c>
      <c r="J79" s="272" t="e">
        <f>_Loc2</f>
        <v>#N/A</v>
      </c>
      <c r="K79" s="272" t="e">
        <f>_Loc2</f>
        <v>#N/A</v>
      </c>
      <c r="L79" s="272" t="e">
        <f>_Loc2</f>
        <v>#N/A</v>
      </c>
      <c r="M79" s="152"/>
      <c r="N79" s="152"/>
      <c r="O79" s="152"/>
      <c r="P79" s="152"/>
      <c r="Q79" s="152"/>
      <c r="R79" s="152"/>
      <c r="S79" s="152"/>
      <c r="T79" s="272"/>
      <c r="U79" s="329"/>
      <c r="V79" s="272"/>
      <c r="W79" s="272" t="e">
        <f>_Loc2</f>
        <v>#N/A</v>
      </c>
      <c r="X79" s="272" t="e">
        <f>_Loc2</f>
        <v>#N/A</v>
      </c>
      <c r="Y79" s="272" t="e">
        <f>_Loc2</f>
        <v>#N/A</v>
      </c>
      <c r="Z79" s="110">
        <f t="shared" si="3"/>
        <v>292</v>
      </c>
      <c r="AA79" s="272" t="e">
        <f>_Loc2</f>
        <v>#N/A</v>
      </c>
      <c r="AB79" s="272" t="e">
        <f>_Loc2</f>
        <v>#N/A</v>
      </c>
      <c r="AC79" s="110" t="str">
        <f t="shared" si="5"/>
        <v/>
      </c>
    </row>
    <row r="80" spans="1:29">
      <c r="A80" s="294" t="s">
        <v>2542</v>
      </c>
      <c r="B80" s="152">
        <f t="shared" si="4"/>
        <v>73</v>
      </c>
      <c r="C80" s="280" t="e">
        <f>_Loc2</f>
        <v>#N/A</v>
      </c>
      <c r="D80" s="281" t="e">
        <f>_Loc2</f>
        <v>#N/A</v>
      </c>
      <c r="E80" s="291" t="e">
        <f>_Loc2</f>
        <v>#N/A</v>
      </c>
      <c r="F80" s="272" t="e">
        <f>_Loc2</f>
        <v>#N/A</v>
      </c>
      <c r="G80" s="759" t="e">
        <f>_Loc2</f>
        <v>#N/A</v>
      </c>
      <c r="H80" s="760"/>
      <c r="I80" s="272" t="e">
        <f>_Loc2</f>
        <v>#N/A</v>
      </c>
      <c r="J80" s="272" t="e">
        <f>_Loc2</f>
        <v>#N/A</v>
      </c>
      <c r="K80" s="272" t="e">
        <f>_Loc2</f>
        <v>#N/A</v>
      </c>
      <c r="L80" s="272" t="e">
        <f>_Loc2</f>
        <v>#N/A</v>
      </c>
      <c r="M80" s="152"/>
      <c r="N80" s="152"/>
      <c r="O80" s="152"/>
      <c r="P80" s="152"/>
      <c r="Q80" s="152"/>
      <c r="R80" s="152"/>
      <c r="S80" s="152"/>
      <c r="T80" s="272"/>
      <c r="U80" s="329"/>
      <c r="V80" s="272"/>
      <c r="W80" s="272" t="e">
        <f>_Loc2</f>
        <v>#N/A</v>
      </c>
      <c r="X80" s="272" t="e">
        <f>_Loc2</f>
        <v>#N/A</v>
      </c>
      <c r="Y80" s="272" t="e">
        <f>_Loc2</f>
        <v>#N/A</v>
      </c>
      <c r="Z80" s="110">
        <f t="shared" si="3"/>
        <v>292</v>
      </c>
      <c r="AA80" s="272" t="e">
        <f>_Loc2</f>
        <v>#N/A</v>
      </c>
      <c r="AB80" s="272" t="e">
        <f>_Loc2</f>
        <v>#N/A</v>
      </c>
      <c r="AC80" s="110" t="str">
        <f t="shared" si="5"/>
        <v/>
      </c>
    </row>
    <row r="81" spans="1:29">
      <c r="A81" s="294" t="s">
        <v>2543</v>
      </c>
      <c r="B81" s="152">
        <f t="shared" si="4"/>
        <v>74</v>
      </c>
      <c r="C81" s="280" t="e">
        <f>_Loc2</f>
        <v>#N/A</v>
      </c>
      <c r="D81" s="281" t="e">
        <f>_Loc2</f>
        <v>#N/A</v>
      </c>
      <c r="E81" s="291" t="e">
        <f>_Loc2</f>
        <v>#N/A</v>
      </c>
      <c r="F81" s="272" t="e">
        <f>_Loc2</f>
        <v>#N/A</v>
      </c>
      <c r="G81" s="759" t="e">
        <f>_Loc2</f>
        <v>#N/A</v>
      </c>
      <c r="H81" s="760"/>
      <c r="I81" s="272" t="e">
        <f>_Loc2</f>
        <v>#N/A</v>
      </c>
      <c r="J81" s="272" t="e">
        <f>_Loc2</f>
        <v>#N/A</v>
      </c>
      <c r="K81" s="272" t="e">
        <f>_Loc2</f>
        <v>#N/A</v>
      </c>
      <c r="L81" s="272" t="e">
        <f>_Loc2</f>
        <v>#N/A</v>
      </c>
      <c r="M81" s="152"/>
      <c r="N81" s="152"/>
      <c r="O81" s="152"/>
      <c r="P81" s="152"/>
      <c r="Q81" s="152"/>
      <c r="R81" s="152"/>
      <c r="S81" s="152"/>
      <c r="T81" s="272"/>
      <c r="U81" s="329"/>
      <c r="V81" s="272"/>
      <c r="W81" s="272" t="e">
        <f>_Loc2</f>
        <v>#N/A</v>
      </c>
      <c r="X81" s="272" t="e">
        <f>_Loc2</f>
        <v>#N/A</v>
      </c>
      <c r="Y81" s="272" t="e">
        <f>_Loc2</f>
        <v>#N/A</v>
      </c>
      <c r="Z81" s="110">
        <f t="shared" si="3"/>
        <v>292</v>
      </c>
      <c r="AA81" s="272" t="e">
        <f>_Loc2</f>
        <v>#N/A</v>
      </c>
      <c r="AB81" s="272" t="e">
        <f>_Loc2</f>
        <v>#N/A</v>
      </c>
      <c r="AC81" s="110" t="str">
        <f t="shared" si="5"/>
        <v/>
      </c>
    </row>
    <row r="82" spans="1:29">
      <c r="A82" s="294" t="s">
        <v>2544</v>
      </c>
      <c r="B82" s="152">
        <f t="shared" si="4"/>
        <v>75</v>
      </c>
      <c r="C82" s="280" t="e">
        <f>_Loc2</f>
        <v>#N/A</v>
      </c>
      <c r="D82" s="281" t="e">
        <f>_Loc2</f>
        <v>#N/A</v>
      </c>
      <c r="E82" s="291" t="e">
        <f>_Loc2</f>
        <v>#N/A</v>
      </c>
      <c r="F82" s="272" t="e">
        <f>_Loc2</f>
        <v>#N/A</v>
      </c>
      <c r="G82" s="759" t="e">
        <f>_Loc2</f>
        <v>#N/A</v>
      </c>
      <c r="H82" s="760"/>
      <c r="I82" s="272" t="e">
        <f>_Loc2</f>
        <v>#N/A</v>
      </c>
      <c r="J82" s="272" t="e">
        <f>_Loc2</f>
        <v>#N/A</v>
      </c>
      <c r="K82" s="272" t="e">
        <f>_Loc2</f>
        <v>#N/A</v>
      </c>
      <c r="L82" s="272" t="e">
        <f>_Loc2</f>
        <v>#N/A</v>
      </c>
      <c r="M82" s="152"/>
      <c r="N82" s="152"/>
      <c r="O82" s="152"/>
      <c r="P82" s="152"/>
      <c r="Q82" s="152"/>
      <c r="R82" s="152"/>
      <c r="S82" s="152"/>
      <c r="T82" s="272"/>
      <c r="U82" s="329"/>
      <c r="V82" s="272"/>
      <c r="W82" s="272" t="e">
        <f>_Loc2</f>
        <v>#N/A</v>
      </c>
      <c r="X82" s="272" t="e">
        <f>_Loc2</f>
        <v>#N/A</v>
      </c>
      <c r="Y82" s="272" t="e">
        <f>_Loc2</f>
        <v>#N/A</v>
      </c>
      <c r="Z82" s="110">
        <f t="shared" si="3"/>
        <v>292</v>
      </c>
      <c r="AA82" s="272" t="e">
        <f>_Loc2</f>
        <v>#N/A</v>
      </c>
      <c r="AB82" s="272" t="e">
        <f>_Loc2</f>
        <v>#N/A</v>
      </c>
      <c r="AC82" s="110" t="str">
        <f t="shared" si="5"/>
        <v/>
      </c>
    </row>
    <row r="83" spans="1:29">
      <c r="A83" s="294" t="s">
        <v>2545</v>
      </c>
      <c r="B83" s="152">
        <f t="shared" si="4"/>
        <v>76</v>
      </c>
      <c r="C83" s="280" t="e">
        <f>_Loc2</f>
        <v>#N/A</v>
      </c>
      <c r="D83" s="281" t="e">
        <f>_Loc2</f>
        <v>#N/A</v>
      </c>
      <c r="E83" s="291" t="e">
        <f>_Loc2</f>
        <v>#N/A</v>
      </c>
      <c r="F83" s="272" t="e">
        <f>_Loc2</f>
        <v>#N/A</v>
      </c>
      <c r="G83" s="759" t="e">
        <f>_Loc2</f>
        <v>#N/A</v>
      </c>
      <c r="H83" s="760"/>
      <c r="I83" s="272" t="e">
        <f>_Loc2</f>
        <v>#N/A</v>
      </c>
      <c r="J83" s="272" t="e">
        <f>_Loc2</f>
        <v>#N/A</v>
      </c>
      <c r="K83" s="272" t="e">
        <f>_Loc2</f>
        <v>#N/A</v>
      </c>
      <c r="L83" s="272" t="e">
        <f>_Loc2</f>
        <v>#N/A</v>
      </c>
      <c r="M83" s="152"/>
      <c r="N83" s="152"/>
      <c r="O83" s="152"/>
      <c r="P83" s="152"/>
      <c r="Q83" s="152"/>
      <c r="R83" s="152"/>
      <c r="S83" s="152"/>
      <c r="T83" s="272"/>
      <c r="U83" s="329"/>
      <c r="V83" s="272"/>
      <c r="W83" s="272" t="e">
        <f>_Loc2</f>
        <v>#N/A</v>
      </c>
      <c r="X83" s="272" t="e">
        <f>_Loc2</f>
        <v>#N/A</v>
      </c>
      <c r="Y83" s="272" t="e">
        <f>_Loc2</f>
        <v>#N/A</v>
      </c>
      <c r="Z83" s="110">
        <f t="shared" si="3"/>
        <v>292</v>
      </c>
      <c r="AA83" s="272" t="e">
        <f>_Loc2</f>
        <v>#N/A</v>
      </c>
      <c r="AB83" s="272" t="e">
        <f>_Loc2</f>
        <v>#N/A</v>
      </c>
      <c r="AC83" s="110" t="str">
        <f t="shared" si="5"/>
        <v/>
      </c>
    </row>
    <row r="84" spans="1:29">
      <c r="A84" s="294" t="s">
        <v>2546</v>
      </c>
      <c r="B84" s="152">
        <f t="shared" si="4"/>
        <v>77</v>
      </c>
      <c r="C84" s="280" t="e">
        <f>_Loc2</f>
        <v>#N/A</v>
      </c>
      <c r="D84" s="281" t="e">
        <f>_Loc2</f>
        <v>#N/A</v>
      </c>
      <c r="E84" s="291" t="e">
        <f>_Loc2</f>
        <v>#N/A</v>
      </c>
      <c r="F84" s="272" t="e">
        <f>_Loc2</f>
        <v>#N/A</v>
      </c>
      <c r="G84" s="759" t="e">
        <f>_Loc2</f>
        <v>#N/A</v>
      </c>
      <c r="H84" s="760"/>
      <c r="I84" s="272" t="e">
        <f>_Loc2</f>
        <v>#N/A</v>
      </c>
      <c r="J84" s="272" t="e">
        <f>_Loc2</f>
        <v>#N/A</v>
      </c>
      <c r="K84" s="272" t="e">
        <f>_Loc2</f>
        <v>#N/A</v>
      </c>
      <c r="L84" s="272" t="e">
        <f>_Loc2</f>
        <v>#N/A</v>
      </c>
      <c r="M84" s="152"/>
      <c r="N84" s="152"/>
      <c r="O84" s="152"/>
      <c r="P84" s="152"/>
      <c r="Q84" s="152"/>
      <c r="R84" s="152"/>
      <c r="S84" s="152"/>
      <c r="T84" s="272"/>
      <c r="U84" s="329"/>
      <c r="V84" s="272"/>
      <c r="W84" s="272" t="e">
        <f>_Loc2</f>
        <v>#N/A</v>
      </c>
      <c r="X84" s="272" t="e">
        <f>_Loc2</f>
        <v>#N/A</v>
      </c>
      <c r="Y84" s="272" t="e">
        <f>_Loc2</f>
        <v>#N/A</v>
      </c>
      <c r="Z84" s="110">
        <f t="shared" si="3"/>
        <v>292</v>
      </c>
      <c r="AA84" s="272" t="e">
        <f>_Loc2</f>
        <v>#N/A</v>
      </c>
      <c r="AB84" s="272" t="e">
        <f>_Loc2</f>
        <v>#N/A</v>
      </c>
      <c r="AC84" s="110" t="str">
        <f t="shared" si="5"/>
        <v/>
      </c>
    </row>
    <row r="85" spans="1:29">
      <c r="A85" s="294" t="s">
        <v>2547</v>
      </c>
      <c r="B85" s="152">
        <f t="shared" si="4"/>
        <v>78</v>
      </c>
      <c r="C85" s="280" t="e">
        <f>_Loc2</f>
        <v>#N/A</v>
      </c>
      <c r="D85" s="281" t="e">
        <f>_Loc2</f>
        <v>#N/A</v>
      </c>
      <c r="E85" s="291" t="e">
        <f>_Loc2</f>
        <v>#N/A</v>
      </c>
      <c r="F85" s="272" t="e">
        <f>_Loc2</f>
        <v>#N/A</v>
      </c>
      <c r="G85" s="759" t="e">
        <f>_Loc2</f>
        <v>#N/A</v>
      </c>
      <c r="H85" s="760"/>
      <c r="I85" s="272" t="e">
        <f>_Loc2</f>
        <v>#N/A</v>
      </c>
      <c r="J85" s="272" t="e">
        <f>_Loc2</f>
        <v>#N/A</v>
      </c>
      <c r="K85" s="272" t="e">
        <f>_Loc2</f>
        <v>#N/A</v>
      </c>
      <c r="L85" s="272" t="e">
        <f>_Loc2</f>
        <v>#N/A</v>
      </c>
      <c r="M85" s="152"/>
      <c r="N85" s="152"/>
      <c r="O85" s="152"/>
      <c r="P85" s="152"/>
      <c r="Q85" s="152"/>
      <c r="R85" s="152"/>
      <c r="S85" s="297"/>
      <c r="T85" s="272"/>
      <c r="U85" s="329"/>
      <c r="V85" s="272"/>
      <c r="W85" s="272" t="e">
        <f>_Loc2</f>
        <v>#N/A</v>
      </c>
      <c r="X85" s="272" t="e">
        <f>_Loc2</f>
        <v>#N/A</v>
      </c>
      <c r="Y85" s="272" t="e">
        <f>_Loc2</f>
        <v>#N/A</v>
      </c>
      <c r="Z85" s="110">
        <f t="shared" si="3"/>
        <v>292</v>
      </c>
      <c r="AA85" s="272" t="e">
        <f>_Loc2</f>
        <v>#N/A</v>
      </c>
      <c r="AB85" s="272" t="e">
        <f>_Loc2</f>
        <v>#N/A</v>
      </c>
      <c r="AC85" s="110" t="str">
        <f t="shared" si="5"/>
        <v/>
      </c>
    </row>
    <row r="86" spans="1:29">
      <c r="A86" s="294" t="s">
        <v>2548</v>
      </c>
      <c r="B86" s="152">
        <f t="shared" si="4"/>
        <v>79</v>
      </c>
      <c r="C86" s="280" t="e">
        <f>_Loc2</f>
        <v>#N/A</v>
      </c>
      <c r="D86" s="281" t="e">
        <f>_Loc2</f>
        <v>#N/A</v>
      </c>
      <c r="E86" s="291" t="e">
        <f>_Loc2</f>
        <v>#N/A</v>
      </c>
      <c r="F86" s="272" t="e">
        <f>_Loc2</f>
        <v>#N/A</v>
      </c>
      <c r="G86" s="759" t="e">
        <f>_Loc2</f>
        <v>#N/A</v>
      </c>
      <c r="H86" s="760"/>
      <c r="I86" s="272" t="e">
        <f>_Loc2</f>
        <v>#N/A</v>
      </c>
      <c r="J86" s="272" t="e">
        <f>_Loc2</f>
        <v>#N/A</v>
      </c>
      <c r="K86" s="272" t="e">
        <f>_Loc2</f>
        <v>#N/A</v>
      </c>
      <c r="L86" s="272" t="e">
        <f>_Loc2</f>
        <v>#N/A</v>
      </c>
      <c r="M86" s="152"/>
      <c r="N86" s="152"/>
      <c r="O86" s="152"/>
      <c r="P86" s="152"/>
      <c r="Q86" s="152"/>
      <c r="R86" s="152"/>
      <c r="S86" s="152"/>
      <c r="T86" s="272"/>
      <c r="U86" s="329"/>
      <c r="V86" s="272"/>
      <c r="W86" s="272" t="e">
        <f>_Loc2</f>
        <v>#N/A</v>
      </c>
      <c r="X86" s="272" t="e">
        <f>_Loc2</f>
        <v>#N/A</v>
      </c>
      <c r="Y86" s="272" t="e">
        <f>_Loc2</f>
        <v>#N/A</v>
      </c>
      <c r="Z86" s="110">
        <f t="shared" si="3"/>
        <v>292</v>
      </c>
      <c r="AA86" s="272" t="e">
        <f>_Loc2</f>
        <v>#N/A</v>
      </c>
      <c r="AB86" s="272" t="e">
        <f>_Loc2</f>
        <v>#N/A</v>
      </c>
      <c r="AC86" s="110" t="str">
        <f t="shared" si="5"/>
        <v/>
      </c>
    </row>
    <row r="87" spans="1:29">
      <c r="A87" s="294" t="s">
        <v>2549</v>
      </c>
      <c r="B87" s="152">
        <f t="shared" si="4"/>
        <v>80</v>
      </c>
      <c r="C87" s="280" t="e">
        <f>_Loc2</f>
        <v>#N/A</v>
      </c>
      <c r="D87" s="281" t="e">
        <f>_Loc2</f>
        <v>#N/A</v>
      </c>
      <c r="E87" s="291" t="e">
        <f>_Loc2</f>
        <v>#N/A</v>
      </c>
      <c r="F87" s="272" t="e">
        <f>_Loc2</f>
        <v>#N/A</v>
      </c>
      <c r="G87" s="759" t="e">
        <f>_Loc2</f>
        <v>#N/A</v>
      </c>
      <c r="H87" s="760"/>
      <c r="I87" s="272" t="e">
        <f>_Loc2</f>
        <v>#N/A</v>
      </c>
      <c r="J87" s="272" t="e">
        <f>_Loc2</f>
        <v>#N/A</v>
      </c>
      <c r="K87" s="272" t="e">
        <f>_Loc2</f>
        <v>#N/A</v>
      </c>
      <c r="L87" s="272" t="e">
        <f>_Loc2</f>
        <v>#N/A</v>
      </c>
      <c r="M87" s="152"/>
      <c r="N87" s="152"/>
      <c r="O87" s="152"/>
      <c r="P87" s="152"/>
      <c r="Q87" s="152"/>
      <c r="R87" s="152"/>
      <c r="S87" s="152"/>
      <c r="T87" s="272"/>
      <c r="U87" s="329"/>
      <c r="V87" s="272"/>
      <c r="W87" s="272" t="e">
        <f>_Loc2</f>
        <v>#N/A</v>
      </c>
      <c r="X87" s="272" t="e">
        <f>_Loc2</f>
        <v>#N/A</v>
      </c>
      <c r="Y87" s="272" t="e">
        <f>_Loc2</f>
        <v>#N/A</v>
      </c>
      <c r="Z87" s="110">
        <f t="shared" si="3"/>
        <v>292</v>
      </c>
      <c r="AA87" s="272" t="e">
        <f>_Loc2</f>
        <v>#N/A</v>
      </c>
      <c r="AB87" s="272" t="e">
        <f>_Loc2</f>
        <v>#N/A</v>
      </c>
      <c r="AC87" s="110" t="str">
        <f t="shared" si="5"/>
        <v/>
      </c>
    </row>
    <row r="88" spans="1:29">
      <c r="A88" s="294" t="s">
        <v>2550</v>
      </c>
      <c r="B88" s="152">
        <f t="shared" si="4"/>
        <v>81</v>
      </c>
      <c r="C88" s="280" t="e">
        <f>_Loc2</f>
        <v>#N/A</v>
      </c>
      <c r="D88" s="281" t="e">
        <f>_Loc2</f>
        <v>#N/A</v>
      </c>
      <c r="E88" s="291" t="e">
        <f>_Loc2</f>
        <v>#N/A</v>
      </c>
      <c r="F88" s="272" t="e">
        <f>_Loc2</f>
        <v>#N/A</v>
      </c>
      <c r="G88" s="759" t="e">
        <f>_Loc2</f>
        <v>#N/A</v>
      </c>
      <c r="H88" s="760"/>
      <c r="I88" s="272" t="e">
        <f>_Loc2</f>
        <v>#N/A</v>
      </c>
      <c r="J88" s="272" t="e">
        <f>_Loc2</f>
        <v>#N/A</v>
      </c>
      <c r="K88" s="272" t="e">
        <f>_Loc2</f>
        <v>#N/A</v>
      </c>
      <c r="L88" s="272" t="e">
        <f>_Loc2</f>
        <v>#N/A</v>
      </c>
      <c r="M88" s="152"/>
      <c r="N88" s="152"/>
      <c r="O88" s="152"/>
      <c r="P88" s="152"/>
      <c r="Q88" s="152"/>
      <c r="R88" s="152"/>
      <c r="S88" s="152"/>
      <c r="T88" s="272"/>
      <c r="U88" s="329"/>
      <c r="V88" s="272"/>
      <c r="W88" s="272" t="e">
        <f>_Loc2</f>
        <v>#N/A</v>
      </c>
      <c r="X88" s="272" t="e">
        <f>_Loc2</f>
        <v>#N/A</v>
      </c>
      <c r="Y88" s="272" t="e">
        <f>_Loc2</f>
        <v>#N/A</v>
      </c>
      <c r="Z88" s="110">
        <f t="shared" si="3"/>
        <v>292</v>
      </c>
      <c r="AA88" s="272" t="e">
        <f>_Loc2</f>
        <v>#N/A</v>
      </c>
      <c r="AB88" s="272" t="e">
        <f>_Loc2</f>
        <v>#N/A</v>
      </c>
      <c r="AC88" s="110" t="str">
        <f t="shared" si="5"/>
        <v/>
      </c>
    </row>
    <row r="89" spans="1:29">
      <c r="A89" s="294" t="s">
        <v>2551</v>
      </c>
      <c r="B89" s="152">
        <f t="shared" si="4"/>
        <v>82</v>
      </c>
      <c r="C89" s="280" t="e">
        <f>_Loc2</f>
        <v>#N/A</v>
      </c>
      <c r="D89" s="281" t="e">
        <f>_Loc2</f>
        <v>#N/A</v>
      </c>
      <c r="E89" s="291" t="e">
        <f>_Loc2</f>
        <v>#N/A</v>
      </c>
      <c r="F89" s="272" t="e">
        <f>_Loc2</f>
        <v>#N/A</v>
      </c>
      <c r="G89" s="759" t="e">
        <f>_Loc2</f>
        <v>#N/A</v>
      </c>
      <c r="H89" s="760"/>
      <c r="I89" s="272" t="e">
        <f>_Loc2</f>
        <v>#N/A</v>
      </c>
      <c r="J89" s="272" t="e">
        <f>_Loc2</f>
        <v>#N/A</v>
      </c>
      <c r="K89" s="272" t="e">
        <f>_Loc2</f>
        <v>#N/A</v>
      </c>
      <c r="L89" s="272" t="e">
        <f>_Loc2</f>
        <v>#N/A</v>
      </c>
      <c r="M89" s="152"/>
      <c r="N89" s="152"/>
      <c r="O89" s="152"/>
      <c r="P89" s="152"/>
      <c r="Q89" s="152"/>
      <c r="R89" s="152"/>
      <c r="S89" s="152"/>
      <c r="T89" s="272"/>
      <c r="U89" s="329"/>
      <c r="V89" s="272"/>
      <c r="W89" s="272" t="e">
        <f>_Loc2</f>
        <v>#N/A</v>
      </c>
      <c r="X89" s="272" t="e">
        <f>_Loc2</f>
        <v>#N/A</v>
      </c>
      <c r="Y89" s="272" t="e">
        <f>_Loc2</f>
        <v>#N/A</v>
      </c>
      <c r="Z89" s="110">
        <f t="shared" si="3"/>
        <v>292</v>
      </c>
      <c r="AA89" s="272" t="e">
        <f>_Loc2</f>
        <v>#N/A</v>
      </c>
      <c r="AB89" s="272" t="e">
        <f>_Loc2</f>
        <v>#N/A</v>
      </c>
      <c r="AC89" s="110" t="str">
        <f t="shared" si="5"/>
        <v/>
      </c>
    </row>
    <row r="90" spans="1:29">
      <c r="A90" s="294" t="s">
        <v>2552</v>
      </c>
      <c r="B90" s="152">
        <f t="shared" si="4"/>
        <v>83</v>
      </c>
      <c r="C90" s="280" t="e">
        <f>_Loc2</f>
        <v>#N/A</v>
      </c>
      <c r="D90" s="281" t="e">
        <f>_Loc2</f>
        <v>#N/A</v>
      </c>
      <c r="E90" s="291" t="e">
        <f>_Loc2</f>
        <v>#N/A</v>
      </c>
      <c r="F90" s="272" t="e">
        <f>_Loc2</f>
        <v>#N/A</v>
      </c>
      <c r="G90" s="759" t="e">
        <f>_Loc2</f>
        <v>#N/A</v>
      </c>
      <c r="H90" s="760"/>
      <c r="I90" s="272" t="e">
        <f>_Loc2</f>
        <v>#N/A</v>
      </c>
      <c r="J90" s="272" t="e">
        <f>_Loc2</f>
        <v>#N/A</v>
      </c>
      <c r="K90" s="272" t="e">
        <f>_Loc2</f>
        <v>#N/A</v>
      </c>
      <c r="L90" s="272" t="e">
        <f>_Loc2</f>
        <v>#N/A</v>
      </c>
      <c r="M90" s="152"/>
      <c r="N90" s="152"/>
      <c r="O90" s="152"/>
      <c r="P90" s="152"/>
      <c r="Q90" s="152"/>
      <c r="R90" s="152"/>
      <c r="S90" s="152"/>
      <c r="T90" s="272"/>
      <c r="U90" s="329"/>
      <c r="V90" s="272"/>
      <c r="W90" s="272" t="e">
        <f>_Loc2</f>
        <v>#N/A</v>
      </c>
      <c r="X90" s="272" t="e">
        <f>_Loc2</f>
        <v>#N/A</v>
      </c>
      <c r="Y90" s="272" t="e">
        <f>_Loc2</f>
        <v>#N/A</v>
      </c>
      <c r="Z90" s="110">
        <f t="shared" si="3"/>
        <v>292</v>
      </c>
      <c r="AA90" s="272" t="e">
        <f>_Loc2</f>
        <v>#N/A</v>
      </c>
      <c r="AB90" s="272" t="e">
        <f>_Loc2</f>
        <v>#N/A</v>
      </c>
      <c r="AC90" s="110" t="str">
        <f t="shared" si="5"/>
        <v/>
      </c>
    </row>
    <row r="91" spans="1:29">
      <c r="A91" s="294" t="s">
        <v>2553</v>
      </c>
      <c r="B91" s="152">
        <f t="shared" si="4"/>
        <v>84</v>
      </c>
      <c r="C91" s="280" t="e">
        <f>_Loc2</f>
        <v>#N/A</v>
      </c>
      <c r="D91" s="281" t="e">
        <f>_Loc2</f>
        <v>#N/A</v>
      </c>
      <c r="E91" s="291" t="e">
        <f>_Loc2</f>
        <v>#N/A</v>
      </c>
      <c r="F91" s="272" t="e">
        <f>_Loc2</f>
        <v>#N/A</v>
      </c>
      <c r="G91" s="759" t="e">
        <f>_Loc2</f>
        <v>#N/A</v>
      </c>
      <c r="H91" s="760"/>
      <c r="I91" s="272" t="e">
        <f>_Loc2</f>
        <v>#N/A</v>
      </c>
      <c r="J91" s="272" t="e">
        <f>_Loc2</f>
        <v>#N/A</v>
      </c>
      <c r="K91" s="272" t="e">
        <f>_Loc2</f>
        <v>#N/A</v>
      </c>
      <c r="L91" s="272" t="e">
        <f>_Loc2</f>
        <v>#N/A</v>
      </c>
      <c r="M91" s="152"/>
      <c r="N91" s="152"/>
      <c r="O91" s="152"/>
      <c r="P91" s="152"/>
      <c r="Q91" s="152"/>
      <c r="R91" s="152"/>
      <c r="S91" s="152"/>
      <c r="T91" s="272"/>
      <c r="U91" s="329"/>
      <c r="V91" s="272"/>
      <c r="W91" s="272" t="e">
        <f>_Loc2</f>
        <v>#N/A</v>
      </c>
      <c r="X91" s="272" t="e">
        <f>_Loc2</f>
        <v>#N/A</v>
      </c>
      <c r="Y91" s="272" t="e">
        <f>_Loc2</f>
        <v>#N/A</v>
      </c>
      <c r="Z91" s="110">
        <f t="shared" si="3"/>
        <v>292</v>
      </c>
      <c r="AA91" s="272" t="e">
        <f>_Loc2</f>
        <v>#N/A</v>
      </c>
      <c r="AB91" s="272" t="e">
        <f>_Loc2</f>
        <v>#N/A</v>
      </c>
      <c r="AC91" s="110" t="str">
        <f t="shared" si="5"/>
        <v/>
      </c>
    </row>
    <row r="92" spans="1:29">
      <c r="A92" s="294" t="s">
        <v>2554</v>
      </c>
      <c r="B92" s="152">
        <f t="shared" si="4"/>
        <v>85</v>
      </c>
      <c r="C92" s="280" t="e">
        <f>_Loc2</f>
        <v>#N/A</v>
      </c>
      <c r="D92" s="281" t="e">
        <f>_Loc2</f>
        <v>#N/A</v>
      </c>
      <c r="E92" s="291" t="e">
        <f>_Loc2</f>
        <v>#N/A</v>
      </c>
      <c r="F92" s="272" t="e">
        <f>_Loc2</f>
        <v>#N/A</v>
      </c>
      <c r="G92" s="759" t="e">
        <f>_Loc2</f>
        <v>#N/A</v>
      </c>
      <c r="H92" s="760"/>
      <c r="I92" s="272" t="e">
        <f>_Loc2</f>
        <v>#N/A</v>
      </c>
      <c r="J92" s="272" t="e">
        <f>_Loc2</f>
        <v>#N/A</v>
      </c>
      <c r="K92" s="272" t="e">
        <f>_Loc2</f>
        <v>#N/A</v>
      </c>
      <c r="L92" s="272" t="e">
        <f>_Loc2</f>
        <v>#N/A</v>
      </c>
      <c r="M92" s="152"/>
      <c r="N92" s="152"/>
      <c r="O92" s="152"/>
      <c r="P92" s="152"/>
      <c r="Q92" s="152"/>
      <c r="R92" s="152"/>
      <c r="S92" s="152"/>
      <c r="T92" s="272"/>
      <c r="U92" s="329"/>
      <c r="V92" s="272"/>
      <c r="W92" s="272" t="e">
        <f>_Loc2</f>
        <v>#N/A</v>
      </c>
      <c r="X92" s="272" t="e">
        <f>_Loc2</f>
        <v>#N/A</v>
      </c>
      <c r="Y92" s="272" t="e">
        <f>_Loc2</f>
        <v>#N/A</v>
      </c>
      <c r="Z92" s="110">
        <f t="shared" si="3"/>
        <v>292</v>
      </c>
      <c r="AA92" s="272" t="e">
        <f>_Loc2</f>
        <v>#N/A</v>
      </c>
      <c r="AB92" s="272" t="e">
        <f>_Loc2</f>
        <v>#N/A</v>
      </c>
      <c r="AC92" s="110" t="str">
        <f t="shared" si="5"/>
        <v/>
      </c>
    </row>
    <row r="93" spans="1:29">
      <c r="A93" s="294" t="s">
        <v>2555</v>
      </c>
      <c r="B93" s="152">
        <f t="shared" si="4"/>
        <v>86</v>
      </c>
      <c r="C93" s="280" t="e">
        <f>_Loc2</f>
        <v>#N/A</v>
      </c>
      <c r="D93" s="281" t="e">
        <f>_Loc2</f>
        <v>#N/A</v>
      </c>
      <c r="E93" s="291" t="e">
        <f>_Loc2</f>
        <v>#N/A</v>
      </c>
      <c r="F93" s="272" t="e">
        <f>_Loc2</f>
        <v>#N/A</v>
      </c>
      <c r="G93" s="759" t="e">
        <f>_Loc2</f>
        <v>#N/A</v>
      </c>
      <c r="H93" s="760"/>
      <c r="I93" s="272" t="e">
        <f>_Loc2</f>
        <v>#N/A</v>
      </c>
      <c r="J93" s="272" t="e">
        <f>_Loc2</f>
        <v>#N/A</v>
      </c>
      <c r="K93" s="272" t="e">
        <f>_Loc2</f>
        <v>#N/A</v>
      </c>
      <c r="L93" s="272" t="e">
        <f>_Loc2</f>
        <v>#N/A</v>
      </c>
      <c r="M93" s="152"/>
      <c r="N93" s="152"/>
      <c r="O93" s="152"/>
      <c r="P93" s="152"/>
      <c r="Q93" s="152"/>
      <c r="R93" s="152"/>
      <c r="S93" s="152"/>
      <c r="T93" s="272"/>
      <c r="U93" s="329"/>
      <c r="V93" s="272"/>
      <c r="W93" s="272" t="e">
        <f>_Loc2</f>
        <v>#N/A</v>
      </c>
      <c r="X93" s="272" t="e">
        <f>_Loc2</f>
        <v>#N/A</v>
      </c>
      <c r="Y93" s="272" t="e">
        <f>_Loc2</f>
        <v>#N/A</v>
      </c>
      <c r="Z93" s="110">
        <f t="shared" si="3"/>
        <v>292</v>
      </c>
      <c r="AA93" s="272" t="e">
        <f>_Loc2</f>
        <v>#N/A</v>
      </c>
      <c r="AB93" s="272" t="e">
        <f>_Loc2</f>
        <v>#N/A</v>
      </c>
      <c r="AC93" s="110" t="str">
        <f t="shared" si="5"/>
        <v/>
      </c>
    </row>
    <row r="94" spans="1:29">
      <c r="A94" s="294" t="s">
        <v>2556</v>
      </c>
      <c r="B94" s="152">
        <f t="shared" si="4"/>
        <v>87</v>
      </c>
      <c r="C94" s="280" t="e">
        <f>_Loc2</f>
        <v>#N/A</v>
      </c>
      <c r="D94" s="281" t="e">
        <f>_Loc2</f>
        <v>#N/A</v>
      </c>
      <c r="E94" s="291" t="e">
        <f>_Loc2</f>
        <v>#N/A</v>
      </c>
      <c r="F94" s="272" t="e">
        <f>_Loc2</f>
        <v>#N/A</v>
      </c>
      <c r="G94" s="759" t="e">
        <f>_Loc2</f>
        <v>#N/A</v>
      </c>
      <c r="H94" s="760"/>
      <c r="I94" s="272" t="e">
        <f>_Loc2</f>
        <v>#N/A</v>
      </c>
      <c r="J94" s="272" t="e">
        <f>_Loc2</f>
        <v>#N/A</v>
      </c>
      <c r="K94" s="272" t="e">
        <f>_Loc2</f>
        <v>#N/A</v>
      </c>
      <c r="L94" s="272" t="e">
        <f>_Loc2</f>
        <v>#N/A</v>
      </c>
      <c r="M94" s="152"/>
      <c r="N94" s="152"/>
      <c r="O94" s="152"/>
      <c r="P94" s="152"/>
      <c r="Q94" s="152"/>
      <c r="R94" s="152"/>
      <c r="S94" s="152"/>
      <c r="T94" s="272"/>
      <c r="U94" s="329"/>
      <c r="V94" s="272"/>
      <c r="W94" s="272" t="e">
        <f>_Loc2</f>
        <v>#N/A</v>
      </c>
      <c r="X94" s="272" t="e">
        <f>_Loc2</f>
        <v>#N/A</v>
      </c>
      <c r="Y94" s="272" t="e">
        <f>_Loc2</f>
        <v>#N/A</v>
      </c>
      <c r="Z94" s="110">
        <f t="shared" si="3"/>
        <v>292</v>
      </c>
      <c r="AA94" s="272" t="e">
        <f>_Loc2</f>
        <v>#N/A</v>
      </c>
      <c r="AB94" s="272" t="e">
        <f>_Loc2</f>
        <v>#N/A</v>
      </c>
      <c r="AC94" s="110" t="str">
        <f t="shared" si="5"/>
        <v/>
      </c>
    </row>
    <row r="95" spans="1:29">
      <c r="A95" s="294" t="s">
        <v>2557</v>
      </c>
      <c r="B95" s="152">
        <f t="shared" si="4"/>
        <v>88</v>
      </c>
      <c r="C95" s="280" t="e">
        <f>_Loc2</f>
        <v>#N/A</v>
      </c>
      <c r="D95" s="281" t="e">
        <f>_Loc2</f>
        <v>#N/A</v>
      </c>
      <c r="E95" s="291" t="e">
        <f>_Loc2</f>
        <v>#N/A</v>
      </c>
      <c r="F95" s="272" t="e">
        <f>_Loc2</f>
        <v>#N/A</v>
      </c>
      <c r="G95" s="759" t="e">
        <f>_Loc2</f>
        <v>#N/A</v>
      </c>
      <c r="H95" s="760"/>
      <c r="I95" s="272" t="e">
        <f>_Loc2</f>
        <v>#N/A</v>
      </c>
      <c r="J95" s="272" t="e">
        <f>_Loc2</f>
        <v>#N/A</v>
      </c>
      <c r="K95" s="272" t="e">
        <f>_Loc2</f>
        <v>#N/A</v>
      </c>
      <c r="L95" s="272" t="e">
        <f>_Loc2</f>
        <v>#N/A</v>
      </c>
      <c r="M95" s="152"/>
      <c r="N95" s="152"/>
      <c r="O95" s="152"/>
      <c r="P95" s="152"/>
      <c r="Q95" s="152"/>
      <c r="R95" s="152"/>
      <c r="S95" s="152"/>
      <c r="T95" s="272"/>
      <c r="U95" s="329"/>
      <c r="V95" s="272"/>
      <c r="W95" s="272" t="e">
        <f>_Loc2</f>
        <v>#N/A</v>
      </c>
      <c r="X95" s="272" t="e">
        <f>_Loc2</f>
        <v>#N/A</v>
      </c>
      <c r="Y95" s="272" t="e">
        <f>_Loc2</f>
        <v>#N/A</v>
      </c>
      <c r="Z95" s="110">
        <f t="shared" si="3"/>
        <v>292</v>
      </c>
      <c r="AA95" s="272" t="e">
        <f>_Loc2</f>
        <v>#N/A</v>
      </c>
      <c r="AB95" s="272" t="e">
        <f>_Loc2</f>
        <v>#N/A</v>
      </c>
      <c r="AC95" s="110" t="str">
        <f t="shared" si="5"/>
        <v/>
      </c>
    </row>
    <row r="96" spans="1:29">
      <c r="A96" s="294" t="s">
        <v>2558</v>
      </c>
      <c r="B96" s="152">
        <f t="shared" si="4"/>
        <v>89</v>
      </c>
      <c r="C96" s="280" t="e">
        <f>_Loc2</f>
        <v>#N/A</v>
      </c>
      <c r="D96" s="281" t="e">
        <f>_Loc2</f>
        <v>#N/A</v>
      </c>
      <c r="E96" s="291" t="e">
        <f>_Loc2</f>
        <v>#N/A</v>
      </c>
      <c r="F96" s="272" t="e">
        <f>_Loc2</f>
        <v>#N/A</v>
      </c>
      <c r="G96" s="759" t="e">
        <f>_Loc2</f>
        <v>#N/A</v>
      </c>
      <c r="H96" s="760"/>
      <c r="I96" s="272" t="e">
        <f>_Loc2</f>
        <v>#N/A</v>
      </c>
      <c r="J96" s="272" t="e">
        <f>_Loc2</f>
        <v>#N/A</v>
      </c>
      <c r="K96" s="272" t="e">
        <f>_Loc2</f>
        <v>#N/A</v>
      </c>
      <c r="L96" s="272" t="e">
        <f>_Loc2</f>
        <v>#N/A</v>
      </c>
      <c r="M96" s="152"/>
      <c r="N96" s="152"/>
      <c r="O96" s="152"/>
      <c r="P96" s="152"/>
      <c r="Q96" s="152"/>
      <c r="R96" s="152"/>
      <c r="S96" s="152"/>
      <c r="T96" s="272"/>
      <c r="U96" s="329"/>
      <c r="V96" s="272"/>
      <c r="W96" s="272" t="e">
        <f>_Loc2</f>
        <v>#N/A</v>
      </c>
      <c r="X96" s="272" t="e">
        <f>_Loc2</f>
        <v>#N/A</v>
      </c>
      <c r="Y96" s="272" t="e">
        <f>_Loc2</f>
        <v>#N/A</v>
      </c>
      <c r="Z96" s="110">
        <f t="shared" si="3"/>
        <v>292</v>
      </c>
      <c r="AA96" s="272" t="e">
        <f>_Loc2</f>
        <v>#N/A</v>
      </c>
      <c r="AB96" s="272" t="e">
        <f>_Loc2</f>
        <v>#N/A</v>
      </c>
      <c r="AC96" s="110" t="str">
        <f t="shared" si="5"/>
        <v/>
      </c>
    </row>
    <row r="97" spans="1:29">
      <c r="A97" s="294" t="s">
        <v>2559</v>
      </c>
      <c r="B97" s="152">
        <f t="shared" si="4"/>
        <v>90</v>
      </c>
      <c r="C97" s="280" t="e">
        <f>_Loc2</f>
        <v>#N/A</v>
      </c>
      <c r="D97" s="281" t="e">
        <f>_Loc2</f>
        <v>#N/A</v>
      </c>
      <c r="E97" s="291" t="e">
        <f>_Loc2</f>
        <v>#N/A</v>
      </c>
      <c r="F97" s="272" t="e">
        <f>_Loc2</f>
        <v>#N/A</v>
      </c>
      <c r="G97" s="759" t="e">
        <f>_Loc2</f>
        <v>#N/A</v>
      </c>
      <c r="H97" s="760"/>
      <c r="I97" s="272" t="e">
        <f>_Loc2</f>
        <v>#N/A</v>
      </c>
      <c r="J97" s="272" t="e">
        <f>_Loc2</f>
        <v>#N/A</v>
      </c>
      <c r="K97" s="272" t="e">
        <f>_Loc2</f>
        <v>#N/A</v>
      </c>
      <c r="L97" s="272" t="e">
        <f>_Loc2</f>
        <v>#N/A</v>
      </c>
      <c r="M97" s="152"/>
      <c r="N97" s="152"/>
      <c r="O97" s="152"/>
      <c r="P97" s="152"/>
      <c r="Q97" s="152"/>
      <c r="R97" s="152"/>
      <c r="S97" s="152"/>
      <c r="T97" s="272"/>
      <c r="U97" s="329"/>
      <c r="V97" s="272"/>
      <c r="W97" s="272" t="e">
        <f>_Loc2</f>
        <v>#N/A</v>
      </c>
      <c r="X97" s="272" t="e">
        <f>_Loc2</f>
        <v>#N/A</v>
      </c>
      <c r="Y97" s="272" t="e">
        <f>_Loc2</f>
        <v>#N/A</v>
      </c>
      <c r="Z97" s="110">
        <f t="shared" si="3"/>
        <v>292</v>
      </c>
      <c r="AA97" s="272" t="e">
        <f>_Loc2</f>
        <v>#N/A</v>
      </c>
      <c r="AB97" s="272" t="e">
        <f>_Loc2</f>
        <v>#N/A</v>
      </c>
      <c r="AC97" s="110" t="str">
        <f t="shared" si="5"/>
        <v/>
      </c>
    </row>
    <row r="98" spans="1:29">
      <c r="A98" s="294" t="s">
        <v>2560</v>
      </c>
      <c r="B98" s="152">
        <f t="shared" si="4"/>
        <v>91</v>
      </c>
      <c r="C98" s="280" t="e">
        <f>_Loc2</f>
        <v>#N/A</v>
      </c>
      <c r="D98" s="281" t="e">
        <f>_Loc2</f>
        <v>#N/A</v>
      </c>
      <c r="E98" s="291" t="e">
        <f>_Loc2</f>
        <v>#N/A</v>
      </c>
      <c r="F98" s="272" t="e">
        <f>_Loc2</f>
        <v>#N/A</v>
      </c>
      <c r="G98" s="759" t="e">
        <f>_Loc2</f>
        <v>#N/A</v>
      </c>
      <c r="H98" s="760"/>
      <c r="I98" s="272" t="e">
        <f>_Loc2</f>
        <v>#N/A</v>
      </c>
      <c r="J98" s="272" t="e">
        <f>_Loc2</f>
        <v>#N/A</v>
      </c>
      <c r="K98" s="272" t="e">
        <f>_Loc2</f>
        <v>#N/A</v>
      </c>
      <c r="L98" s="272" t="e">
        <f>_Loc2</f>
        <v>#N/A</v>
      </c>
      <c r="M98" s="152"/>
      <c r="N98" s="152"/>
      <c r="O98" s="152"/>
      <c r="P98" s="152"/>
      <c r="Q98" s="152"/>
      <c r="R98" s="152"/>
      <c r="S98" s="152"/>
      <c r="T98" s="272"/>
      <c r="U98" s="329"/>
      <c r="V98" s="272"/>
      <c r="W98" s="272" t="e">
        <f>_Loc2</f>
        <v>#N/A</v>
      </c>
      <c r="X98" s="272" t="e">
        <f>_Loc2</f>
        <v>#N/A</v>
      </c>
      <c r="Y98" s="272" t="e">
        <f>_Loc2</f>
        <v>#N/A</v>
      </c>
      <c r="Z98" s="110">
        <f t="shared" si="3"/>
        <v>292</v>
      </c>
      <c r="AA98" s="272" t="e">
        <f>_Loc2</f>
        <v>#N/A</v>
      </c>
      <c r="AB98" s="272" t="e">
        <f>_Loc2</f>
        <v>#N/A</v>
      </c>
      <c r="AC98" s="110" t="str">
        <f t="shared" si="5"/>
        <v/>
      </c>
    </row>
    <row r="99" spans="1:29">
      <c r="A99" s="294" t="s">
        <v>2561</v>
      </c>
      <c r="B99" s="152">
        <f t="shared" si="4"/>
        <v>92</v>
      </c>
      <c r="C99" s="280" t="e">
        <f>_Loc2</f>
        <v>#N/A</v>
      </c>
      <c r="D99" s="281" t="e">
        <f>_Loc2</f>
        <v>#N/A</v>
      </c>
      <c r="E99" s="291" t="e">
        <f>_Loc2</f>
        <v>#N/A</v>
      </c>
      <c r="F99" s="272" t="e">
        <f>_Loc2</f>
        <v>#N/A</v>
      </c>
      <c r="G99" s="759" t="e">
        <f>_Loc2</f>
        <v>#N/A</v>
      </c>
      <c r="H99" s="760"/>
      <c r="I99" s="272" t="e">
        <f>_Loc2</f>
        <v>#N/A</v>
      </c>
      <c r="J99" s="272" t="e">
        <f>_Loc2</f>
        <v>#N/A</v>
      </c>
      <c r="K99" s="272" t="e">
        <f>_Loc2</f>
        <v>#N/A</v>
      </c>
      <c r="L99" s="272" t="e">
        <f>_Loc2</f>
        <v>#N/A</v>
      </c>
      <c r="M99" s="152"/>
      <c r="N99" s="152"/>
      <c r="O99" s="152"/>
      <c r="P99" s="152"/>
      <c r="Q99" s="152"/>
      <c r="R99" s="152"/>
      <c r="S99" s="152"/>
      <c r="T99" s="272"/>
      <c r="U99" s="329"/>
      <c r="V99" s="272"/>
      <c r="W99" s="272" t="e">
        <f>_Loc2</f>
        <v>#N/A</v>
      </c>
      <c r="X99" s="272" t="e">
        <f>_Loc2</f>
        <v>#N/A</v>
      </c>
      <c r="Y99" s="272" t="e">
        <f>_Loc2</f>
        <v>#N/A</v>
      </c>
      <c r="Z99" s="110">
        <f t="shared" si="3"/>
        <v>292</v>
      </c>
      <c r="AA99" s="272" t="e">
        <f>_Loc2</f>
        <v>#N/A</v>
      </c>
      <c r="AB99" s="272" t="e">
        <f>_Loc2</f>
        <v>#N/A</v>
      </c>
      <c r="AC99" s="110" t="str">
        <f t="shared" si="5"/>
        <v/>
      </c>
    </row>
    <row r="100" spans="1:29">
      <c r="A100" s="294" t="s">
        <v>2562</v>
      </c>
      <c r="B100" s="152">
        <f t="shared" si="4"/>
        <v>93</v>
      </c>
      <c r="C100" s="280" t="e">
        <f>_Loc2</f>
        <v>#N/A</v>
      </c>
      <c r="D100" s="281" t="e">
        <f>_Loc2</f>
        <v>#N/A</v>
      </c>
      <c r="E100" s="291" t="e">
        <f>_Loc2</f>
        <v>#N/A</v>
      </c>
      <c r="F100" s="272" t="e">
        <f>_Loc2</f>
        <v>#N/A</v>
      </c>
      <c r="G100" s="759" t="e">
        <f>_Loc2</f>
        <v>#N/A</v>
      </c>
      <c r="H100" s="760"/>
      <c r="I100" s="272" t="e">
        <f>_Loc2</f>
        <v>#N/A</v>
      </c>
      <c r="J100" s="272" t="e">
        <f>_Loc2</f>
        <v>#N/A</v>
      </c>
      <c r="K100" s="272" t="e">
        <f>_Loc2</f>
        <v>#N/A</v>
      </c>
      <c r="L100" s="272" t="e">
        <f>_Loc2</f>
        <v>#N/A</v>
      </c>
      <c r="M100" s="152"/>
      <c r="N100" s="152"/>
      <c r="O100" s="152"/>
      <c r="P100" s="152"/>
      <c r="Q100" s="152"/>
      <c r="R100" s="152"/>
      <c r="S100" s="152"/>
      <c r="T100" s="272"/>
      <c r="U100" s="329"/>
      <c r="V100" s="272"/>
      <c r="W100" s="272" t="e">
        <f>_Loc2</f>
        <v>#N/A</v>
      </c>
      <c r="X100" s="272" t="e">
        <f>_Loc2</f>
        <v>#N/A</v>
      </c>
      <c r="Y100" s="272" t="e">
        <f>_Loc2</f>
        <v>#N/A</v>
      </c>
      <c r="Z100" s="110">
        <f t="shared" si="3"/>
        <v>292</v>
      </c>
      <c r="AA100" s="272" t="e">
        <f>_Loc2</f>
        <v>#N/A</v>
      </c>
      <c r="AB100" s="272" t="e">
        <f>_Loc2</f>
        <v>#N/A</v>
      </c>
      <c r="AC100" s="110" t="str">
        <f t="shared" si="5"/>
        <v/>
      </c>
    </row>
    <row r="101" spans="1:29">
      <c r="A101" s="294" t="s">
        <v>2563</v>
      </c>
      <c r="B101" s="152">
        <f t="shared" si="4"/>
        <v>94</v>
      </c>
      <c r="C101" s="280" t="e">
        <f>_Loc2</f>
        <v>#N/A</v>
      </c>
      <c r="D101" s="281" t="e">
        <f>_Loc2</f>
        <v>#N/A</v>
      </c>
      <c r="E101" s="291" t="e">
        <f>_Loc2</f>
        <v>#N/A</v>
      </c>
      <c r="F101" s="272" t="e">
        <f>_Loc2</f>
        <v>#N/A</v>
      </c>
      <c r="G101" s="759" t="e">
        <f>_Loc2</f>
        <v>#N/A</v>
      </c>
      <c r="H101" s="760"/>
      <c r="I101" s="272" t="e">
        <f>_Loc2</f>
        <v>#N/A</v>
      </c>
      <c r="J101" s="272" t="e">
        <f>_Loc2</f>
        <v>#N/A</v>
      </c>
      <c r="K101" s="272" t="e">
        <f>_Loc2</f>
        <v>#N/A</v>
      </c>
      <c r="L101" s="272" t="e">
        <f>_Loc2</f>
        <v>#N/A</v>
      </c>
      <c r="M101" s="152"/>
      <c r="N101" s="152"/>
      <c r="O101" s="152"/>
      <c r="P101" s="152"/>
      <c r="Q101" s="152"/>
      <c r="R101" s="152"/>
      <c r="S101" s="152"/>
      <c r="T101" s="272"/>
      <c r="U101" s="329"/>
      <c r="V101" s="272"/>
      <c r="W101" s="272" t="e">
        <f>_Loc2</f>
        <v>#N/A</v>
      </c>
      <c r="X101" s="272" t="e">
        <f>_Loc2</f>
        <v>#N/A</v>
      </c>
      <c r="Y101" s="272" t="e">
        <f>_Loc2</f>
        <v>#N/A</v>
      </c>
      <c r="Z101" s="110">
        <f t="shared" si="3"/>
        <v>292</v>
      </c>
      <c r="AA101" s="272" t="e">
        <f>_Loc2</f>
        <v>#N/A</v>
      </c>
      <c r="AB101" s="272" t="e">
        <f>_Loc2</f>
        <v>#N/A</v>
      </c>
      <c r="AC101" s="110" t="str">
        <f t="shared" si="5"/>
        <v/>
      </c>
    </row>
    <row r="102" spans="1:29">
      <c r="A102" s="294" t="s">
        <v>2564</v>
      </c>
      <c r="B102" s="152">
        <f t="shared" si="4"/>
        <v>95</v>
      </c>
      <c r="C102" s="280" t="e">
        <f>_Loc2</f>
        <v>#N/A</v>
      </c>
      <c r="D102" s="281" t="e">
        <f>_Loc2</f>
        <v>#N/A</v>
      </c>
      <c r="E102" s="291" t="e">
        <f>_Loc2</f>
        <v>#N/A</v>
      </c>
      <c r="F102" s="272" t="e">
        <f>_Loc2</f>
        <v>#N/A</v>
      </c>
      <c r="G102" s="759" t="e">
        <f>_Loc2</f>
        <v>#N/A</v>
      </c>
      <c r="H102" s="760"/>
      <c r="I102" s="272" t="e">
        <f>_Loc2</f>
        <v>#N/A</v>
      </c>
      <c r="J102" s="272" t="e">
        <f>_Loc2</f>
        <v>#N/A</v>
      </c>
      <c r="K102" s="272" t="e">
        <f>_Loc2</f>
        <v>#N/A</v>
      </c>
      <c r="L102" s="272" t="e">
        <f>_Loc2</f>
        <v>#N/A</v>
      </c>
      <c r="M102" s="152"/>
      <c r="N102" s="152"/>
      <c r="O102" s="152"/>
      <c r="P102" s="152"/>
      <c r="Q102" s="152"/>
      <c r="R102" s="152"/>
      <c r="S102" s="152"/>
      <c r="T102" s="272"/>
      <c r="U102" s="329"/>
      <c r="V102" s="272"/>
      <c r="W102" s="272" t="e">
        <f>_Loc2</f>
        <v>#N/A</v>
      </c>
      <c r="X102" s="272" t="e">
        <f>_Loc2</f>
        <v>#N/A</v>
      </c>
      <c r="Y102" s="272" t="e">
        <f>_Loc2</f>
        <v>#N/A</v>
      </c>
      <c r="Z102" s="110">
        <f t="shared" si="3"/>
        <v>292</v>
      </c>
      <c r="AA102" s="272" t="e">
        <f>_Loc2</f>
        <v>#N/A</v>
      </c>
      <c r="AB102" s="272" t="e">
        <f>_Loc2</f>
        <v>#N/A</v>
      </c>
      <c r="AC102" s="110" t="str">
        <f t="shared" si="5"/>
        <v/>
      </c>
    </row>
    <row r="103" spans="1:29">
      <c r="A103" s="294" t="s">
        <v>2565</v>
      </c>
      <c r="B103" s="152">
        <f t="shared" si="4"/>
        <v>96</v>
      </c>
      <c r="C103" s="280" t="e">
        <f>_Loc2</f>
        <v>#N/A</v>
      </c>
      <c r="D103" s="281" t="e">
        <f>_Loc2</f>
        <v>#N/A</v>
      </c>
      <c r="E103" s="291" t="e">
        <f>_Loc2</f>
        <v>#N/A</v>
      </c>
      <c r="F103" s="272" t="e">
        <f>_Loc2</f>
        <v>#N/A</v>
      </c>
      <c r="G103" s="759" t="e">
        <f>_Loc2</f>
        <v>#N/A</v>
      </c>
      <c r="H103" s="760"/>
      <c r="I103" s="272" t="e">
        <f>_Loc2</f>
        <v>#N/A</v>
      </c>
      <c r="J103" s="272" t="e">
        <f>_Loc2</f>
        <v>#N/A</v>
      </c>
      <c r="K103" s="272" t="e">
        <f>_Loc2</f>
        <v>#N/A</v>
      </c>
      <c r="L103" s="272" t="e">
        <f>_Loc2</f>
        <v>#N/A</v>
      </c>
      <c r="M103" s="152"/>
      <c r="N103" s="152"/>
      <c r="O103" s="152"/>
      <c r="P103" s="152"/>
      <c r="Q103" s="152"/>
      <c r="R103" s="152"/>
      <c r="S103" s="152"/>
      <c r="T103" s="272"/>
      <c r="U103" s="329"/>
      <c r="V103" s="272"/>
      <c r="W103" s="272" t="e">
        <f>_Loc2</f>
        <v>#N/A</v>
      </c>
      <c r="X103" s="272" t="e">
        <f>_Loc2</f>
        <v>#N/A</v>
      </c>
      <c r="Y103" s="272" t="e">
        <f>_Loc2</f>
        <v>#N/A</v>
      </c>
      <c r="Z103" s="110">
        <f t="shared" si="3"/>
        <v>292</v>
      </c>
      <c r="AA103" s="272" t="e">
        <f>_Loc2</f>
        <v>#N/A</v>
      </c>
      <c r="AB103" s="272" t="e">
        <f>_Loc2</f>
        <v>#N/A</v>
      </c>
      <c r="AC103" s="110" t="str">
        <f t="shared" si="5"/>
        <v/>
      </c>
    </row>
    <row r="104" spans="1:29">
      <c r="A104" s="294" t="s">
        <v>2566</v>
      </c>
      <c r="B104" s="152">
        <f t="shared" si="4"/>
        <v>97</v>
      </c>
      <c r="C104" s="280" t="e">
        <f>_Loc2</f>
        <v>#N/A</v>
      </c>
      <c r="D104" s="281" t="e">
        <f>_Loc2</f>
        <v>#N/A</v>
      </c>
      <c r="E104" s="291" t="e">
        <f>_Loc2</f>
        <v>#N/A</v>
      </c>
      <c r="F104" s="272" t="e">
        <f>_Loc2</f>
        <v>#N/A</v>
      </c>
      <c r="G104" s="759" t="e">
        <f>_Loc2</f>
        <v>#N/A</v>
      </c>
      <c r="H104" s="760"/>
      <c r="I104" s="272" t="e">
        <f>_Loc2</f>
        <v>#N/A</v>
      </c>
      <c r="J104" s="272" t="e">
        <f>_Loc2</f>
        <v>#N/A</v>
      </c>
      <c r="K104" s="272" t="e">
        <f>_Loc2</f>
        <v>#N/A</v>
      </c>
      <c r="L104" s="272" t="e">
        <f>_Loc2</f>
        <v>#N/A</v>
      </c>
      <c r="M104" s="152"/>
      <c r="N104" s="152"/>
      <c r="O104" s="152"/>
      <c r="P104" s="152"/>
      <c r="Q104" s="152"/>
      <c r="R104" s="152"/>
      <c r="S104" s="152"/>
      <c r="T104" s="272"/>
      <c r="U104" s="329"/>
      <c r="V104" s="272"/>
      <c r="W104" s="272" t="e">
        <f>_Loc2</f>
        <v>#N/A</v>
      </c>
      <c r="X104" s="272" t="e">
        <f>_Loc2</f>
        <v>#N/A</v>
      </c>
      <c r="Y104" s="272" t="e">
        <f>_Loc2</f>
        <v>#N/A</v>
      </c>
      <c r="Z104" s="110">
        <f t="shared" si="3"/>
        <v>292</v>
      </c>
      <c r="AA104" s="272" t="e">
        <f>_Loc2</f>
        <v>#N/A</v>
      </c>
      <c r="AB104" s="272" t="e">
        <f>_Loc2</f>
        <v>#N/A</v>
      </c>
      <c r="AC104" s="110" t="str">
        <f t="shared" si="5"/>
        <v/>
      </c>
    </row>
    <row r="105" spans="1:29">
      <c r="A105" s="294" t="s">
        <v>2567</v>
      </c>
      <c r="B105" s="152">
        <f t="shared" si="4"/>
        <v>98</v>
      </c>
      <c r="C105" s="280" t="e">
        <f>_Loc2</f>
        <v>#N/A</v>
      </c>
      <c r="D105" s="281" t="e">
        <f>_Loc2</f>
        <v>#N/A</v>
      </c>
      <c r="E105" s="291" t="e">
        <f>_Loc2</f>
        <v>#N/A</v>
      </c>
      <c r="F105" s="272" t="e">
        <f>_Loc2</f>
        <v>#N/A</v>
      </c>
      <c r="G105" s="759" t="e">
        <f>_Loc2</f>
        <v>#N/A</v>
      </c>
      <c r="H105" s="760"/>
      <c r="I105" s="272" t="e">
        <f>_Loc2</f>
        <v>#N/A</v>
      </c>
      <c r="J105" s="272" t="e">
        <f>_Loc2</f>
        <v>#N/A</v>
      </c>
      <c r="K105" s="272" t="e">
        <f>_Loc2</f>
        <v>#N/A</v>
      </c>
      <c r="L105" s="272" t="e">
        <f>_Loc2</f>
        <v>#N/A</v>
      </c>
      <c r="M105" s="152"/>
      <c r="N105" s="152"/>
      <c r="O105" s="152"/>
      <c r="P105" s="152"/>
      <c r="Q105" s="152"/>
      <c r="R105" s="152"/>
      <c r="S105" s="152"/>
      <c r="T105" s="272"/>
      <c r="U105" s="329"/>
      <c r="V105" s="272"/>
      <c r="W105" s="272" t="e">
        <f>_Loc2</f>
        <v>#N/A</v>
      </c>
      <c r="X105" s="272" t="e">
        <f>_Loc2</f>
        <v>#N/A</v>
      </c>
      <c r="Y105" s="272" t="e">
        <f>_Loc2</f>
        <v>#N/A</v>
      </c>
      <c r="Z105" s="110">
        <f t="shared" si="3"/>
        <v>292</v>
      </c>
      <c r="AA105" s="272" t="e">
        <f>_Loc2</f>
        <v>#N/A</v>
      </c>
      <c r="AB105" s="272" t="e">
        <f>_Loc2</f>
        <v>#N/A</v>
      </c>
      <c r="AC105" s="110" t="str">
        <f t="shared" si="5"/>
        <v/>
      </c>
    </row>
    <row r="106" spans="1:29">
      <c r="A106" s="294" t="s">
        <v>2568</v>
      </c>
      <c r="B106" s="152">
        <f t="shared" si="4"/>
        <v>99</v>
      </c>
      <c r="C106" s="280" t="e">
        <f>_Loc2</f>
        <v>#N/A</v>
      </c>
      <c r="D106" s="281" t="e">
        <f>_Loc2</f>
        <v>#N/A</v>
      </c>
      <c r="E106" s="291" t="e">
        <f>_Loc2</f>
        <v>#N/A</v>
      </c>
      <c r="F106" s="272" t="e">
        <f>_Loc2</f>
        <v>#N/A</v>
      </c>
      <c r="G106" s="759" t="e">
        <f>_Loc2</f>
        <v>#N/A</v>
      </c>
      <c r="H106" s="760"/>
      <c r="I106" s="272" t="e">
        <f>_Loc2</f>
        <v>#N/A</v>
      </c>
      <c r="J106" s="272" t="e">
        <f>_Loc2</f>
        <v>#N/A</v>
      </c>
      <c r="K106" s="272" t="e">
        <f>_Loc2</f>
        <v>#N/A</v>
      </c>
      <c r="L106" s="272" t="e">
        <f>_Loc2</f>
        <v>#N/A</v>
      </c>
      <c r="M106" s="152"/>
      <c r="N106" s="152"/>
      <c r="O106" s="152"/>
      <c r="P106" s="152"/>
      <c r="Q106" s="152"/>
      <c r="R106" s="152"/>
      <c r="S106" s="152"/>
      <c r="T106" s="272"/>
      <c r="U106" s="329"/>
      <c r="V106" s="272"/>
      <c r="W106" s="272" t="e">
        <f>_Loc2</f>
        <v>#N/A</v>
      </c>
      <c r="X106" s="272" t="e">
        <f>_Loc2</f>
        <v>#N/A</v>
      </c>
      <c r="Y106" s="272" t="e">
        <f>_Loc2</f>
        <v>#N/A</v>
      </c>
      <c r="Z106" s="110">
        <f t="shared" si="3"/>
        <v>292</v>
      </c>
      <c r="AA106" s="272" t="e">
        <f>_Loc2</f>
        <v>#N/A</v>
      </c>
      <c r="AB106" s="272" t="e">
        <f>_Loc2</f>
        <v>#N/A</v>
      </c>
      <c r="AC106" s="110" t="str">
        <f t="shared" si="5"/>
        <v/>
      </c>
    </row>
    <row r="107" spans="1:29">
      <c r="A107" s="294" t="s">
        <v>2569</v>
      </c>
      <c r="B107" s="152">
        <f t="shared" si="4"/>
        <v>100</v>
      </c>
      <c r="C107" s="280" t="e">
        <f>_Loc2</f>
        <v>#N/A</v>
      </c>
      <c r="D107" s="281" t="e">
        <f>_Loc2</f>
        <v>#N/A</v>
      </c>
      <c r="E107" s="291" t="e">
        <f>_Loc2</f>
        <v>#N/A</v>
      </c>
      <c r="F107" s="272" t="e">
        <f>_Loc2</f>
        <v>#N/A</v>
      </c>
      <c r="G107" s="759" t="e">
        <f>_Loc2</f>
        <v>#N/A</v>
      </c>
      <c r="H107" s="760"/>
      <c r="I107" s="272" t="e">
        <f>_Loc2</f>
        <v>#N/A</v>
      </c>
      <c r="J107" s="272" t="e">
        <f>_Loc2</f>
        <v>#N/A</v>
      </c>
      <c r="K107" s="272" t="e">
        <f>_Loc2</f>
        <v>#N/A</v>
      </c>
      <c r="L107" s="272" t="e">
        <f>_Loc2</f>
        <v>#N/A</v>
      </c>
      <c r="M107" s="152"/>
      <c r="N107" s="152"/>
      <c r="O107" s="152"/>
      <c r="P107" s="152"/>
      <c r="Q107" s="152"/>
      <c r="R107" s="152"/>
      <c r="S107" s="152"/>
      <c r="T107" s="272"/>
      <c r="U107" s="329"/>
      <c r="V107" s="272"/>
      <c r="W107" s="272" t="e">
        <f>_Loc2</f>
        <v>#N/A</v>
      </c>
      <c r="X107" s="272" t="e">
        <f>_Loc2</f>
        <v>#N/A</v>
      </c>
      <c r="Y107" s="272" t="e">
        <f>_Loc2</f>
        <v>#N/A</v>
      </c>
      <c r="Z107" s="110">
        <f t="shared" si="3"/>
        <v>292</v>
      </c>
      <c r="AA107" s="272" t="e">
        <f>_Loc2</f>
        <v>#N/A</v>
      </c>
      <c r="AB107" s="272" t="e">
        <f>_Loc2</f>
        <v>#N/A</v>
      </c>
      <c r="AC107" s="110" t="str">
        <f t="shared" si="5"/>
        <v/>
      </c>
    </row>
    <row r="108" spans="1:29">
      <c r="A108" s="294" t="s">
        <v>2570</v>
      </c>
      <c r="B108" s="152">
        <f t="shared" si="4"/>
        <v>101</v>
      </c>
      <c r="C108" s="280" t="e">
        <f>_Loc2</f>
        <v>#N/A</v>
      </c>
      <c r="D108" s="281" t="e">
        <f>_Loc2</f>
        <v>#N/A</v>
      </c>
      <c r="E108" s="291" t="e">
        <f>_Loc2</f>
        <v>#N/A</v>
      </c>
      <c r="F108" s="272" t="e">
        <f>_Loc2</f>
        <v>#N/A</v>
      </c>
      <c r="G108" s="759" t="e">
        <f>_Loc2</f>
        <v>#N/A</v>
      </c>
      <c r="H108" s="760"/>
      <c r="I108" s="272" t="e">
        <f>_Loc2</f>
        <v>#N/A</v>
      </c>
      <c r="J108" s="272" t="e">
        <f>_Loc2</f>
        <v>#N/A</v>
      </c>
      <c r="K108" s="272" t="e">
        <f>_Loc2</f>
        <v>#N/A</v>
      </c>
      <c r="L108" s="272" t="e">
        <f>_Loc2</f>
        <v>#N/A</v>
      </c>
      <c r="M108" s="152"/>
      <c r="N108" s="152"/>
      <c r="O108" s="152"/>
      <c r="P108" s="152"/>
      <c r="Q108" s="152"/>
      <c r="R108" s="296"/>
      <c r="S108" s="152"/>
      <c r="T108" s="272"/>
      <c r="U108" s="329"/>
      <c r="V108" s="272"/>
      <c r="W108" s="272" t="e">
        <f>_Loc2</f>
        <v>#N/A</v>
      </c>
      <c r="X108" s="272" t="e">
        <f>_Loc2</f>
        <v>#N/A</v>
      </c>
      <c r="Y108" s="272" t="e">
        <f>_Loc2</f>
        <v>#N/A</v>
      </c>
      <c r="Z108" s="110">
        <f t="shared" si="3"/>
        <v>292</v>
      </c>
      <c r="AA108" s="272" t="e">
        <f>_Loc2</f>
        <v>#N/A</v>
      </c>
      <c r="AB108" s="272" t="e">
        <f>_Loc2</f>
        <v>#N/A</v>
      </c>
      <c r="AC108" s="110" t="str">
        <f t="shared" si="5"/>
        <v/>
      </c>
    </row>
    <row r="109" spans="1:29">
      <c r="A109" s="294" t="s">
        <v>2571</v>
      </c>
      <c r="B109" s="152">
        <f t="shared" si="4"/>
        <v>102</v>
      </c>
      <c r="C109" s="280" t="e">
        <f>_Loc2</f>
        <v>#N/A</v>
      </c>
      <c r="D109" s="281" t="e">
        <f>_Loc2</f>
        <v>#N/A</v>
      </c>
      <c r="E109" s="291" t="e">
        <f>_Loc2</f>
        <v>#N/A</v>
      </c>
      <c r="F109" s="272" t="e">
        <f>_Loc2</f>
        <v>#N/A</v>
      </c>
      <c r="G109" s="759" t="e">
        <f>_Loc2</f>
        <v>#N/A</v>
      </c>
      <c r="H109" s="760"/>
      <c r="I109" s="272" t="e">
        <f>_Loc2</f>
        <v>#N/A</v>
      </c>
      <c r="J109" s="272" t="e">
        <f>_Loc2</f>
        <v>#N/A</v>
      </c>
      <c r="K109" s="272" t="e">
        <f>_Loc2</f>
        <v>#N/A</v>
      </c>
      <c r="L109" s="272" t="e">
        <f>_Loc2</f>
        <v>#N/A</v>
      </c>
      <c r="M109" s="152"/>
      <c r="N109" s="152"/>
      <c r="O109" s="152"/>
      <c r="P109" s="152"/>
      <c r="Q109" s="152"/>
      <c r="R109" s="152"/>
      <c r="S109" s="152"/>
      <c r="T109" s="272"/>
      <c r="U109" s="329"/>
      <c r="V109" s="272"/>
      <c r="W109" s="272" t="e">
        <f>_Loc2</f>
        <v>#N/A</v>
      </c>
      <c r="X109" s="272" t="e">
        <f>_Loc2</f>
        <v>#N/A</v>
      </c>
      <c r="Y109" s="272" t="e">
        <f>_Loc2</f>
        <v>#N/A</v>
      </c>
      <c r="Z109" s="110">
        <f t="shared" si="3"/>
        <v>292</v>
      </c>
      <c r="AA109" s="272" t="e">
        <f>_Loc2</f>
        <v>#N/A</v>
      </c>
      <c r="AB109" s="272" t="e">
        <f>_Loc2</f>
        <v>#N/A</v>
      </c>
      <c r="AC109" s="110" t="str">
        <f t="shared" si="5"/>
        <v/>
      </c>
    </row>
    <row r="110" spans="1:29">
      <c r="A110" s="294" t="s">
        <v>2572</v>
      </c>
      <c r="B110" s="152">
        <f t="shared" si="4"/>
        <v>103</v>
      </c>
      <c r="C110" s="280" t="e">
        <f>_Loc2</f>
        <v>#N/A</v>
      </c>
      <c r="D110" s="281" t="e">
        <f>_Loc2</f>
        <v>#N/A</v>
      </c>
      <c r="E110" s="291" t="e">
        <f>_Loc2</f>
        <v>#N/A</v>
      </c>
      <c r="F110" s="272" t="e">
        <f>_Loc2</f>
        <v>#N/A</v>
      </c>
      <c r="G110" s="759" t="e">
        <f>_Loc2</f>
        <v>#N/A</v>
      </c>
      <c r="H110" s="760"/>
      <c r="I110" s="272" t="e">
        <f>_Loc2</f>
        <v>#N/A</v>
      </c>
      <c r="J110" s="272" t="e">
        <f>_Loc2</f>
        <v>#N/A</v>
      </c>
      <c r="K110" s="272" t="e">
        <f>_Loc2</f>
        <v>#N/A</v>
      </c>
      <c r="L110" s="272" t="e">
        <f>_Loc2</f>
        <v>#N/A</v>
      </c>
      <c r="M110" s="152"/>
      <c r="N110" s="152"/>
      <c r="O110" s="152"/>
      <c r="P110" s="152"/>
      <c r="Q110" s="152"/>
      <c r="R110" s="152"/>
      <c r="S110" s="152"/>
      <c r="T110" s="272"/>
      <c r="U110" s="329"/>
      <c r="V110" s="272"/>
      <c r="W110" s="272" t="e">
        <f>_Loc2</f>
        <v>#N/A</v>
      </c>
      <c r="X110" s="272" t="e">
        <f>_Loc2</f>
        <v>#N/A</v>
      </c>
      <c r="Y110" s="272" t="e">
        <f>_Loc2</f>
        <v>#N/A</v>
      </c>
      <c r="Z110" s="110">
        <f t="shared" si="3"/>
        <v>292</v>
      </c>
      <c r="AA110" s="272" t="e">
        <f>_Loc2</f>
        <v>#N/A</v>
      </c>
      <c r="AB110" s="272" t="e">
        <f>_Loc2</f>
        <v>#N/A</v>
      </c>
      <c r="AC110" s="110" t="str">
        <f t="shared" si="5"/>
        <v/>
      </c>
    </row>
    <row r="111" spans="1:29">
      <c r="A111" s="294" t="s">
        <v>2573</v>
      </c>
      <c r="B111" s="152">
        <f t="shared" si="4"/>
        <v>104</v>
      </c>
      <c r="C111" s="280" t="e">
        <f>_Loc2</f>
        <v>#N/A</v>
      </c>
      <c r="D111" s="281" t="e">
        <f>_Loc2</f>
        <v>#N/A</v>
      </c>
      <c r="E111" s="291" t="e">
        <f>_Loc2</f>
        <v>#N/A</v>
      </c>
      <c r="F111" s="272" t="e">
        <f>_Loc2</f>
        <v>#N/A</v>
      </c>
      <c r="G111" s="759" t="e">
        <f>_Loc2</f>
        <v>#N/A</v>
      </c>
      <c r="H111" s="760"/>
      <c r="I111" s="272" t="e">
        <f>_Loc2</f>
        <v>#N/A</v>
      </c>
      <c r="J111" s="272" t="e">
        <f>_Loc2</f>
        <v>#N/A</v>
      </c>
      <c r="K111" s="272" t="e">
        <f>_Loc2</f>
        <v>#N/A</v>
      </c>
      <c r="L111" s="272" t="e">
        <f>_Loc2</f>
        <v>#N/A</v>
      </c>
      <c r="M111" s="296"/>
      <c r="N111" s="152"/>
      <c r="O111" s="300"/>
      <c r="P111" s="152"/>
      <c r="Q111" s="152"/>
      <c r="R111" s="152"/>
      <c r="S111" s="152"/>
      <c r="T111" s="272"/>
      <c r="U111" s="329"/>
      <c r="V111" s="272"/>
      <c r="W111" s="272" t="e">
        <f>_Loc2</f>
        <v>#N/A</v>
      </c>
      <c r="X111" s="272" t="e">
        <f>_Loc2</f>
        <v>#N/A</v>
      </c>
      <c r="Y111" s="272" t="e">
        <f>_Loc2</f>
        <v>#N/A</v>
      </c>
      <c r="Z111" s="110">
        <f t="shared" si="3"/>
        <v>292</v>
      </c>
      <c r="AA111" s="272" t="e">
        <f>_Loc2</f>
        <v>#N/A</v>
      </c>
      <c r="AB111" s="272" t="e">
        <f>_Loc2</f>
        <v>#N/A</v>
      </c>
      <c r="AC111" s="110" t="str">
        <f t="shared" si="5"/>
        <v/>
      </c>
    </row>
    <row r="112" spans="1:29">
      <c r="A112" s="294" t="s">
        <v>2574</v>
      </c>
      <c r="B112" s="152">
        <f t="shared" si="4"/>
        <v>105</v>
      </c>
      <c r="C112" s="280" t="e">
        <f>_Loc2</f>
        <v>#N/A</v>
      </c>
      <c r="D112" s="281" t="e">
        <f>_Loc2</f>
        <v>#N/A</v>
      </c>
      <c r="E112" s="291" t="e">
        <f>_Loc2</f>
        <v>#N/A</v>
      </c>
      <c r="F112" s="272" t="e">
        <f>_Loc2</f>
        <v>#N/A</v>
      </c>
      <c r="G112" s="759" t="e">
        <f>_Loc2</f>
        <v>#N/A</v>
      </c>
      <c r="H112" s="760"/>
      <c r="I112" s="272" t="e">
        <f>_Loc2</f>
        <v>#N/A</v>
      </c>
      <c r="J112" s="272" t="e">
        <f>_Loc2</f>
        <v>#N/A</v>
      </c>
      <c r="K112" s="272" t="e">
        <f>_Loc2</f>
        <v>#N/A</v>
      </c>
      <c r="L112" s="272" t="e">
        <f>_Loc2</f>
        <v>#N/A</v>
      </c>
      <c r="M112" s="152"/>
      <c r="N112" s="152"/>
      <c r="O112" s="152"/>
      <c r="P112" s="152"/>
      <c r="Q112" s="152"/>
      <c r="R112" s="152"/>
      <c r="S112" s="152"/>
      <c r="T112" s="272"/>
      <c r="U112" s="329"/>
      <c r="V112" s="272"/>
      <c r="W112" s="272" t="e">
        <f>_Loc2</f>
        <v>#N/A</v>
      </c>
      <c r="X112" s="272" t="e">
        <f>_Loc2</f>
        <v>#N/A</v>
      </c>
      <c r="Y112" s="272" t="e">
        <f>_Loc2</f>
        <v>#N/A</v>
      </c>
      <c r="Z112" s="110">
        <f t="shared" si="3"/>
        <v>292</v>
      </c>
      <c r="AA112" s="272" t="e">
        <f>_Loc2</f>
        <v>#N/A</v>
      </c>
      <c r="AB112" s="272" t="e">
        <f>_Loc2</f>
        <v>#N/A</v>
      </c>
      <c r="AC112" s="110" t="str">
        <f t="shared" si="5"/>
        <v/>
      </c>
    </row>
    <row r="113" spans="1:29">
      <c r="A113" s="294" t="s">
        <v>2575</v>
      </c>
      <c r="B113" s="152">
        <f t="shared" si="4"/>
        <v>106</v>
      </c>
      <c r="C113" s="280" t="e">
        <f>_Loc2</f>
        <v>#N/A</v>
      </c>
      <c r="D113" s="281" t="e">
        <f>_Loc2</f>
        <v>#N/A</v>
      </c>
      <c r="E113" s="291" t="e">
        <f>_Loc2</f>
        <v>#N/A</v>
      </c>
      <c r="F113" s="272" t="e">
        <f>_Loc2</f>
        <v>#N/A</v>
      </c>
      <c r="G113" s="759" t="e">
        <f>_Loc2</f>
        <v>#N/A</v>
      </c>
      <c r="H113" s="760"/>
      <c r="I113" s="272" t="e">
        <f>_Loc2</f>
        <v>#N/A</v>
      </c>
      <c r="J113" s="272" t="e">
        <f>_Loc2</f>
        <v>#N/A</v>
      </c>
      <c r="K113" s="272" t="e">
        <f>_Loc2</f>
        <v>#N/A</v>
      </c>
      <c r="L113" s="272" t="e">
        <f>_Loc2</f>
        <v>#N/A</v>
      </c>
      <c r="M113" s="296"/>
      <c r="N113" s="152"/>
      <c r="O113" s="152"/>
      <c r="P113" s="152"/>
      <c r="Q113" s="152"/>
      <c r="R113" s="152"/>
      <c r="S113" s="152"/>
      <c r="T113" s="272"/>
      <c r="U113" s="329"/>
      <c r="V113" s="272"/>
      <c r="W113" s="272" t="e">
        <f>_Loc2</f>
        <v>#N/A</v>
      </c>
      <c r="X113" s="272" t="e">
        <f>_Loc2</f>
        <v>#N/A</v>
      </c>
      <c r="Y113" s="272" t="e">
        <f>_Loc2</f>
        <v>#N/A</v>
      </c>
      <c r="Z113" s="110">
        <f t="shared" si="3"/>
        <v>292</v>
      </c>
      <c r="AA113" s="272" t="e">
        <f>_Loc2</f>
        <v>#N/A</v>
      </c>
      <c r="AB113" s="272" t="e">
        <f>_Loc2</f>
        <v>#N/A</v>
      </c>
      <c r="AC113" s="110" t="str">
        <f t="shared" si="5"/>
        <v/>
      </c>
    </row>
    <row r="114" spans="1:29">
      <c r="A114" s="294" t="s">
        <v>2576</v>
      </c>
      <c r="B114" s="152">
        <f t="shared" si="4"/>
        <v>107</v>
      </c>
      <c r="C114" s="280" t="e">
        <f>_Loc2</f>
        <v>#N/A</v>
      </c>
      <c r="D114" s="281" t="e">
        <f>_Loc2</f>
        <v>#N/A</v>
      </c>
      <c r="E114" s="291" t="e">
        <f>_Loc2</f>
        <v>#N/A</v>
      </c>
      <c r="F114" s="272" t="e">
        <f>_Loc2</f>
        <v>#N/A</v>
      </c>
      <c r="G114" s="759" t="e">
        <f>_Loc2</f>
        <v>#N/A</v>
      </c>
      <c r="H114" s="760"/>
      <c r="I114" s="272" t="e">
        <f>_Loc2</f>
        <v>#N/A</v>
      </c>
      <c r="J114" s="272" t="e">
        <f>_Loc2</f>
        <v>#N/A</v>
      </c>
      <c r="K114" s="272" t="e">
        <f>_Loc2</f>
        <v>#N/A</v>
      </c>
      <c r="L114" s="272" t="e">
        <f>_Loc2</f>
        <v>#N/A</v>
      </c>
      <c r="M114" s="296"/>
      <c r="N114" s="152"/>
      <c r="O114" s="152"/>
      <c r="P114" s="152"/>
      <c r="Q114" s="152"/>
      <c r="R114" s="152"/>
      <c r="S114" s="152"/>
      <c r="T114" s="272"/>
      <c r="U114" s="329"/>
      <c r="V114" s="272"/>
      <c r="W114" s="272" t="e">
        <f>_Loc2</f>
        <v>#N/A</v>
      </c>
      <c r="X114" s="272" t="e">
        <f>_Loc2</f>
        <v>#N/A</v>
      </c>
      <c r="Y114" s="272" t="e">
        <f>_Loc2</f>
        <v>#N/A</v>
      </c>
      <c r="Z114" s="110">
        <f t="shared" si="3"/>
        <v>292</v>
      </c>
      <c r="AA114" s="272" t="e">
        <f>_Loc2</f>
        <v>#N/A</v>
      </c>
      <c r="AB114" s="272" t="e">
        <f>_Loc2</f>
        <v>#N/A</v>
      </c>
      <c r="AC114" s="110" t="str">
        <f t="shared" si="5"/>
        <v/>
      </c>
    </row>
    <row r="115" spans="1:29">
      <c r="A115" s="294" t="s">
        <v>2577</v>
      </c>
      <c r="B115" s="152">
        <f t="shared" si="4"/>
        <v>108</v>
      </c>
      <c r="C115" s="280" t="e">
        <f>_Loc2</f>
        <v>#N/A</v>
      </c>
      <c r="D115" s="281" t="e">
        <f>_Loc2</f>
        <v>#N/A</v>
      </c>
      <c r="E115" s="291" t="e">
        <f>_Loc2</f>
        <v>#N/A</v>
      </c>
      <c r="F115" s="272" t="e">
        <f>_Loc2</f>
        <v>#N/A</v>
      </c>
      <c r="G115" s="759" t="e">
        <f>_Loc2</f>
        <v>#N/A</v>
      </c>
      <c r="H115" s="760"/>
      <c r="I115" s="272" t="e">
        <f>_Loc2</f>
        <v>#N/A</v>
      </c>
      <c r="J115" s="272" t="e">
        <f>_Loc2</f>
        <v>#N/A</v>
      </c>
      <c r="K115" s="272" t="e">
        <f>_Loc2</f>
        <v>#N/A</v>
      </c>
      <c r="L115" s="272" t="e">
        <f>_Loc2</f>
        <v>#N/A</v>
      </c>
      <c r="M115" s="296"/>
      <c r="N115" s="152"/>
      <c r="O115" s="152"/>
      <c r="P115" s="152"/>
      <c r="Q115" s="152"/>
      <c r="R115" s="152"/>
      <c r="S115" s="152"/>
      <c r="T115" s="272"/>
      <c r="U115" s="329"/>
      <c r="V115" s="272"/>
      <c r="W115" s="272" t="e">
        <f>_Loc2</f>
        <v>#N/A</v>
      </c>
      <c r="X115" s="272" t="e">
        <f>_Loc2</f>
        <v>#N/A</v>
      </c>
      <c r="Y115" s="272" t="e">
        <f>_Loc2</f>
        <v>#N/A</v>
      </c>
      <c r="Z115" s="110">
        <f t="shared" si="3"/>
        <v>292</v>
      </c>
      <c r="AA115" s="272" t="e">
        <f>_Loc2</f>
        <v>#N/A</v>
      </c>
      <c r="AB115" s="272" t="e">
        <f>_Loc2</f>
        <v>#N/A</v>
      </c>
      <c r="AC115" s="110" t="str">
        <f t="shared" si="5"/>
        <v/>
      </c>
    </row>
    <row r="116" spans="1:29">
      <c r="A116" s="294" t="s">
        <v>2578</v>
      </c>
      <c r="B116" s="152">
        <f t="shared" si="4"/>
        <v>109</v>
      </c>
      <c r="C116" s="280" t="e">
        <f>_Loc2</f>
        <v>#N/A</v>
      </c>
      <c r="D116" s="281" t="e">
        <f>_Loc2</f>
        <v>#N/A</v>
      </c>
      <c r="E116" s="291" t="e">
        <f>_Loc2</f>
        <v>#N/A</v>
      </c>
      <c r="F116" s="272" t="e">
        <f>_Loc2</f>
        <v>#N/A</v>
      </c>
      <c r="G116" s="759" t="e">
        <f>_Loc2</f>
        <v>#N/A</v>
      </c>
      <c r="H116" s="760"/>
      <c r="I116" s="272" t="e">
        <f>_Loc2</f>
        <v>#N/A</v>
      </c>
      <c r="J116" s="272" t="e">
        <f>_Loc2</f>
        <v>#N/A</v>
      </c>
      <c r="K116" s="272" t="e">
        <f>_Loc2</f>
        <v>#N/A</v>
      </c>
      <c r="L116" s="272" t="e">
        <f>_Loc2</f>
        <v>#N/A</v>
      </c>
      <c r="M116" s="152"/>
      <c r="N116" s="152"/>
      <c r="O116" s="152"/>
      <c r="P116" s="152"/>
      <c r="Q116" s="152"/>
      <c r="R116" s="152"/>
      <c r="S116" s="152"/>
      <c r="T116" s="272"/>
      <c r="U116" s="329"/>
      <c r="V116" s="272"/>
      <c r="W116" s="272" t="e">
        <f>_Loc2</f>
        <v>#N/A</v>
      </c>
      <c r="X116" s="272" t="e">
        <f>_Loc2</f>
        <v>#N/A</v>
      </c>
      <c r="Y116" s="272" t="e">
        <f>_Loc2</f>
        <v>#N/A</v>
      </c>
      <c r="Z116" s="110">
        <f t="shared" si="3"/>
        <v>292</v>
      </c>
      <c r="AA116" s="272" t="e">
        <f>_Loc2</f>
        <v>#N/A</v>
      </c>
      <c r="AB116" s="272" t="e">
        <f>_Loc2</f>
        <v>#N/A</v>
      </c>
      <c r="AC116" s="110" t="str">
        <f t="shared" si="5"/>
        <v/>
      </c>
    </row>
    <row r="117" spans="1:29">
      <c r="A117" s="294" t="s">
        <v>2579</v>
      </c>
      <c r="B117" s="152">
        <f t="shared" si="4"/>
        <v>110</v>
      </c>
      <c r="C117" s="280" t="e">
        <f>_Loc2</f>
        <v>#N/A</v>
      </c>
      <c r="D117" s="281" t="e">
        <f>_Loc2</f>
        <v>#N/A</v>
      </c>
      <c r="E117" s="291" t="e">
        <f>_Loc2</f>
        <v>#N/A</v>
      </c>
      <c r="F117" s="272" t="e">
        <f>_Loc2</f>
        <v>#N/A</v>
      </c>
      <c r="G117" s="759" t="e">
        <f>_Loc2</f>
        <v>#N/A</v>
      </c>
      <c r="H117" s="760"/>
      <c r="I117" s="272" t="e">
        <f>_Loc2</f>
        <v>#N/A</v>
      </c>
      <c r="J117" s="272" t="e">
        <f>_Loc2</f>
        <v>#N/A</v>
      </c>
      <c r="K117" s="272" t="e">
        <f>_Loc2</f>
        <v>#N/A</v>
      </c>
      <c r="L117" s="272" t="e">
        <f>_Loc2</f>
        <v>#N/A</v>
      </c>
      <c r="M117" s="152"/>
      <c r="N117" s="152"/>
      <c r="O117" s="152"/>
      <c r="P117" s="152"/>
      <c r="Q117" s="152"/>
      <c r="R117" s="152"/>
      <c r="S117" s="152"/>
      <c r="T117" s="272"/>
      <c r="U117" s="329"/>
      <c r="V117" s="272"/>
      <c r="W117" s="272" t="e">
        <f>_Loc2</f>
        <v>#N/A</v>
      </c>
      <c r="X117" s="272" t="e">
        <f>_Loc2</f>
        <v>#N/A</v>
      </c>
      <c r="Y117" s="272" t="e">
        <f>_Loc2</f>
        <v>#N/A</v>
      </c>
      <c r="Z117" s="110">
        <f t="shared" si="3"/>
        <v>292</v>
      </c>
      <c r="AA117" s="272" t="e">
        <f>_Loc2</f>
        <v>#N/A</v>
      </c>
      <c r="AB117" s="272" t="e">
        <f>_Loc2</f>
        <v>#N/A</v>
      </c>
      <c r="AC117" s="110" t="str">
        <f t="shared" si="5"/>
        <v/>
      </c>
    </row>
    <row r="118" spans="1:29">
      <c r="A118" s="294" t="s">
        <v>2580</v>
      </c>
      <c r="B118" s="152">
        <f t="shared" si="4"/>
        <v>111</v>
      </c>
      <c r="C118" s="280" t="e">
        <f>_Loc2</f>
        <v>#N/A</v>
      </c>
      <c r="D118" s="281" t="e">
        <f>_Loc2</f>
        <v>#N/A</v>
      </c>
      <c r="E118" s="291" t="e">
        <f>_Loc2</f>
        <v>#N/A</v>
      </c>
      <c r="F118" s="272" t="e">
        <f>_Loc2</f>
        <v>#N/A</v>
      </c>
      <c r="G118" s="759" t="e">
        <f>_Loc2</f>
        <v>#N/A</v>
      </c>
      <c r="H118" s="760"/>
      <c r="I118" s="272" t="e">
        <f>_Loc2</f>
        <v>#N/A</v>
      </c>
      <c r="J118" s="272" t="e">
        <f>_Loc2</f>
        <v>#N/A</v>
      </c>
      <c r="K118" s="272" t="e">
        <f>_Loc2</f>
        <v>#N/A</v>
      </c>
      <c r="L118" s="272" t="e">
        <f>_Loc2</f>
        <v>#N/A</v>
      </c>
      <c r="M118" s="296"/>
      <c r="N118" s="152"/>
      <c r="O118" s="152"/>
      <c r="P118" s="152"/>
      <c r="Q118" s="152"/>
      <c r="R118" s="152"/>
      <c r="S118" s="152"/>
      <c r="T118" s="272"/>
      <c r="U118" s="329"/>
      <c r="V118" s="272"/>
      <c r="W118" s="272" t="e">
        <f>_Loc2</f>
        <v>#N/A</v>
      </c>
      <c r="X118" s="272" t="e">
        <f>_Loc2</f>
        <v>#N/A</v>
      </c>
      <c r="Y118" s="272" t="e">
        <f>_Loc2</f>
        <v>#N/A</v>
      </c>
      <c r="Z118" s="110">
        <f t="shared" si="3"/>
        <v>292</v>
      </c>
      <c r="AA118" s="272" t="e">
        <f>_Loc2</f>
        <v>#N/A</v>
      </c>
      <c r="AB118" s="272" t="e">
        <f>_Loc2</f>
        <v>#N/A</v>
      </c>
      <c r="AC118" s="110" t="str">
        <f t="shared" si="5"/>
        <v/>
      </c>
    </row>
    <row r="119" spans="1:29">
      <c r="A119" s="294" t="s">
        <v>2581</v>
      </c>
      <c r="B119" s="152">
        <f t="shared" si="4"/>
        <v>112</v>
      </c>
      <c r="C119" s="280" t="e">
        <f>_Loc2</f>
        <v>#N/A</v>
      </c>
      <c r="D119" s="281" t="e">
        <f>_Loc2</f>
        <v>#N/A</v>
      </c>
      <c r="E119" s="291" t="e">
        <f>_Loc2</f>
        <v>#N/A</v>
      </c>
      <c r="F119" s="272" t="e">
        <f>_Loc2</f>
        <v>#N/A</v>
      </c>
      <c r="G119" s="759" t="e">
        <f>_Loc2</f>
        <v>#N/A</v>
      </c>
      <c r="H119" s="760"/>
      <c r="I119" s="272" t="e">
        <f>_Loc2</f>
        <v>#N/A</v>
      </c>
      <c r="J119" s="272" t="e">
        <f>_Loc2</f>
        <v>#N/A</v>
      </c>
      <c r="K119" s="272" t="e">
        <f>_Loc2</f>
        <v>#N/A</v>
      </c>
      <c r="L119" s="272" t="e">
        <f>_Loc2</f>
        <v>#N/A</v>
      </c>
      <c r="M119" s="152"/>
      <c r="N119" s="152"/>
      <c r="O119" s="152"/>
      <c r="P119" s="152"/>
      <c r="Q119" s="152"/>
      <c r="R119" s="152"/>
      <c r="S119" s="152"/>
      <c r="T119" s="272"/>
      <c r="U119" s="329"/>
      <c r="V119" s="272"/>
      <c r="W119" s="272" t="e">
        <f>_Loc2</f>
        <v>#N/A</v>
      </c>
      <c r="X119" s="272" t="e">
        <f>_Loc2</f>
        <v>#N/A</v>
      </c>
      <c r="Y119" s="272" t="e">
        <f>_Loc2</f>
        <v>#N/A</v>
      </c>
      <c r="Z119" s="110">
        <f t="shared" si="3"/>
        <v>292</v>
      </c>
      <c r="AA119" s="272" t="e">
        <f>_Loc2</f>
        <v>#N/A</v>
      </c>
      <c r="AB119" s="272" t="e">
        <f>_Loc2</f>
        <v>#N/A</v>
      </c>
      <c r="AC119" s="110" t="str">
        <f t="shared" si="5"/>
        <v/>
      </c>
    </row>
    <row r="120" spans="1:29">
      <c r="A120" s="294" t="s">
        <v>2582</v>
      </c>
      <c r="B120" s="152">
        <f t="shared" si="4"/>
        <v>113</v>
      </c>
      <c r="C120" s="280" t="e">
        <f>_Loc2</f>
        <v>#N/A</v>
      </c>
      <c r="D120" s="281" t="e">
        <f>_Loc2</f>
        <v>#N/A</v>
      </c>
      <c r="E120" s="291" t="e">
        <f>_Loc2</f>
        <v>#N/A</v>
      </c>
      <c r="F120" s="272" t="e">
        <f>_Loc2</f>
        <v>#N/A</v>
      </c>
      <c r="G120" s="759" t="e">
        <f>_Loc2</f>
        <v>#N/A</v>
      </c>
      <c r="H120" s="760"/>
      <c r="I120" s="272" t="e">
        <f>_Loc2</f>
        <v>#N/A</v>
      </c>
      <c r="J120" s="272" t="e">
        <f>_Loc2</f>
        <v>#N/A</v>
      </c>
      <c r="K120" s="272" t="e">
        <f>_Loc2</f>
        <v>#N/A</v>
      </c>
      <c r="L120" s="272" t="e">
        <f>_Loc2</f>
        <v>#N/A</v>
      </c>
      <c r="M120" s="152"/>
      <c r="N120" s="152"/>
      <c r="O120" s="152"/>
      <c r="P120" s="152"/>
      <c r="Q120" s="152"/>
      <c r="R120" s="152"/>
      <c r="S120" s="152"/>
      <c r="T120" s="272"/>
      <c r="U120" s="329"/>
      <c r="V120" s="272"/>
      <c r="W120" s="272" t="e">
        <f>_Loc2</f>
        <v>#N/A</v>
      </c>
      <c r="X120" s="272" t="e">
        <f>_Loc2</f>
        <v>#N/A</v>
      </c>
      <c r="Y120" s="272" t="e">
        <f>_Loc2</f>
        <v>#N/A</v>
      </c>
      <c r="Z120" s="110">
        <f t="shared" si="3"/>
        <v>292</v>
      </c>
      <c r="AA120" s="272" t="e">
        <f>_Loc2</f>
        <v>#N/A</v>
      </c>
      <c r="AB120" s="272" t="e">
        <f>_Loc2</f>
        <v>#N/A</v>
      </c>
      <c r="AC120" s="110" t="str">
        <f t="shared" si="5"/>
        <v/>
      </c>
    </row>
    <row r="121" spans="1:29">
      <c r="A121" s="294" t="s">
        <v>2583</v>
      </c>
      <c r="B121" s="152">
        <f t="shared" si="4"/>
        <v>114</v>
      </c>
      <c r="C121" s="280" t="e">
        <f>_Loc2</f>
        <v>#N/A</v>
      </c>
      <c r="D121" s="281" t="e">
        <f>_Loc2</f>
        <v>#N/A</v>
      </c>
      <c r="E121" s="291" t="e">
        <f>_Loc2</f>
        <v>#N/A</v>
      </c>
      <c r="F121" s="272" t="e">
        <f>_Loc2</f>
        <v>#N/A</v>
      </c>
      <c r="G121" s="759" t="e">
        <f>_Loc2</f>
        <v>#N/A</v>
      </c>
      <c r="H121" s="760"/>
      <c r="I121" s="272" t="e">
        <f>_Loc2</f>
        <v>#N/A</v>
      </c>
      <c r="J121" s="272" t="e">
        <f>_Loc2</f>
        <v>#N/A</v>
      </c>
      <c r="K121" s="272" t="e">
        <f>_Loc2</f>
        <v>#N/A</v>
      </c>
      <c r="L121" s="272" t="e">
        <f>_Loc2</f>
        <v>#N/A</v>
      </c>
      <c r="M121" s="296"/>
      <c r="N121" s="152"/>
      <c r="O121" s="152"/>
      <c r="P121" s="152"/>
      <c r="Q121" s="152"/>
      <c r="R121" s="152"/>
      <c r="S121" s="152"/>
      <c r="T121" s="272"/>
      <c r="U121" s="329"/>
      <c r="V121" s="272"/>
      <c r="W121" s="272" t="e">
        <f>_Loc2</f>
        <v>#N/A</v>
      </c>
      <c r="X121" s="272" t="e">
        <f>_Loc2</f>
        <v>#N/A</v>
      </c>
      <c r="Y121" s="272" t="e">
        <f>_Loc2</f>
        <v>#N/A</v>
      </c>
      <c r="Z121" s="110">
        <f t="shared" si="3"/>
        <v>292</v>
      </c>
      <c r="AA121" s="272" t="e">
        <f>_Loc2</f>
        <v>#N/A</v>
      </c>
      <c r="AB121" s="272" t="e">
        <f>_Loc2</f>
        <v>#N/A</v>
      </c>
      <c r="AC121" s="110" t="str">
        <f t="shared" si="5"/>
        <v/>
      </c>
    </row>
    <row r="122" spans="1:29">
      <c r="A122" s="294" t="s">
        <v>2584</v>
      </c>
      <c r="B122" s="152">
        <f t="shared" si="4"/>
        <v>115</v>
      </c>
      <c r="C122" s="280" t="e">
        <f>_Loc2</f>
        <v>#N/A</v>
      </c>
      <c r="D122" s="281" t="e">
        <f>_Loc2</f>
        <v>#N/A</v>
      </c>
      <c r="E122" s="291" t="e">
        <f>_Loc2</f>
        <v>#N/A</v>
      </c>
      <c r="F122" s="272" t="e">
        <f>_Loc2</f>
        <v>#N/A</v>
      </c>
      <c r="G122" s="759" t="e">
        <f>_Loc2</f>
        <v>#N/A</v>
      </c>
      <c r="H122" s="760"/>
      <c r="I122" s="272" t="e">
        <f>_Loc2</f>
        <v>#N/A</v>
      </c>
      <c r="J122" s="272" t="e">
        <f>_Loc2</f>
        <v>#N/A</v>
      </c>
      <c r="K122" s="272" t="e">
        <f>_Loc2</f>
        <v>#N/A</v>
      </c>
      <c r="L122" s="272" t="e">
        <f>_Loc2</f>
        <v>#N/A</v>
      </c>
      <c r="M122" s="296"/>
      <c r="N122" s="152"/>
      <c r="O122" s="152"/>
      <c r="P122" s="152"/>
      <c r="Q122" s="152"/>
      <c r="R122" s="152"/>
      <c r="S122" s="152"/>
      <c r="T122" s="272"/>
      <c r="U122" s="329"/>
      <c r="V122" s="272"/>
      <c r="W122" s="272" t="e">
        <f>_Loc2</f>
        <v>#N/A</v>
      </c>
      <c r="X122" s="272" t="e">
        <f>_Loc2</f>
        <v>#N/A</v>
      </c>
      <c r="Y122" s="272" t="e">
        <f>_Loc2</f>
        <v>#N/A</v>
      </c>
      <c r="Z122" s="110">
        <f t="shared" si="3"/>
        <v>292</v>
      </c>
      <c r="AA122" s="272" t="e">
        <f>_Loc2</f>
        <v>#N/A</v>
      </c>
      <c r="AB122" s="272" t="e">
        <f>_Loc2</f>
        <v>#N/A</v>
      </c>
      <c r="AC122" s="110" t="str">
        <f t="shared" si="5"/>
        <v/>
      </c>
    </row>
    <row r="123" spans="1:29">
      <c r="A123" s="294" t="s">
        <v>2585</v>
      </c>
      <c r="B123" s="152">
        <f t="shared" si="4"/>
        <v>116</v>
      </c>
      <c r="C123" s="280" t="e">
        <f>_Loc2</f>
        <v>#N/A</v>
      </c>
      <c r="D123" s="281" t="e">
        <f>_Loc2</f>
        <v>#N/A</v>
      </c>
      <c r="E123" s="291" t="e">
        <f>_Loc2</f>
        <v>#N/A</v>
      </c>
      <c r="F123" s="272" t="e">
        <f>_Loc2</f>
        <v>#N/A</v>
      </c>
      <c r="G123" s="759" t="e">
        <f>_Loc2</f>
        <v>#N/A</v>
      </c>
      <c r="H123" s="760"/>
      <c r="I123" s="272" t="e">
        <f>_Loc2</f>
        <v>#N/A</v>
      </c>
      <c r="J123" s="272" t="e">
        <f>_Loc2</f>
        <v>#N/A</v>
      </c>
      <c r="K123" s="272" t="e">
        <f>_Loc2</f>
        <v>#N/A</v>
      </c>
      <c r="L123" s="272" t="e">
        <f>_Loc2</f>
        <v>#N/A</v>
      </c>
      <c r="M123" s="296"/>
      <c r="N123" s="152"/>
      <c r="O123" s="152"/>
      <c r="P123" s="152"/>
      <c r="Q123" s="152"/>
      <c r="R123" s="152"/>
      <c r="S123" s="152"/>
      <c r="T123" s="272"/>
      <c r="U123" s="329"/>
      <c r="V123" s="272"/>
      <c r="W123" s="272" t="e">
        <f>_Loc2</f>
        <v>#N/A</v>
      </c>
      <c r="X123" s="272" t="e">
        <f>_Loc2</f>
        <v>#N/A</v>
      </c>
      <c r="Y123" s="272" t="e">
        <f>_Loc2</f>
        <v>#N/A</v>
      </c>
      <c r="Z123" s="110">
        <f t="shared" si="3"/>
        <v>292</v>
      </c>
      <c r="AA123" s="272" t="e">
        <f>_Loc2</f>
        <v>#N/A</v>
      </c>
      <c r="AB123" s="272" t="e">
        <f>_Loc2</f>
        <v>#N/A</v>
      </c>
      <c r="AC123" s="110" t="str">
        <f t="shared" si="5"/>
        <v/>
      </c>
    </row>
    <row r="124" spans="1:29">
      <c r="A124" s="294" t="s">
        <v>2586</v>
      </c>
      <c r="B124" s="152">
        <f t="shared" si="4"/>
        <v>117</v>
      </c>
      <c r="C124" s="280" t="e">
        <f>_Loc2</f>
        <v>#N/A</v>
      </c>
      <c r="D124" s="281" t="e">
        <f>_Loc2</f>
        <v>#N/A</v>
      </c>
      <c r="E124" s="291" t="e">
        <f>_Loc2</f>
        <v>#N/A</v>
      </c>
      <c r="F124" s="272" t="e">
        <f>_Loc2</f>
        <v>#N/A</v>
      </c>
      <c r="G124" s="759" t="e">
        <f>_Loc2</f>
        <v>#N/A</v>
      </c>
      <c r="H124" s="760"/>
      <c r="I124" s="272" t="e">
        <f>_Loc2</f>
        <v>#N/A</v>
      </c>
      <c r="J124" s="272" t="e">
        <f>_Loc2</f>
        <v>#N/A</v>
      </c>
      <c r="K124" s="272" t="e">
        <f>_Loc2</f>
        <v>#N/A</v>
      </c>
      <c r="L124" s="272" t="e">
        <f>_Loc2</f>
        <v>#N/A</v>
      </c>
      <c r="M124" s="296"/>
      <c r="N124" s="152"/>
      <c r="O124" s="152"/>
      <c r="P124" s="152"/>
      <c r="Q124" s="152"/>
      <c r="R124" s="152"/>
      <c r="S124" s="152"/>
      <c r="T124" s="272"/>
      <c r="U124" s="329"/>
      <c r="V124" s="272"/>
      <c r="W124" s="272" t="e">
        <f>_Loc2</f>
        <v>#N/A</v>
      </c>
      <c r="X124" s="272" t="e">
        <f>_Loc2</f>
        <v>#N/A</v>
      </c>
      <c r="Y124" s="272" t="e">
        <f>_Loc2</f>
        <v>#N/A</v>
      </c>
      <c r="Z124" s="110">
        <f t="shared" si="3"/>
        <v>292</v>
      </c>
      <c r="AA124" s="272" t="e">
        <f>_Loc2</f>
        <v>#N/A</v>
      </c>
      <c r="AB124" s="272" t="e">
        <f>_Loc2</f>
        <v>#N/A</v>
      </c>
      <c r="AC124" s="110" t="str">
        <f t="shared" si="5"/>
        <v/>
      </c>
    </row>
    <row r="125" spans="1:29">
      <c r="A125" s="294" t="s">
        <v>2587</v>
      </c>
      <c r="B125" s="152">
        <f t="shared" si="4"/>
        <v>118</v>
      </c>
      <c r="C125" s="280" t="e">
        <f>_Loc2</f>
        <v>#N/A</v>
      </c>
      <c r="D125" s="281" t="e">
        <f>_Loc2</f>
        <v>#N/A</v>
      </c>
      <c r="E125" s="291" t="e">
        <f>_Loc2</f>
        <v>#N/A</v>
      </c>
      <c r="F125" s="272" t="e">
        <f>_Loc2</f>
        <v>#N/A</v>
      </c>
      <c r="G125" s="759" t="e">
        <f>_Loc2</f>
        <v>#N/A</v>
      </c>
      <c r="H125" s="760"/>
      <c r="I125" s="272" t="e">
        <f>_Loc2</f>
        <v>#N/A</v>
      </c>
      <c r="J125" s="272" t="e">
        <f>_Loc2</f>
        <v>#N/A</v>
      </c>
      <c r="K125" s="272" t="e">
        <f>_Loc2</f>
        <v>#N/A</v>
      </c>
      <c r="L125" s="272" t="e">
        <f>_Loc2</f>
        <v>#N/A</v>
      </c>
      <c r="M125" s="152"/>
      <c r="N125" s="152"/>
      <c r="O125" s="152"/>
      <c r="P125" s="152"/>
      <c r="Q125" s="152"/>
      <c r="R125" s="152"/>
      <c r="S125" s="152"/>
      <c r="T125" s="272"/>
      <c r="U125" s="329"/>
      <c r="V125" s="272"/>
      <c r="W125" s="272" t="e">
        <f>_Loc2</f>
        <v>#N/A</v>
      </c>
      <c r="X125" s="272" t="e">
        <f>_Loc2</f>
        <v>#N/A</v>
      </c>
      <c r="Y125" s="272" t="e">
        <f>_Loc2</f>
        <v>#N/A</v>
      </c>
      <c r="Z125" s="110">
        <f t="shared" si="3"/>
        <v>292</v>
      </c>
      <c r="AA125" s="272" t="e">
        <f>_Loc2</f>
        <v>#N/A</v>
      </c>
      <c r="AB125" s="272" t="e">
        <f>_Loc2</f>
        <v>#N/A</v>
      </c>
      <c r="AC125" s="110" t="str">
        <f t="shared" si="5"/>
        <v/>
      </c>
    </row>
    <row r="126" spans="1:29">
      <c r="A126" s="294" t="s">
        <v>2588</v>
      </c>
      <c r="B126" s="152">
        <f t="shared" si="4"/>
        <v>119</v>
      </c>
      <c r="C126" s="280" t="e">
        <f>_Loc2</f>
        <v>#N/A</v>
      </c>
      <c r="D126" s="281" t="e">
        <f>_Loc2</f>
        <v>#N/A</v>
      </c>
      <c r="E126" s="291" t="e">
        <f>_Loc2</f>
        <v>#N/A</v>
      </c>
      <c r="F126" s="272" t="e">
        <f>_Loc2</f>
        <v>#N/A</v>
      </c>
      <c r="G126" s="759" t="e">
        <f>_Loc2</f>
        <v>#N/A</v>
      </c>
      <c r="H126" s="760"/>
      <c r="I126" s="272" t="e">
        <f>_Loc2</f>
        <v>#N/A</v>
      </c>
      <c r="J126" s="272" t="e">
        <f>_Loc2</f>
        <v>#N/A</v>
      </c>
      <c r="K126" s="272" t="e">
        <f>_Loc2</f>
        <v>#N/A</v>
      </c>
      <c r="L126" s="272" t="e">
        <f>_Loc2</f>
        <v>#N/A</v>
      </c>
      <c r="M126" s="296"/>
      <c r="N126" s="152"/>
      <c r="O126" s="296"/>
      <c r="P126" s="152"/>
      <c r="Q126" s="152"/>
      <c r="R126" s="152"/>
      <c r="S126" s="152"/>
      <c r="T126" s="272"/>
      <c r="U126" s="329"/>
      <c r="V126" s="272"/>
      <c r="W126" s="272" t="e">
        <f>_Loc2</f>
        <v>#N/A</v>
      </c>
      <c r="X126" s="272" t="e">
        <f>_Loc2</f>
        <v>#N/A</v>
      </c>
      <c r="Y126" s="272" t="e">
        <f>_Loc2</f>
        <v>#N/A</v>
      </c>
      <c r="Z126" s="110">
        <f t="shared" si="3"/>
        <v>292</v>
      </c>
      <c r="AA126" s="272" t="e">
        <f>_Loc2</f>
        <v>#N/A</v>
      </c>
      <c r="AB126" s="272" t="e">
        <f>_Loc2</f>
        <v>#N/A</v>
      </c>
      <c r="AC126" s="110" t="str">
        <f t="shared" si="5"/>
        <v/>
      </c>
    </row>
    <row r="127" spans="1:29">
      <c r="A127" s="294" t="s">
        <v>2589</v>
      </c>
      <c r="B127" s="152">
        <f t="shared" si="4"/>
        <v>120</v>
      </c>
      <c r="C127" s="280" t="e">
        <f>_Loc2</f>
        <v>#N/A</v>
      </c>
      <c r="D127" s="281" t="e">
        <f>_Loc2</f>
        <v>#N/A</v>
      </c>
      <c r="E127" s="291" t="e">
        <f>_Loc2</f>
        <v>#N/A</v>
      </c>
      <c r="F127" s="272" t="e">
        <f>_Loc2</f>
        <v>#N/A</v>
      </c>
      <c r="G127" s="759" t="e">
        <f>_Loc2</f>
        <v>#N/A</v>
      </c>
      <c r="H127" s="760"/>
      <c r="I127" s="272" t="e">
        <f>_Loc2</f>
        <v>#N/A</v>
      </c>
      <c r="J127" s="272" t="e">
        <f>_Loc2</f>
        <v>#N/A</v>
      </c>
      <c r="K127" s="272" t="e">
        <f>_Loc2</f>
        <v>#N/A</v>
      </c>
      <c r="L127" s="272" t="e">
        <f>_Loc2</f>
        <v>#N/A</v>
      </c>
      <c r="M127" s="296"/>
      <c r="N127" s="152"/>
      <c r="O127" s="152"/>
      <c r="P127" s="152"/>
      <c r="Q127" s="152"/>
      <c r="R127" s="152"/>
      <c r="S127" s="152"/>
      <c r="T127" s="272"/>
      <c r="U127" s="329"/>
      <c r="V127" s="272"/>
      <c r="W127" s="272" t="e">
        <f>_Loc2</f>
        <v>#N/A</v>
      </c>
      <c r="X127" s="272" t="e">
        <f>_Loc2</f>
        <v>#N/A</v>
      </c>
      <c r="Y127" s="272" t="e">
        <f>_Loc2</f>
        <v>#N/A</v>
      </c>
      <c r="Z127" s="110">
        <f t="shared" si="3"/>
        <v>292</v>
      </c>
      <c r="AA127" s="272" t="e">
        <f>_Loc2</f>
        <v>#N/A</v>
      </c>
      <c r="AB127" s="272" t="e">
        <f>_Loc2</f>
        <v>#N/A</v>
      </c>
      <c r="AC127" s="110" t="str">
        <f t="shared" si="5"/>
        <v/>
      </c>
    </row>
    <row r="128" spans="1:29">
      <c r="A128" s="294" t="s">
        <v>2590</v>
      </c>
      <c r="B128" s="152">
        <f t="shared" si="4"/>
        <v>121</v>
      </c>
      <c r="C128" s="280" t="e">
        <f>_Loc2</f>
        <v>#N/A</v>
      </c>
      <c r="D128" s="281" t="e">
        <f>_Loc2</f>
        <v>#N/A</v>
      </c>
      <c r="E128" s="291" t="e">
        <f>_Loc2</f>
        <v>#N/A</v>
      </c>
      <c r="F128" s="272" t="e">
        <f>_Loc2</f>
        <v>#N/A</v>
      </c>
      <c r="G128" s="759" t="e">
        <f>_Loc2</f>
        <v>#N/A</v>
      </c>
      <c r="H128" s="760"/>
      <c r="I128" s="272" t="e">
        <f>_Loc2</f>
        <v>#N/A</v>
      </c>
      <c r="J128" s="272" t="e">
        <f>_Loc2</f>
        <v>#N/A</v>
      </c>
      <c r="K128" s="272" t="e">
        <f>_Loc2</f>
        <v>#N/A</v>
      </c>
      <c r="L128" s="272" t="e">
        <f>_Loc2</f>
        <v>#N/A</v>
      </c>
      <c r="M128" s="152"/>
      <c r="N128" s="152"/>
      <c r="O128" s="152"/>
      <c r="P128" s="152"/>
      <c r="Q128" s="152"/>
      <c r="R128" s="152"/>
      <c r="S128" s="152"/>
      <c r="T128" s="272"/>
      <c r="U128" s="329"/>
      <c r="V128" s="272"/>
      <c r="W128" s="272" t="e">
        <f>_Loc2</f>
        <v>#N/A</v>
      </c>
      <c r="X128" s="272" t="e">
        <f>_Loc2</f>
        <v>#N/A</v>
      </c>
      <c r="Y128" s="272" t="e">
        <f>_Loc2</f>
        <v>#N/A</v>
      </c>
      <c r="Z128" s="110">
        <f t="shared" si="3"/>
        <v>292</v>
      </c>
      <c r="AA128" s="272" t="e">
        <f>_Loc2</f>
        <v>#N/A</v>
      </c>
      <c r="AB128" s="272" t="e">
        <f>_Loc2</f>
        <v>#N/A</v>
      </c>
      <c r="AC128" s="110" t="str">
        <f t="shared" si="5"/>
        <v/>
      </c>
    </row>
    <row r="129" spans="1:29">
      <c r="A129" s="294" t="s">
        <v>2591</v>
      </c>
      <c r="B129" s="152">
        <f t="shared" si="4"/>
        <v>122</v>
      </c>
      <c r="C129" s="280" t="e">
        <f>_Loc2</f>
        <v>#N/A</v>
      </c>
      <c r="D129" s="281" t="e">
        <f>_Loc2</f>
        <v>#N/A</v>
      </c>
      <c r="E129" s="291" t="e">
        <f>_Loc2</f>
        <v>#N/A</v>
      </c>
      <c r="F129" s="272" t="e">
        <f>_Loc2</f>
        <v>#N/A</v>
      </c>
      <c r="G129" s="759" t="e">
        <f>_Loc2</f>
        <v>#N/A</v>
      </c>
      <c r="H129" s="760"/>
      <c r="I129" s="272" t="e">
        <f>_Loc2</f>
        <v>#N/A</v>
      </c>
      <c r="J129" s="272" t="e">
        <f>_Loc2</f>
        <v>#N/A</v>
      </c>
      <c r="K129" s="272" t="e">
        <f>_Loc2</f>
        <v>#N/A</v>
      </c>
      <c r="L129" s="272" t="e">
        <f>_Loc2</f>
        <v>#N/A</v>
      </c>
      <c r="M129" s="152"/>
      <c r="N129" s="152"/>
      <c r="O129" s="152"/>
      <c r="P129" s="152"/>
      <c r="Q129" s="152"/>
      <c r="R129" s="152"/>
      <c r="S129" s="152"/>
      <c r="T129" s="272"/>
      <c r="U129" s="329"/>
      <c r="V129" s="272"/>
      <c r="W129" s="272" t="e">
        <f>_Loc2</f>
        <v>#N/A</v>
      </c>
      <c r="X129" s="272" t="e">
        <f>_Loc2</f>
        <v>#N/A</v>
      </c>
      <c r="Y129" s="272" t="e">
        <f>_Loc2</f>
        <v>#N/A</v>
      </c>
      <c r="Z129" s="110">
        <f t="shared" si="3"/>
        <v>292</v>
      </c>
      <c r="AA129" s="272" t="e">
        <f>_Loc2</f>
        <v>#N/A</v>
      </c>
      <c r="AB129" s="272" t="e">
        <f>_Loc2</f>
        <v>#N/A</v>
      </c>
      <c r="AC129" s="110" t="str">
        <f t="shared" si="5"/>
        <v/>
      </c>
    </row>
    <row r="130" spans="1:29">
      <c r="A130" s="294" t="s">
        <v>2592</v>
      </c>
      <c r="B130" s="152">
        <f t="shared" si="4"/>
        <v>123</v>
      </c>
      <c r="C130" s="280" t="e">
        <f>_Loc2</f>
        <v>#N/A</v>
      </c>
      <c r="D130" s="281" t="e">
        <f>_Loc2</f>
        <v>#N/A</v>
      </c>
      <c r="E130" s="291" t="e">
        <f>_Loc2</f>
        <v>#N/A</v>
      </c>
      <c r="F130" s="272" t="e">
        <f>_Loc2</f>
        <v>#N/A</v>
      </c>
      <c r="G130" s="759" t="e">
        <f>_Loc2</f>
        <v>#N/A</v>
      </c>
      <c r="H130" s="760"/>
      <c r="I130" s="272" t="e">
        <f>_Loc2</f>
        <v>#N/A</v>
      </c>
      <c r="J130" s="272" t="e">
        <f>_Loc2</f>
        <v>#N/A</v>
      </c>
      <c r="K130" s="272" t="e">
        <f>_Loc2</f>
        <v>#N/A</v>
      </c>
      <c r="L130" s="272" t="e">
        <f>_Loc2</f>
        <v>#N/A</v>
      </c>
      <c r="M130" s="152"/>
      <c r="N130" s="152"/>
      <c r="O130" s="152"/>
      <c r="P130" s="152"/>
      <c r="Q130" s="152"/>
      <c r="R130" s="152"/>
      <c r="S130" s="152"/>
      <c r="T130" s="272"/>
      <c r="U130" s="329"/>
      <c r="V130" s="272"/>
      <c r="W130" s="272" t="e">
        <f>_Loc2</f>
        <v>#N/A</v>
      </c>
      <c r="X130" s="272" t="e">
        <f>_Loc2</f>
        <v>#N/A</v>
      </c>
      <c r="Y130" s="272" t="e">
        <f>_Loc2</f>
        <v>#N/A</v>
      </c>
      <c r="Z130" s="110">
        <f t="shared" si="3"/>
        <v>292</v>
      </c>
      <c r="AA130" s="272" t="e">
        <f>_Loc2</f>
        <v>#N/A</v>
      </c>
      <c r="AB130" s="272" t="e">
        <f>_Loc2</f>
        <v>#N/A</v>
      </c>
      <c r="AC130" s="110" t="str">
        <f t="shared" si="5"/>
        <v/>
      </c>
    </row>
    <row r="131" spans="1:29">
      <c r="A131" s="294" t="s">
        <v>2593</v>
      </c>
      <c r="B131" s="152">
        <f t="shared" si="4"/>
        <v>124</v>
      </c>
      <c r="C131" s="280" t="e">
        <f>_Loc2</f>
        <v>#N/A</v>
      </c>
      <c r="D131" s="281" t="e">
        <f>_Loc2</f>
        <v>#N/A</v>
      </c>
      <c r="E131" s="291" t="e">
        <f>_Loc2</f>
        <v>#N/A</v>
      </c>
      <c r="F131" s="272" t="e">
        <f>_Loc2</f>
        <v>#N/A</v>
      </c>
      <c r="G131" s="759" t="e">
        <f>_Loc2</f>
        <v>#N/A</v>
      </c>
      <c r="H131" s="760"/>
      <c r="I131" s="272" t="e">
        <f>_Loc2</f>
        <v>#N/A</v>
      </c>
      <c r="J131" s="272" t="e">
        <f>_Loc2</f>
        <v>#N/A</v>
      </c>
      <c r="K131" s="272" t="e">
        <f>_Loc2</f>
        <v>#N/A</v>
      </c>
      <c r="L131" s="272" t="e">
        <f>_Loc2</f>
        <v>#N/A</v>
      </c>
      <c r="M131" s="152"/>
      <c r="N131" s="152"/>
      <c r="O131" s="152"/>
      <c r="P131" s="152"/>
      <c r="Q131" s="152"/>
      <c r="R131" s="152"/>
      <c r="S131" s="152"/>
      <c r="T131" s="272"/>
      <c r="U131" s="329"/>
      <c r="V131" s="272"/>
      <c r="W131" s="272" t="e">
        <f>_Loc2</f>
        <v>#N/A</v>
      </c>
      <c r="X131" s="272" t="e">
        <f>_Loc2</f>
        <v>#N/A</v>
      </c>
      <c r="Y131" s="272" t="e">
        <f>_Loc2</f>
        <v>#N/A</v>
      </c>
      <c r="Z131" s="110">
        <f t="shared" si="3"/>
        <v>292</v>
      </c>
      <c r="AA131" s="272" t="e">
        <f>_Loc2</f>
        <v>#N/A</v>
      </c>
      <c r="AB131" s="272" t="e">
        <f>_Loc2</f>
        <v>#N/A</v>
      </c>
      <c r="AC131" s="110" t="str">
        <f t="shared" si="5"/>
        <v/>
      </c>
    </row>
    <row r="132" spans="1:29">
      <c r="A132" s="294" t="s">
        <v>2594</v>
      </c>
      <c r="B132" s="152">
        <f t="shared" si="4"/>
        <v>125</v>
      </c>
      <c r="C132" s="280" t="e">
        <f>_Loc2</f>
        <v>#N/A</v>
      </c>
      <c r="D132" s="281" t="e">
        <f>_Loc2</f>
        <v>#N/A</v>
      </c>
      <c r="E132" s="291" t="e">
        <f>_Loc2</f>
        <v>#N/A</v>
      </c>
      <c r="F132" s="272" t="e">
        <f>_Loc2</f>
        <v>#N/A</v>
      </c>
      <c r="G132" s="759" t="e">
        <f>_Loc2</f>
        <v>#N/A</v>
      </c>
      <c r="H132" s="760"/>
      <c r="I132" s="272" t="e">
        <f>_Loc2</f>
        <v>#N/A</v>
      </c>
      <c r="J132" s="272" t="e">
        <f>_Loc2</f>
        <v>#N/A</v>
      </c>
      <c r="K132" s="272" t="e">
        <f>_Loc2</f>
        <v>#N/A</v>
      </c>
      <c r="L132" s="272" t="e">
        <f>_Loc2</f>
        <v>#N/A</v>
      </c>
      <c r="M132" s="152"/>
      <c r="N132" s="152"/>
      <c r="O132" s="152"/>
      <c r="P132" s="152"/>
      <c r="Q132" s="152"/>
      <c r="R132" s="152"/>
      <c r="S132" s="152"/>
      <c r="T132" s="272"/>
      <c r="U132" s="329"/>
      <c r="V132" s="272"/>
      <c r="W132" s="272" t="e">
        <f>_Loc2</f>
        <v>#N/A</v>
      </c>
      <c r="X132" s="272" t="e">
        <f>_Loc2</f>
        <v>#N/A</v>
      </c>
      <c r="Y132" s="272" t="e">
        <f>_Loc2</f>
        <v>#N/A</v>
      </c>
      <c r="Z132" s="110">
        <f t="shared" si="3"/>
        <v>292</v>
      </c>
      <c r="AA132" s="272" t="e">
        <f>_Loc2</f>
        <v>#N/A</v>
      </c>
      <c r="AB132" s="272" t="e">
        <f>_Loc2</f>
        <v>#N/A</v>
      </c>
      <c r="AC132" s="110" t="str">
        <f t="shared" si="5"/>
        <v/>
      </c>
    </row>
    <row r="133" spans="1:29">
      <c r="A133" s="294" t="s">
        <v>2595</v>
      </c>
      <c r="B133" s="152">
        <f t="shared" si="4"/>
        <v>126</v>
      </c>
      <c r="C133" s="280" t="e">
        <f>_Loc2</f>
        <v>#N/A</v>
      </c>
      <c r="D133" s="281" t="e">
        <f>_Loc2</f>
        <v>#N/A</v>
      </c>
      <c r="E133" s="291" t="e">
        <f>_Loc2</f>
        <v>#N/A</v>
      </c>
      <c r="F133" s="272" t="e">
        <f>_Loc2</f>
        <v>#N/A</v>
      </c>
      <c r="G133" s="759" t="e">
        <f>_Loc2</f>
        <v>#N/A</v>
      </c>
      <c r="H133" s="760"/>
      <c r="I133" s="272" t="e">
        <f>_Loc2</f>
        <v>#N/A</v>
      </c>
      <c r="J133" s="272" t="e">
        <f>_Loc2</f>
        <v>#N/A</v>
      </c>
      <c r="K133" s="272" t="e">
        <f>_Loc2</f>
        <v>#N/A</v>
      </c>
      <c r="L133" s="272" t="e">
        <f>_Loc2</f>
        <v>#N/A</v>
      </c>
      <c r="M133" s="152"/>
      <c r="N133" s="152"/>
      <c r="O133" s="152"/>
      <c r="P133" s="152"/>
      <c r="Q133" s="152"/>
      <c r="R133" s="152"/>
      <c r="S133" s="152"/>
      <c r="T133" s="272"/>
      <c r="U133" s="329"/>
      <c r="V133" s="272"/>
      <c r="W133" s="272" t="e">
        <f>_Loc2</f>
        <v>#N/A</v>
      </c>
      <c r="X133" s="272" t="e">
        <f>_Loc2</f>
        <v>#N/A</v>
      </c>
      <c r="Y133" s="272" t="e">
        <f>_Loc2</f>
        <v>#N/A</v>
      </c>
      <c r="Z133" s="110">
        <f t="shared" si="3"/>
        <v>292</v>
      </c>
      <c r="AA133" s="272" t="e">
        <f>_Loc2</f>
        <v>#N/A</v>
      </c>
      <c r="AB133" s="272" t="e">
        <f>_Loc2</f>
        <v>#N/A</v>
      </c>
      <c r="AC133" s="110" t="str">
        <f t="shared" si="5"/>
        <v/>
      </c>
    </row>
    <row r="134" spans="1:29">
      <c r="A134" s="294" t="s">
        <v>2596</v>
      </c>
      <c r="B134" s="152">
        <f t="shared" si="4"/>
        <v>127</v>
      </c>
      <c r="C134" s="280" t="e">
        <f>_Loc2</f>
        <v>#N/A</v>
      </c>
      <c r="D134" s="281" t="e">
        <f>_Loc2</f>
        <v>#N/A</v>
      </c>
      <c r="E134" s="291" t="e">
        <f>_Loc2</f>
        <v>#N/A</v>
      </c>
      <c r="F134" s="272" t="e">
        <f>_Loc2</f>
        <v>#N/A</v>
      </c>
      <c r="G134" s="759" t="e">
        <f>_Loc2</f>
        <v>#N/A</v>
      </c>
      <c r="H134" s="760"/>
      <c r="I134" s="272" t="e">
        <f>_Loc2</f>
        <v>#N/A</v>
      </c>
      <c r="J134" s="272" t="e">
        <f>_Loc2</f>
        <v>#N/A</v>
      </c>
      <c r="K134" s="272" t="e">
        <f>_Loc2</f>
        <v>#N/A</v>
      </c>
      <c r="L134" s="272" t="e">
        <f>_Loc2</f>
        <v>#N/A</v>
      </c>
      <c r="M134" s="152"/>
      <c r="N134" s="152"/>
      <c r="O134" s="152"/>
      <c r="P134" s="152"/>
      <c r="Q134" s="152"/>
      <c r="R134" s="152"/>
      <c r="S134" s="152"/>
      <c r="T134" s="272"/>
      <c r="U134" s="329"/>
      <c r="V134" s="272"/>
      <c r="W134" s="272" t="e">
        <f>_Loc2</f>
        <v>#N/A</v>
      </c>
      <c r="X134" s="272" t="e">
        <f>_Loc2</f>
        <v>#N/A</v>
      </c>
      <c r="Y134" s="272" t="e">
        <f>_Loc2</f>
        <v>#N/A</v>
      </c>
      <c r="Z134" s="110">
        <f t="shared" si="3"/>
        <v>292</v>
      </c>
      <c r="AA134" s="272" t="e">
        <f>_Loc2</f>
        <v>#N/A</v>
      </c>
      <c r="AB134" s="272" t="e">
        <f>_Loc2</f>
        <v>#N/A</v>
      </c>
      <c r="AC134" s="110" t="str">
        <f t="shared" si="5"/>
        <v/>
      </c>
    </row>
    <row r="135" spans="1:29">
      <c r="A135" s="294" t="s">
        <v>2597</v>
      </c>
      <c r="B135" s="152">
        <f t="shared" si="4"/>
        <v>128</v>
      </c>
      <c r="C135" s="280" t="e">
        <f>_Loc2</f>
        <v>#N/A</v>
      </c>
      <c r="D135" s="281" t="e">
        <f>_Loc2</f>
        <v>#N/A</v>
      </c>
      <c r="E135" s="291" t="e">
        <f>_Loc2</f>
        <v>#N/A</v>
      </c>
      <c r="F135" s="272" t="e">
        <f>_Loc2</f>
        <v>#N/A</v>
      </c>
      <c r="G135" s="759" t="e">
        <f>_Loc2</f>
        <v>#N/A</v>
      </c>
      <c r="H135" s="760"/>
      <c r="I135" s="272" t="e">
        <f>_Loc2</f>
        <v>#N/A</v>
      </c>
      <c r="J135" s="272" t="e">
        <f>_Loc2</f>
        <v>#N/A</v>
      </c>
      <c r="K135" s="272" t="e">
        <f>_Loc2</f>
        <v>#N/A</v>
      </c>
      <c r="L135" s="272" t="e">
        <f>_Loc2</f>
        <v>#N/A</v>
      </c>
      <c r="M135" s="152"/>
      <c r="N135" s="152"/>
      <c r="O135" s="152"/>
      <c r="P135" s="152"/>
      <c r="Q135" s="152"/>
      <c r="R135" s="152"/>
      <c r="S135" s="152"/>
      <c r="T135" s="272"/>
      <c r="U135" s="329"/>
      <c r="V135" s="272"/>
      <c r="W135" s="272" t="e">
        <f>_Loc2</f>
        <v>#N/A</v>
      </c>
      <c r="X135" s="272" t="e">
        <f>_Loc2</f>
        <v>#N/A</v>
      </c>
      <c r="Y135" s="272" t="e">
        <f>_Loc2</f>
        <v>#N/A</v>
      </c>
      <c r="Z135" s="110">
        <f t="shared" si="3"/>
        <v>292</v>
      </c>
      <c r="AA135" s="272" t="e">
        <f>_Loc2</f>
        <v>#N/A</v>
      </c>
      <c r="AB135" s="272" t="e">
        <f>_Loc2</f>
        <v>#N/A</v>
      </c>
      <c r="AC135" s="110" t="str">
        <f t="shared" si="5"/>
        <v/>
      </c>
    </row>
    <row r="136" spans="1:29">
      <c r="A136" s="294" t="s">
        <v>2598</v>
      </c>
      <c r="B136" s="152">
        <f t="shared" si="4"/>
        <v>129</v>
      </c>
      <c r="C136" s="280" t="e">
        <f>_Loc2</f>
        <v>#N/A</v>
      </c>
      <c r="D136" s="281" t="e">
        <f>_Loc2</f>
        <v>#N/A</v>
      </c>
      <c r="E136" s="291" t="e">
        <f>_Loc2</f>
        <v>#N/A</v>
      </c>
      <c r="F136" s="272" t="e">
        <f>_Loc2</f>
        <v>#N/A</v>
      </c>
      <c r="G136" s="759" t="e">
        <f>_Loc2</f>
        <v>#N/A</v>
      </c>
      <c r="H136" s="760"/>
      <c r="I136" s="272" t="e">
        <f>_Loc2</f>
        <v>#N/A</v>
      </c>
      <c r="J136" s="272" t="e">
        <f>_Loc2</f>
        <v>#N/A</v>
      </c>
      <c r="K136" s="272" t="e">
        <f>_Loc2</f>
        <v>#N/A</v>
      </c>
      <c r="L136" s="272" t="e">
        <f>_Loc2</f>
        <v>#N/A</v>
      </c>
      <c r="M136" s="152"/>
      <c r="N136" s="152"/>
      <c r="O136" s="152"/>
      <c r="P136" s="152"/>
      <c r="Q136" s="152"/>
      <c r="R136" s="152"/>
      <c r="S136" s="152"/>
      <c r="T136" s="272"/>
      <c r="U136" s="329"/>
      <c r="V136" s="272"/>
      <c r="W136" s="272" t="e">
        <f>_Loc2</f>
        <v>#N/A</v>
      </c>
      <c r="X136" s="272" t="e">
        <f>_Loc2</f>
        <v>#N/A</v>
      </c>
      <c r="Y136" s="272" t="e">
        <f>_Loc2</f>
        <v>#N/A</v>
      </c>
      <c r="Z136" s="110">
        <f t="shared" ref="Z136:Z199" si="6">COUNTIF(F:F,F136)</f>
        <v>292</v>
      </c>
      <c r="AA136" s="272" t="e">
        <f>_Loc2</f>
        <v>#N/A</v>
      </c>
      <c r="AB136" s="272" t="e">
        <f>_Loc2</f>
        <v>#N/A</v>
      </c>
      <c r="AC136" s="110" t="str">
        <f t="shared" si="5"/>
        <v/>
      </c>
    </row>
    <row r="137" spans="1:29">
      <c r="A137" s="294" t="s">
        <v>2599</v>
      </c>
      <c r="B137" s="152">
        <f t="shared" ref="B137:B200" si="7">_stt_de</f>
        <v>130</v>
      </c>
      <c r="C137" s="280" t="e">
        <f>_Loc2</f>
        <v>#N/A</v>
      </c>
      <c r="D137" s="281" t="e">
        <f>_Loc2</f>
        <v>#N/A</v>
      </c>
      <c r="E137" s="291" t="e">
        <f>_Loc2</f>
        <v>#N/A</v>
      </c>
      <c r="F137" s="272" t="e">
        <f>_Loc2</f>
        <v>#N/A</v>
      </c>
      <c r="G137" s="759" t="e">
        <f>_Loc2</f>
        <v>#N/A</v>
      </c>
      <c r="H137" s="760"/>
      <c r="I137" s="272" t="e">
        <f>_Loc2</f>
        <v>#N/A</v>
      </c>
      <c r="J137" s="272" t="e">
        <f>_Loc2</f>
        <v>#N/A</v>
      </c>
      <c r="K137" s="272" t="e">
        <f>_Loc2</f>
        <v>#N/A</v>
      </c>
      <c r="L137" s="272" t="e">
        <f>_Loc2</f>
        <v>#N/A</v>
      </c>
      <c r="M137" s="296"/>
      <c r="N137" s="152"/>
      <c r="O137" s="296"/>
      <c r="P137" s="152"/>
      <c r="Q137" s="152"/>
      <c r="R137" s="152"/>
      <c r="S137" s="152"/>
      <c r="T137" s="272"/>
      <c r="U137" s="329"/>
      <c r="V137" s="272"/>
      <c r="W137" s="272" t="e">
        <f>_Loc2</f>
        <v>#N/A</v>
      </c>
      <c r="X137" s="272" t="e">
        <f>_Loc2</f>
        <v>#N/A</v>
      </c>
      <c r="Y137" s="272" t="e">
        <f>_Loc2</f>
        <v>#N/A</v>
      </c>
      <c r="Z137" s="110">
        <f t="shared" si="6"/>
        <v>292</v>
      </c>
      <c r="AA137" s="272" t="e">
        <f>_Loc2</f>
        <v>#N/A</v>
      </c>
      <c r="AB137" s="272" t="e">
        <f>_Loc2</f>
        <v>#N/A</v>
      </c>
      <c r="AC137" s="110" t="str">
        <f t="shared" ref="AC137:AC200" si="8">+IF(S137="","",AB137)</f>
        <v/>
      </c>
    </row>
    <row r="138" spans="1:29">
      <c r="A138" s="294" t="s">
        <v>2600</v>
      </c>
      <c r="B138" s="152">
        <f t="shared" si="7"/>
        <v>131</v>
      </c>
      <c r="C138" s="280" t="e">
        <f>_Loc2</f>
        <v>#N/A</v>
      </c>
      <c r="D138" s="281" t="e">
        <f>_Loc2</f>
        <v>#N/A</v>
      </c>
      <c r="E138" s="291" t="e">
        <f>_Loc2</f>
        <v>#N/A</v>
      </c>
      <c r="F138" s="272" t="e">
        <f>_Loc2</f>
        <v>#N/A</v>
      </c>
      <c r="G138" s="759" t="e">
        <f>_Loc2</f>
        <v>#N/A</v>
      </c>
      <c r="H138" s="760"/>
      <c r="I138" s="272" t="e">
        <f>_Loc2</f>
        <v>#N/A</v>
      </c>
      <c r="J138" s="272" t="e">
        <f>_Loc2</f>
        <v>#N/A</v>
      </c>
      <c r="K138" s="272" t="e">
        <f>_Loc2</f>
        <v>#N/A</v>
      </c>
      <c r="L138" s="272" t="e">
        <f>_Loc2</f>
        <v>#N/A</v>
      </c>
      <c r="M138" s="152"/>
      <c r="N138" s="152"/>
      <c r="O138" s="152"/>
      <c r="P138" s="152"/>
      <c r="Q138" s="152"/>
      <c r="R138" s="152"/>
      <c r="S138" s="152"/>
      <c r="T138" s="272"/>
      <c r="U138" s="329"/>
      <c r="V138" s="272"/>
      <c r="W138" s="272" t="e">
        <f>_Loc2</f>
        <v>#N/A</v>
      </c>
      <c r="X138" s="272" t="e">
        <f>_Loc2</f>
        <v>#N/A</v>
      </c>
      <c r="Y138" s="272" t="e">
        <f>_Loc2</f>
        <v>#N/A</v>
      </c>
      <c r="Z138" s="110">
        <f t="shared" si="6"/>
        <v>292</v>
      </c>
      <c r="AA138" s="272" t="e">
        <f>_Loc2</f>
        <v>#N/A</v>
      </c>
      <c r="AB138" s="272" t="e">
        <f>_Loc2</f>
        <v>#N/A</v>
      </c>
      <c r="AC138" s="110" t="str">
        <f t="shared" si="8"/>
        <v/>
      </c>
    </row>
    <row r="139" spans="1:29">
      <c r="A139" s="294" t="s">
        <v>2601</v>
      </c>
      <c r="B139" s="152">
        <f t="shared" si="7"/>
        <v>132</v>
      </c>
      <c r="C139" s="280" t="e">
        <f>_Loc2</f>
        <v>#N/A</v>
      </c>
      <c r="D139" s="281" t="e">
        <f>_Loc2</f>
        <v>#N/A</v>
      </c>
      <c r="E139" s="291" t="e">
        <f>_Loc2</f>
        <v>#N/A</v>
      </c>
      <c r="F139" s="272" t="e">
        <f>_Loc2</f>
        <v>#N/A</v>
      </c>
      <c r="G139" s="759" t="e">
        <f>_Loc2</f>
        <v>#N/A</v>
      </c>
      <c r="H139" s="760"/>
      <c r="I139" s="272" t="e">
        <f>_Loc2</f>
        <v>#N/A</v>
      </c>
      <c r="J139" s="272" t="e">
        <f>_Loc2</f>
        <v>#N/A</v>
      </c>
      <c r="K139" s="272" t="e">
        <f>_Loc2</f>
        <v>#N/A</v>
      </c>
      <c r="L139" s="272" t="e">
        <f>_Loc2</f>
        <v>#N/A</v>
      </c>
      <c r="M139" s="152"/>
      <c r="N139" s="152"/>
      <c r="O139" s="152"/>
      <c r="P139" s="152"/>
      <c r="Q139" s="152"/>
      <c r="R139" s="296"/>
      <c r="S139" s="152"/>
      <c r="T139" s="272"/>
      <c r="U139" s="329"/>
      <c r="V139" s="272"/>
      <c r="W139" s="272" t="e">
        <f>_Loc2</f>
        <v>#N/A</v>
      </c>
      <c r="X139" s="272" t="e">
        <f>_Loc2</f>
        <v>#N/A</v>
      </c>
      <c r="Y139" s="272" t="e">
        <f>_Loc2</f>
        <v>#N/A</v>
      </c>
      <c r="Z139" s="110">
        <f t="shared" si="6"/>
        <v>292</v>
      </c>
      <c r="AA139" s="272" t="e">
        <f>_Loc2</f>
        <v>#N/A</v>
      </c>
      <c r="AB139" s="272" t="e">
        <f>_Loc2</f>
        <v>#N/A</v>
      </c>
      <c r="AC139" s="110" t="str">
        <f t="shared" si="8"/>
        <v/>
      </c>
    </row>
    <row r="140" spans="1:29">
      <c r="A140" s="294" t="s">
        <v>2602</v>
      </c>
      <c r="B140" s="152">
        <f t="shared" si="7"/>
        <v>133</v>
      </c>
      <c r="C140" s="280" t="e">
        <f>_Loc2</f>
        <v>#N/A</v>
      </c>
      <c r="D140" s="281" t="e">
        <f>_Loc2</f>
        <v>#N/A</v>
      </c>
      <c r="E140" s="291" t="e">
        <f>_Loc2</f>
        <v>#N/A</v>
      </c>
      <c r="F140" s="272" t="e">
        <f>_Loc2</f>
        <v>#N/A</v>
      </c>
      <c r="G140" s="759" t="e">
        <f>_Loc2</f>
        <v>#N/A</v>
      </c>
      <c r="H140" s="760"/>
      <c r="I140" s="272" t="e">
        <f>_Loc2</f>
        <v>#N/A</v>
      </c>
      <c r="J140" s="272" t="e">
        <f>_Loc2</f>
        <v>#N/A</v>
      </c>
      <c r="K140" s="272" t="e">
        <f>_Loc2</f>
        <v>#N/A</v>
      </c>
      <c r="L140" s="272" t="e">
        <f>_Loc2</f>
        <v>#N/A</v>
      </c>
      <c r="M140" s="152"/>
      <c r="N140" s="152"/>
      <c r="O140" s="152"/>
      <c r="P140" s="152"/>
      <c r="Q140" s="152"/>
      <c r="R140" s="152"/>
      <c r="S140" s="152"/>
      <c r="T140" s="272"/>
      <c r="U140" s="329"/>
      <c r="V140" s="272"/>
      <c r="W140" s="272" t="e">
        <f>_Loc2</f>
        <v>#N/A</v>
      </c>
      <c r="X140" s="272" t="e">
        <f>_Loc2</f>
        <v>#N/A</v>
      </c>
      <c r="Y140" s="272" t="e">
        <f>_Loc2</f>
        <v>#N/A</v>
      </c>
      <c r="Z140" s="110">
        <f t="shared" si="6"/>
        <v>292</v>
      </c>
      <c r="AA140" s="272" t="e">
        <f>_Loc2</f>
        <v>#N/A</v>
      </c>
      <c r="AB140" s="272" t="e">
        <f>_Loc2</f>
        <v>#N/A</v>
      </c>
      <c r="AC140" s="110" t="str">
        <f t="shared" si="8"/>
        <v/>
      </c>
    </row>
    <row r="141" spans="1:29">
      <c r="A141" s="294" t="s">
        <v>2603</v>
      </c>
      <c r="B141" s="152">
        <f t="shared" si="7"/>
        <v>134</v>
      </c>
      <c r="C141" s="280" t="e">
        <f>_Loc2</f>
        <v>#N/A</v>
      </c>
      <c r="D141" s="281" t="e">
        <f>_Loc2</f>
        <v>#N/A</v>
      </c>
      <c r="E141" s="291" t="e">
        <f>_Loc2</f>
        <v>#N/A</v>
      </c>
      <c r="F141" s="272" t="e">
        <f>_Loc2</f>
        <v>#N/A</v>
      </c>
      <c r="G141" s="759" t="e">
        <f>_Loc2</f>
        <v>#N/A</v>
      </c>
      <c r="H141" s="760"/>
      <c r="I141" s="272" t="e">
        <f>_Loc2</f>
        <v>#N/A</v>
      </c>
      <c r="J141" s="272" t="e">
        <f>_Loc2</f>
        <v>#N/A</v>
      </c>
      <c r="K141" s="272" t="e">
        <f>_Loc2</f>
        <v>#N/A</v>
      </c>
      <c r="L141" s="272" t="e">
        <f>_Loc2</f>
        <v>#N/A</v>
      </c>
      <c r="M141" s="152"/>
      <c r="N141" s="152"/>
      <c r="O141" s="152"/>
      <c r="P141" s="152"/>
      <c r="Q141" s="152"/>
      <c r="R141" s="152"/>
      <c r="S141" s="152"/>
      <c r="T141" s="272"/>
      <c r="U141" s="329"/>
      <c r="V141" s="272"/>
      <c r="W141" s="272" t="e">
        <f>_Loc2</f>
        <v>#N/A</v>
      </c>
      <c r="X141" s="272" t="e">
        <f>_Loc2</f>
        <v>#N/A</v>
      </c>
      <c r="Y141" s="272" t="e">
        <f>_Loc2</f>
        <v>#N/A</v>
      </c>
      <c r="Z141" s="110">
        <f t="shared" si="6"/>
        <v>292</v>
      </c>
      <c r="AA141" s="272" t="e">
        <f>_Loc2</f>
        <v>#N/A</v>
      </c>
      <c r="AB141" s="272" t="e">
        <f>_Loc2</f>
        <v>#N/A</v>
      </c>
      <c r="AC141" s="110" t="str">
        <f t="shared" si="8"/>
        <v/>
      </c>
    </row>
    <row r="142" spans="1:29">
      <c r="A142" s="294" t="s">
        <v>2604</v>
      </c>
      <c r="B142" s="152">
        <f t="shared" si="7"/>
        <v>135</v>
      </c>
      <c r="C142" s="280" t="e">
        <f>_Loc2</f>
        <v>#N/A</v>
      </c>
      <c r="D142" s="281" t="e">
        <f>_Loc2</f>
        <v>#N/A</v>
      </c>
      <c r="E142" s="291" t="e">
        <f>_Loc2</f>
        <v>#N/A</v>
      </c>
      <c r="F142" s="272" t="e">
        <f>_Loc2</f>
        <v>#N/A</v>
      </c>
      <c r="G142" s="759" t="e">
        <f>_Loc2</f>
        <v>#N/A</v>
      </c>
      <c r="H142" s="760"/>
      <c r="I142" s="272" t="e">
        <f>_Loc2</f>
        <v>#N/A</v>
      </c>
      <c r="J142" s="272" t="e">
        <f>_Loc2</f>
        <v>#N/A</v>
      </c>
      <c r="K142" s="272" t="e">
        <f>_Loc2</f>
        <v>#N/A</v>
      </c>
      <c r="L142" s="272" t="e">
        <f>_Loc2</f>
        <v>#N/A</v>
      </c>
      <c r="M142" s="152"/>
      <c r="N142" s="152"/>
      <c r="O142" s="152"/>
      <c r="P142" s="152"/>
      <c r="Q142" s="152"/>
      <c r="R142" s="152"/>
      <c r="S142" s="152"/>
      <c r="T142" s="272"/>
      <c r="U142" s="329"/>
      <c r="V142" s="272"/>
      <c r="W142" s="272" t="e">
        <f>_Loc2</f>
        <v>#N/A</v>
      </c>
      <c r="X142" s="272" t="e">
        <f>_Loc2</f>
        <v>#N/A</v>
      </c>
      <c r="Y142" s="272" t="e">
        <f>_Loc2</f>
        <v>#N/A</v>
      </c>
      <c r="Z142" s="110">
        <f t="shared" si="6"/>
        <v>292</v>
      </c>
      <c r="AA142" s="272" t="e">
        <f>_Loc2</f>
        <v>#N/A</v>
      </c>
      <c r="AB142" s="272" t="e">
        <f>_Loc2</f>
        <v>#N/A</v>
      </c>
      <c r="AC142" s="110" t="str">
        <f t="shared" si="8"/>
        <v/>
      </c>
    </row>
    <row r="143" spans="1:29">
      <c r="A143" s="294" t="s">
        <v>2605</v>
      </c>
      <c r="B143" s="152">
        <f t="shared" si="7"/>
        <v>136</v>
      </c>
      <c r="C143" s="280" t="e">
        <f>_Loc2</f>
        <v>#N/A</v>
      </c>
      <c r="D143" s="281" t="e">
        <f>_Loc2</f>
        <v>#N/A</v>
      </c>
      <c r="E143" s="291" t="e">
        <f>_Loc2</f>
        <v>#N/A</v>
      </c>
      <c r="F143" s="272" t="e">
        <f>_Loc2</f>
        <v>#N/A</v>
      </c>
      <c r="G143" s="759" t="e">
        <f>_Loc2</f>
        <v>#N/A</v>
      </c>
      <c r="H143" s="760"/>
      <c r="I143" s="272" t="e">
        <f>_Loc2</f>
        <v>#N/A</v>
      </c>
      <c r="J143" s="272" t="e">
        <f>_Loc2</f>
        <v>#N/A</v>
      </c>
      <c r="K143" s="272" t="e">
        <f>_Loc2</f>
        <v>#N/A</v>
      </c>
      <c r="L143" s="272" t="e">
        <f>_Loc2</f>
        <v>#N/A</v>
      </c>
      <c r="M143" s="152"/>
      <c r="N143" s="152"/>
      <c r="O143" s="152"/>
      <c r="P143" s="152"/>
      <c r="Q143" s="152"/>
      <c r="R143" s="152"/>
      <c r="S143" s="152"/>
      <c r="T143" s="272"/>
      <c r="U143" s="329"/>
      <c r="V143" s="272"/>
      <c r="W143" s="272" t="e">
        <f>_Loc2</f>
        <v>#N/A</v>
      </c>
      <c r="X143" s="272" t="e">
        <f>_Loc2</f>
        <v>#N/A</v>
      </c>
      <c r="Y143" s="272" t="e">
        <f>_Loc2</f>
        <v>#N/A</v>
      </c>
      <c r="Z143" s="110">
        <f t="shared" si="6"/>
        <v>292</v>
      </c>
      <c r="AA143" s="272" t="e">
        <f>_Loc2</f>
        <v>#N/A</v>
      </c>
      <c r="AB143" s="272" t="e">
        <f>_Loc2</f>
        <v>#N/A</v>
      </c>
      <c r="AC143" s="110" t="str">
        <f t="shared" si="8"/>
        <v/>
      </c>
    </row>
    <row r="144" spans="1:29">
      <c r="A144" s="294" t="s">
        <v>2606</v>
      </c>
      <c r="B144" s="152">
        <f t="shared" si="7"/>
        <v>137</v>
      </c>
      <c r="C144" s="280" t="e">
        <f>_Loc2</f>
        <v>#N/A</v>
      </c>
      <c r="D144" s="281" t="e">
        <f>_Loc2</f>
        <v>#N/A</v>
      </c>
      <c r="E144" s="291" t="e">
        <f>_Loc2</f>
        <v>#N/A</v>
      </c>
      <c r="F144" s="272" t="e">
        <f>_Loc2</f>
        <v>#N/A</v>
      </c>
      <c r="G144" s="759" t="e">
        <f>_Loc2</f>
        <v>#N/A</v>
      </c>
      <c r="H144" s="760"/>
      <c r="I144" s="272" t="e">
        <f>_Loc2</f>
        <v>#N/A</v>
      </c>
      <c r="J144" s="272" t="e">
        <f>_Loc2</f>
        <v>#N/A</v>
      </c>
      <c r="K144" s="272" t="e">
        <f>_Loc2</f>
        <v>#N/A</v>
      </c>
      <c r="L144" s="272" t="e">
        <f>_Loc2</f>
        <v>#N/A</v>
      </c>
      <c r="M144" s="152"/>
      <c r="N144" s="152"/>
      <c r="O144" s="152"/>
      <c r="P144" s="152"/>
      <c r="Q144" s="152"/>
      <c r="R144" s="152"/>
      <c r="S144" s="152"/>
      <c r="T144" s="272"/>
      <c r="U144" s="329"/>
      <c r="V144" s="272"/>
      <c r="W144" s="272" t="e">
        <f>_Loc2</f>
        <v>#N/A</v>
      </c>
      <c r="X144" s="272" t="e">
        <f>_Loc2</f>
        <v>#N/A</v>
      </c>
      <c r="Y144" s="272" t="e">
        <f>_Loc2</f>
        <v>#N/A</v>
      </c>
      <c r="Z144" s="110">
        <f t="shared" si="6"/>
        <v>292</v>
      </c>
      <c r="AA144" s="272" t="e">
        <f>_Loc2</f>
        <v>#N/A</v>
      </c>
      <c r="AB144" s="272" t="e">
        <f>_Loc2</f>
        <v>#N/A</v>
      </c>
      <c r="AC144" s="110" t="str">
        <f t="shared" si="8"/>
        <v/>
      </c>
    </row>
    <row r="145" spans="1:29">
      <c r="A145" s="294" t="s">
        <v>2607</v>
      </c>
      <c r="B145" s="152">
        <f t="shared" si="7"/>
        <v>138</v>
      </c>
      <c r="C145" s="280" t="e">
        <f>_Loc2</f>
        <v>#N/A</v>
      </c>
      <c r="D145" s="281" t="e">
        <f>_Loc2</f>
        <v>#N/A</v>
      </c>
      <c r="E145" s="291" t="e">
        <f>_Loc2</f>
        <v>#N/A</v>
      </c>
      <c r="F145" s="272" t="e">
        <f>_Loc2</f>
        <v>#N/A</v>
      </c>
      <c r="G145" s="759" t="e">
        <f>_Loc2</f>
        <v>#N/A</v>
      </c>
      <c r="H145" s="760"/>
      <c r="I145" s="272" t="e">
        <f>_Loc2</f>
        <v>#N/A</v>
      </c>
      <c r="J145" s="272" t="e">
        <f>_Loc2</f>
        <v>#N/A</v>
      </c>
      <c r="K145" s="272" t="e">
        <f>_Loc2</f>
        <v>#N/A</v>
      </c>
      <c r="L145" s="272" t="e">
        <f>_Loc2</f>
        <v>#N/A</v>
      </c>
      <c r="M145" s="152"/>
      <c r="N145" s="152"/>
      <c r="O145" s="152"/>
      <c r="P145" s="152"/>
      <c r="Q145" s="152"/>
      <c r="R145" s="152"/>
      <c r="S145" s="152"/>
      <c r="T145" s="272"/>
      <c r="U145" s="329"/>
      <c r="V145" s="272"/>
      <c r="W145" s="272" t="e">
        <f>_Loc2</f>
        <v>#N/A</v>
      </c>
      <c r="X145" s="272" t="e">
        <f>_Loc2</f>
        <v>#N/A</v>
      </c>
      <c r="Y145" s="272" t="e">
        <f>_Loc2</f>
        <v>#N/A</v>
      </c>
      <c r="Z145" s="110">
        <f t="shared" si="6"/>
        <v>292</v>
      </c>
      <c r="AA145" s="272" t="e">
        <f>_Loc2</f>
        <v>#N/A</v>
      </c>
      <c r="AB145" s="272" t="e">
        <f>_Loc2</f>
        <v>#N/A</v>
      </c>
      <c r="AC145" s="110" t="str">
        <f t="shared" si="8"/>
        <v/>
      </c>
    </row>
    <row r="146" spans="1:29">
      <c r="A146" s="294" t="s">
        <v>2608</v>
      </c>
      <c r="B146" s="152">
        <f t="shared" si="7"/>
        <v>139</v>
      </c>
      <c r="C146" s="280" t="e">
        <f>_Loc2</f>
        <v>#N/A</v>
      </c>
      <c r="D146" s="281" t="e">
        <f>_Loc2</f>
        <v>#N/A</v>
      </c>
      <c r="E146" s="291" t="e">
        <f>_Loc2</f>
        <v>#N/A</v>
      </c>
      <c r="F146" s="272" t="e">
        <f>_Loc2</f>
        <v>#N/A</v>
      </c>
      <c r="G146" s="759" t="e">
        <f>_Loc2</f>
        <v>#N/A</v>
      </c>
      <c r="H146" s="760"/>
      <c r="I146" s="272" t="e">
        <f>_Loc2</f>
        <v>#N/A</v>
      </c>
      <c r="J146" s="272" t="e">
        <f>_Loc2</f>
        <v>#N/A</v>
      </c>
      <c r="K146" s="272" t="e">
        <f>_Loc2</f>
        <v>#N/A</v>
      </c>
      <c r="L146" s="272" t="e">
        <f>_Loc2</f>
        <v>#N/A</v>
      </c>
      <c r="M146" s="152"/>
      <c r="N146" s="152"/>
      <c r="O146" s="152"/>
      <c r="P146" s="152"/>
      <c r="Q146" s="152"/>
      <c r="R146" s="152"/>
      <c r="S146" s="152"/>
      <c r="T146" s="272"/>
      <c r="U146" s="329"/>
      <c r="V146" s="272"/>
      <c r="W146" s="272" t="e">
        <f>_Loc2</f>
        <v>#N/A</v>
      </c>
      <c r="X146" s="272" t="e">
        <f>_Loc2</f>
        <v>#N/A</v>
      </c>
      <c r="Y146" s="272" t="e">
        <f>_Loc2</f>
        <v>#N/A</v>
      </c>
      <c r="Z146" s="110">
        <f t="shared" si="6"/>
        <v>292</v>
      </c>
      <c r="AA146" s="272" t="e">
        <f>_Loc2</f>
        <v>#N/A</v>
      </c>
      <c r="AB146" s="272" t="e">
        <f>_Loc2</f>
        <v>#N/A</v>
      </c>
      <c r="AC146" s="110" t="str">
        <f t="shared" si="8"/>
        <v/>
      </c>
    </row>
    <row r="147" spans="1:29">
      <c r="A147" s="294" t="s">
        <v>2609</v>
      </c>
      <c r="B147" s="152">
        <f t="shared" si="7"/>
        <v>140</v>
      </c>
      <c r="C147" s="280" t="e">
        <f>_Loc2</f>
        <v>#N/A</v>
      </c>
      <c r="D147" s="281" t="e">
        <f>_Loc2</f>
        <v>#N/A</v>
      </c>
      <c r="E147" s="291" t="e">
        <f>_Loc2</f>
        <v>#N/A</v>
      </c>
      <c r="F147" s="272" t="e">
        <f>_Loc2</f>
        <v>#N/A</v>
      </c>
      <c r="G147" s="759" t="e">
        <f>_Loc2</f>
        <v>#N/A</v>
      </c>
      <c r="H147" s="760"/>
      <c r="I147" s="272" t="e">
        <f>_Loc2</f>
        <v>#N/A</v>
      </c>
      <c r="J147" s="272" t="e">
        <f>_Loc2</f>
        <v>#N/A</v>
      </c>
      <c r="K147" s="272" t="e">
        <f>_Loc2</f>
        <v>#N/A</v>
      </c>
      <c r="L147" s="272" t="e">
        <f>_Loc2</f>
        <v>#N/A</v>
      </c>
      <c r="M147" s="152"/>
      <c r="N147" s="152"/>
      <c r="O147" s="152"/>
      <c r="P147" s="152"/>
      <c r="Q147" s="152"/>
      <c r="R147" s="152"/>
      <c r="S147" s="152"/>
      <c r="T147" s="272"/>
      <c r="U147" s="329"/>
      <c r="V147" s="272"/>
      <c r="W147" s="272" t="e">
        <f>_Loc2</f>
        <v>#N/A</v>
      </c>
      <c r="X147" s="272" t="e">
        <f>_Loc2</f>
        <v>#N/A</v>
      </c>
      <c r="Y147" s="272" t="e">
        <f>_Loc2</f>
        <v>#N/A</v>
      </c>
      <c r="Z147" s="110">
        <f t="shared" si="6"/>
        <v>292</v>
      </c>
      <c r="AA147" s="272" t="e">
        <f>_Loc2</f>
        <v>#N/A</v>
      </c>
      <c r="AB147" s="272" t="e">
        <f>_Loc2</f>
        <v>#N/A</v>
      </c>
      <c r="AC147" s="110" t="str">
        <f t="shared" si="8"/>
        <v/>
      </c>
    </row>
    <row r="148" spans="1:29">
      <c r="A148" s="294" t="s">
        <v>2610</v>
      </c>
      <c r="B148" s="152">
        <f t="shared" si="7"/>
        <v>141</v>
      </c>
      <c r="C148" s="280" t="e">
        <f>_Loc2</f>
        <v>#N/A</v>
      </c>
      <c r="D148" s="281" t="e">
        <f>_Loc2</f>
        <v>#N/A</v>
      </c>
      <c r="E148" s="291" t="e">
        <f>_Loc2</f>
        <v>#N/A</v>
      </c>
      <c r="F148" s="272" t="e">
        <f>_Loc2</f>
        <v>#N/A</v>
      </c>
      <c r="G148" s="759" t="e">
        <f>_Loc2</f>
        <v>#N/A</v>
      </c>
      <c r="H148" s="760"/>
      <c r="I148" s="272" t="e">
        <f>_Loc2</f>
        <v>#N/A</v>
      </c>
      <c r="J148" s="272" t="e">
        <f>_Loc2</f>
        <v>#N/A</v>
      </c>
      <c r="K148" s="272" t="e">
        <f>_Loc2</f>
        <v>#N/A</v>
      </c>
      <c r="L148" s="272" t="e">
        <f>_Loc2</f>
        <v>#N/A</v>
      </c>
      <c r="M148" s="152"/>
      <c r="N148" s="152"/>
      <c r="O148" s="152"/>
      <c r="P148" s="152"/>
      <c r="Q148" s="152"/>
      <c r="R148" s="152"/>
      <c r="S148" s="152"/>
      <c r="T148" s="272"/>
      <c r="U148" s="329"/>
      <c r="V148" s="272"/>
      <c r="W148" s="272" t="e">
        <f>_Loc2</f>
        <v>#N/A</v>
      </c>
      <c r="X148" s="272" t="e">
        <f>_Loc2</f>
        <v>#N/A</v>
      </c>
      <c r="Y148" s="272" t="e">
        <f>_Loc2</f>
        <v>#N/A</v>
      </c>
      <c r="Z148" s="110">
        <f t="shared" si="6"/>
        <v>292</v>
      </c>
      <c r="AA148" s="272" t="e">
        <f>_Loc2</f>
        <v>#N/A</v>
      </c>
      <c r="AB148" s="272" t="e">
        <f>_Loc2</f>
        <v>#N/A</v>
      </c>
      <c r="AC148" s="110" t="str">
        <f t="shared" si="8"/>
        <v/>
      </c>
    </row>
    <row r="149" spans="1:29">
      <c r="A149" s="294" t="s">
        <v>2611</v>
      </c>
      <c r="B149" s="152">
        <f t="shared" si="7"/>
        <v>142</v>
      </c>
      <c r="C149" s="280" t="e">
        <f>_Loc2</f>
        <v>#N/A</v>
      </c>
      <c r="D149" s="281" t="e">
        <f>_Loc2</f>
        <v>#N/A</v>
      </c>
      <c r="E149" s="291" t="e">
        <f>_Loc2</f>
        <v>#N/A</v>
      </c>
      <c r="F149" s="272" t="e">
        <f>_Loc2</f>
        <v>#N/A</v>
      </c>
      <c r="G149" s="759" t="e">
        <f>_Loc2</f>
        <v>#N/A</v>
      </c>
      <c r="H149" s="760"/>
      <c r="I149" s="272" t="e">
        <f>_Loc2</f>
        <v>#N/A</v>
      </c>
      <c r="J149" s="272" t="e">
        <f>_Loc2</f>
        <v>#N/A</v>
      </c>
      <c r="K149" s="272" t="e">
        <f>_Loc2</f>
        <v>#N/A</v>
      </c>
      <c r="L149" s="272" t="e">
        <f>_Loc2</f>
        <v>#N/A</v>
      </c>
      <c r="M149" s="152"/>
      <c r="N149" s="152"/>
      <c r="O149" s="152"/>
      <c r="P149" s="152"/>
      <c r="Q149" s="152"/>
      <c r="R149" s="152"/>
      <c r="S149" s="152"/>
      <c r="T149" s="272"/>
      <c r="U149" s="329"/>
      <c r="V149" s="272"/>
      <c r="W149" s="272" t="e">
        <f>_Loc2</f>
        <v>#N/A</v>
      </c>
      <c r="X149" s="272" t="e">
        <f>_Loc2</f>
        <v>#N/A</v>
      </c>
      <c r="Y149" s="272" t="e">
        <f>_Loc2</f>
        <v>#N/A</v>
      </c>
      <c r="Z149" s="110">
        <f t="shared" si="6"/>
        <v>292</v>
      </c>
      <c r="AA149" s="272" t="e">
        <f>_Loc2</f>
        <v>#N/A</v>
      </c>
      <c r="AB149" s="272" t="e">
        <f>_Loc2</f>
        <v>#N/A</v>
      </c>
      <c r="AC149" s="110" t="str">
        <f t="shared" si="8"/>
        <v/>
      </c>
    </row>
    <row r="150" spans="1:29">
      <c r="A150" s="294" t="s">
        <v>2612</v>
      </c>
      <c r="B150" s="152">
        <f t="shared" si="7"/>
        <v>143</v>
      </c>
      <c r="C150" s="280" t="e">
        <f>_Loc2</f>
        <v>#N/A</v>
      </c>
      <c r="D150" s="281" t="e">
        <f>_Loc2</f>
        <v>#N/A</v>
      </c>
      <c r="E150" s="291" t="e">
        <f>_Loc2</f>
        <v>#N/A</v>
      </c>
      <c r="F150" s="272" t="e">
        <f>_Loc2</f>
        <v>#N/A</v>
      </c>
      <c r="G150" s="759" t="e">
        <f>_Loc2</f>
        <v>#N/A</v>
      </c>
      <c r="H150" s="760"/>
      <c r="I150" s="272" t="e">
        <f>_Loc2</f>
        <v>#N/A</v>
      </c>
      <c r="J150" s="272" t="e">
        <f>_Loc2</f>
        <v>#N/A</v>
      </c>
      <c r="K150" s="272" t="e">
        <f>_Loc2</f>
        <v>#N/A</v>
      </c>
      <c r="L150" s="272" t="e">
        <f>_Loc2</f>
        <v>#N/A</v>
      </c>
      <c r="M150" s="152"/>
      <c r="N150" s="152"/>
      <c r="O150" s="152"/>
      <c r="P150" s="152"/>
      <c r="Q150" s="152"/>
      <c r="R150" s="152"/>
      <c r="S150" s="152"/>
      <c r="T150" s="272"/>
      <c r="U150" s="329"/>
      <c r="V150" s="272"/>
      <c r="W150" s="272" t="e">
        <f>_Loc2</f>
        <v>#N/A</v>
      </c>
      <c r="X150" s="272" t="e">
        <f>_Loc2</f>
        <v>#N/A</v>
      </c>
      <c r="Y150" s="272" t="e">
        <f>_Loc2</f>
        <v>#N/A</v>
      </c>
      <c r="Z150" s="110">
        <f t="shared" si="6"/>
        <v>292</v>
      </c>
      <c r="AA150" s="272" t="e">
        <f>_Loc2</f>
        <v>#N/A</v>
      </c>
      <c r="AB150" s="272" t="e">
        <f>_Loc2</f>
        <v>#N/A</v>
      </c>
      <c r="AC150" s="110" t="str">
        <f t="shared" si="8"/>
        <v/>
      </c>
    </row>
    <row r="151" spans="1:29">
      <c r="A151" s="294" t="s">
        <v>2613</v>
      </c>
      <c r="B151" s="152">
        <f t="shared" si="7"/>
        <v>144</v>
      </c>
      <c r="C151" s="280" t="e">
        <f>_Loc2</f>
        <v>#N/A</v>
      </c>
      <c r="D151" s="281" t="e">
        <f>_Loc2</f>
        <v>#N/A</v>
      </c>
      <c r="E151" s="291" t="e">
        <f>_Loc2</f>
        <v>#N/A</v>
      </c>
      <c r="F151" s="272" t="e">
        <f>_Loc2</f>
        <v>#N/A</v>
      </c>
      <c r="G151" s="759" t="e">
        <f>_Loc2</f>
        <v>#N/A</v>
      </c>
      <c r="H151" s="760"/>
      <c r="I151" s="272" t="e">
        <f>_Loc2</f>
        <v>#N/A</v>
      </c>
      <c r="J151" s="272" t="e">
        <f>_Loc2</f>
        <v>#N/A</v>
      </c>
      <c r="K151" s="272" t="e">
        <f>_Loc2</f>
        <v>#N/A</v>
      </c>
      <c r="L151" s="272" t="e">
        <f>_Loc2</f>
        <v>#N/A</v>
      </c>
      <c r="M151" s="152"/>
      <c r="N151" s="152"/>
      <c r="O151" s="152"/>
      <c r="P151" s="152"/>
      <c r="Q151" s="152"/>
      <c r="R151" s="152"/>
      <c r="S151" s="152"/>
      <c r="T151" s="272"/>
      <c r="U151" s="329"/>
      <c r="V151" s="272"/>
      <c r="W151" s="272" t="e">
        <f>_Loc2</f>
        <v>#N/A</v>
      </c>
      <c r="X151" s="272" t="e">
        <f>_Loc2</f>
        <v>#N/A</v>
      </c>
      <c r="Y151" s="272" t="e">
        <f>_Loc2</f>
        <v>#N/A</v>
      </c>
      <c r="Z151" s="110">
        <f t="shared" si="6"/>
        <v>292</v>
      </c>
      <c r="AA151" s="272" t="e">
        <f>_Loc2</f>
        <v>#N/A</v>
      </c>
      <c r="AB151" s="272" t="e">
        <f>_Loc2</f>
        <v>#N/A</v>
      </c>
      <c r="AC151" s="110" t="str">
        <f t="shared" si="8"/>
        <v/>
      </c>
    </row>
    <row r="152" spans="1:29">
      <c r="A152" s="294" t="s">
        <v>2614</v>
      </c>
      <c r="B152" s="152">
        <f t="shared" si="7"/>
        <v>145</v>
      </c>
      <c r="C152" s="280" t="e">
        <f>_Loc2</f>
        <v>#N/A</v>
      </c>
      <c r="D152" s="281" t="e">
        <f>_Loc2</f>
        <v>#N/A</v>
      </c>
      <c r="E152" s="291" t="e">
        <f>_Loc2</f>
        <v>#N/A</v>
      </c>
      <c r="F152" s="272" t="e">
        <f>_Loc2</f>
        <v>#N/A</v>
      </c>
      <c r="G152" s="759" t="e">
        <f>_Loc2</f>
        <v>#N/A</v>
      </c>
      <c r="H152" s="760"/>
      <c r="I152" s="272" t="e">
        <f>_Loc2</f>
        <v>#N/A</v>
      </c>
      <c r="J152" s="272" t="e">
        <f>_Loc2</f>
        <v>#N/A</v>
      </c>
      <c r="K152" s="272" t="e">
        <f>_Loc2</f>
        <v>#N/A</v>
      </c>
      <c r="L152" s="272" t="e">
        <f>_Loc2</f>
        <v>#N/A</v>
      </c>
      <c r="M152" s="152"/>
      <c r="N152" s="152"/>
      <c r="O152" s="152"/>
      <c r="P152" s="152"/>
      <c r="Q152" s="152"/>
      <c r="R152" s="152"/>
      <c r="S152" s="152"/>
      <c r="T152" s="272"/>
      <c r="U152" s="329"/>
      <c r="V152" s="272"/>
      <c r="W152" s="272" t="e">
        <f>_Loc2</f>
        <v>#N/A</v>
      </c>
      <c r="X152" s="272" t="e">
        <f>_Loc2</f>
        <v>#N/A</v>
      </c>
      <c r="Y152" s="272" t="e">
        <f>_Loc2</f>
        <v>#N/A</v>
      </c>
      <c r="Z152" s="110">
        <f t="shared" si="6"/>
        <v>292</v>
      </c>
      <c r="AA152" s="272" t="e">
        <f>_Loc2</f>
        <v>#N/A</v>
      </c>
      <c r="AB152" s="272" t="e">
        <f>_Loc2</f>
        <v>#N/A</v>
      </c>
      <c r="AC152" s="110" t="str">
        <f t="shared" si="8"/>
        <v/>
      </c>
    </row>
    <row r="153" spans="1:29">
      <c r="A153" s="294" t="s">
        <v>2615</v>
      </c>
      <c r="B153" s="152">
        <f t="shared" si="7"/>
        <v>146</v>
      </c>
      <c r="C153" s="280" t="e">
        <f>_Loc2</f>
        <v>#N/A</v>
      </c>
      <c r="D153" s="281" t="e">
        <f>_Loc2</f>
        <v>#N/A</v>
      </c>
      <c r="E153" s="291" t="e">
        <f>_Loc2</f>
        <v>#N/A</v>
      </c>
      <c r="F153" s="272" t="e">
        <f>_Loc2</f>
        <v>#N/A</v>
      </c>
      <c r="G153" s="759" t="e">
        <f>_Loc2</f>
        <v>#N/A</v>
      </c>
      <c r="H153" s="760"/>
      <c r="I153" s="272" t="e">
        <f>_Loc2</f>
        <v>#N/A</v>
      </c>
      <c r="J153" s="272" t="e">
        <f>_Loc2</f>
        <v>#N/A</v>
      </c>
      <c r="K153" s="272" t="e">
        <f>_Loc2</f>
        <v>#N/A</v>
      </c>
      <c r="L153" s="272" t="e">
        <f>_Loc2</f>
        <v>#N/A</v>
      </c>
      <c r="M153" s="152"/>
      <c r="N153" s="152"/>
      <c r="O153" s="152"/>
      <c r="P153" s="152"/>
      <c r="Q153" s="152"/>
      <c r="R153" s="152"/>
      <c r="S153" s="297"/>
      <c r="T153" s="272"/>
      <c r="U153" s="329"/>
      <c r="V153" s="272"/>
      <c r="W153" s="272" t="e">
        <f>_Loc2</f>
        <v>#N/A</v>
      </c>
      <c r="X153" s="272" t="e">
        <f>_Loc2</f>
        <v>#N/A</v>
      </c>
      <c r="Y153" s="272" t="e">
        <f>_Loc2</f>
        <v>#N/A</v>
      </c>
      <c r="Z153" s="110">
        <f t="shared" si="6"/>
        <v>292</v>
      </c>
      <c r="AA153" s="272" t="e">
        <f>_Loc2</f>
        <v>#N/A</v>
      </c>
      <c r="AB153" s="272" t="e">
        <f>_Loc2</f>
        <v>#N/A</v>
      </c>
      <c r="AC153" s="110" t="str">
        <f t="shared" si="8"/>
        <v/>
      </c>
    </row>
    <row r="154" spans="1:29">
      <c r="A154" s="294" t="s">
        <v>2616</v>
      </c>
      <c r="B154" s="152">
        <f t="shared" si="7"/>
        <v>147</v>
      </c>
      <c r="C154" s="280" t="e">
        <f>_Loc2</f>
        <v>#N/A</v>
      </c>
      <c r="D154" s="281" t="e">
        <f>_Loc2</f>
        <v>#N/A</v>
      </c>
      <c r="E154" s="291" t="e">
        <f>_Loc2</f>
        <v>#N/A</v>
      </c>
      <c r="F154" s="272" t="e">
        <f>_Loc2</f>
        <v>#N/A</v>
      </c>
      <c r="G154" s="759" t="e">
        <f>_Loc2</f>
        <v>#N/A</v>
      </c>
      <c r="H154" s="760"/>
      <c r="I154" s="272" t="e">
        <f>_Loc2</f>
        <v>#N/A</v>
      </c>
      <c r="J154" s="272" t="e">
        <f>_Loc2</f>
        <v>#N/A</v>
      </c>
      <c r="K154" s="272" t="e">
        <f>_Loc2</f>
        <v>#N/A</v>
      </c>
      <c r="L154" s="272" t="e">
        <f>_Loc2</f>
        <v>#N/A</v>
      </c>
      <c r="M154" s="152"/>
      <c r="N154" s="152"/>
      <c r="O154" s="152"/>
      <c r="P154" s="152"/>
      <c r="Q154" s="152"/>
      <c r="R154" s="152"/>
      <c r="S154" s="152"/>
      <c r="T154" s="272"/>
      <c r="U154" s="329"/>
      <c r="V154" s="272"/>
      <c r="W154" s="272" t="e">
        <f>_Loc2</f>
        <v>#N/A</v>
      </c>
      <c r="X154" s="272" t="e">
        <f>_Loc2</f>
        <v>#N/A</v>
      </c>
      <c r="Y154" s="272" t="e">
        <f>_Loc2</f>
        <v>#N/A</v>
      </c>
      <c r="Z154" s="110">
        <f t="shared" si="6"/>
        <v>292</v>
      </c>
      <c r="AA154" s="272" t="e">
        <f>_Loc2</f>
        <v>#N/A</v>
      </c>
      <c r="AB154" s="272" t="e">
        <f>_Loc2</f>
        <v>#N/A</v>
      </c>
      <c r="AC154" s="110" t="str">
        <f t="shared" si="8"/>
        <v/>
      </c>
    </row>
    <row r="155" spans="1:29">
      <c r="A155" s="294" t="s">
        <v>2617</v>
      </c>
      <c r="B155" s="152">
        <f t="shared" si="7"/>
        <v>148</v>
      </c>
      <c r="C155" s="280" t="e">
        <f>_Loc2</f>
        <v>#N/A</v>
      </c>
      <c r="D155" s="281" t="e">
        <f>_Loc2</f>
        <v>#N/A</v>
      </c>
      <c r="E155" s="291" t="e">
        <f>_Loc2</f>
        <v>#N/A</v>
      </c>
      <c r="F155" s="272" t="e">
        <f>_Loc2</f>
        <v>#N/A</v>
      </c>
      <c r="G155" s="759" t="e">
        <f>_Loc2</f>
        <v>#N/A</v>
      </c>
      <c r="H155" s="760"/>
      <c r="I155" s="272" t="e">
        <f>_Loc2</f>
        <v>#N/A</v>
      </c>
      <c r="J155" s="272" t="e">
        <f>_Loc2</f>
        <v>#N/A</v>
      </c>
      <c r="K155" s="272" t="e">
        <f>_Loc2</f>
        <v>#N/A</v>
      </c>
      <c r="L155" s="272" t="e">
        <f>_Loc2</f>
        <v>#N/A</v>
      </c>
      <c r="M155" s="152"/>
      <c r="N155" s="152"/>
      <c r="O155" s="152"/>
      <c r="P155" s="152"/>
      <c r="Q155" s="152"/>
      <c r="R155" s="152"/>
      <c r="S155" s="152"/>
      <c r="T155" s="272"/>
      <c r="U155" s="329"/>
      <c r="V155" s="272"/>
      <c r="W155" s="272" t="e">
        <f>_Loc2</f>
        <v>#N/A</v>
      </c>
      <c r="X155" s="272" t="e">
        <f>_Loc2</f>
        <v>#N/A</v>
      </c>
      <c r="Y155" s="272" t="e">
        <f>_Loc2</f>
        <v>#N/A</v>
      </c>
      <c r="Z155" s="110">
        <f t="shared" si="6"/>
        <v>292</v>
      </c>
      <c r="AA155" s="272" t="e">
        <f>_Loc2</f>
        <v>#N/A</v>
      </c>
      <c r="AB155" s="272" t="e">
        <f>_Loc2</f>
        <v>#N/A</v>
      </c>
      <c r="AC155" s="110" t="str">
        <f t="shared" si="8"/>
        <v/>
      </c>
    </row>
    <row r="156" spans="1:29">
      <c r="A156" s="294" t="s">
        <v>2618</v>
      </c>
      <c r="B156" s="152">
        <f t="shared" si="7"/>
        <v>149</v>
      </c>
      <c r="C156" s="280" t="e">
        <f>_Loc2</f>
        <v>#N/A</v>
      </c>
      <c r="D156" s="281" t="e">
        <f>_Loc2</f>
        <v>#N/A</v>
      </c>
      <c r="E156" s="291" t="e">
        <f>_Loc2</f>
        <v>#N/A</v>
      </c>
      <c r="F156" s="272" t="e">
        <f>_Loc2</f>
        <v>#N/A</v>
      </c>
      <c r="G156" s="759" t="e">
        <f>_Loc2</f>
        <v>#N/A</v>
      </c>
      <c r="H156" s="760"/>
      <c r="I156" s="272" t="e">
        <f>_Loc2</f>
        <v>#N/A</v>
      </c>
      <c r="J156" s="272" t="e">
        <f>_Loc2</f>
        <v>#N/A</v>
      </c>
      <c r="K156" s="272" t="e">
        <f>_Loc2</f>
        <v>#N/A</v>
      </c>
      <c r="L156" s="272" t="e">
        <f>_Loc2</f>
        <v>#N/A</v>
      </c>
      <c r="M156" s="152"/>
      <c r="N156" s="152"/>
      <c r="O156" s="152"/>
      <c r="P156" s="152"/>
      <c r="Q156" s="152"/>
      <c r="R156" s="152"/>
      <c r="S156" s="152"/>
      <c r="T156" s="272"/>
      <c r="U156" s="329"/>
      <c r="V156" s="272"/>
      <c r="W156" s="272" t="e">
        <f>_Loc2</f>
        <v>#N/A</v>
      </c>
      <c r="X156" s="272" t="e">
        <f>_Loc2</f>
        <v>#N/A</v>
      </c>
      <c r="Y156" s="272" t="e">
        <f>_Loc2</f>
        <v>#N/A</v>
      </c>
      <c r="Z156" s="110">
        <f t="shared" si="6"/>
        <v>292</v>
      </c>
      <c r="AA156" s="272" t="e">
        <f>_Loc2</f>
        <v>#N/A</v>
      </c>
      <c r="AB156" s="272" t="e">
        <f>_Loc2</f>
        <v>#N/A</v>
      </c>
      <c r="AC156" s="110" t="str">
        <f t="shared" si="8"/>
        <v/>
      </c>
    </row>
    <row r="157" spans="1:29">
      <c r="A157" s="294" t="s">
        <v>2619</v>
      </c>
      <c r="B157" s="152">
        <f t="shared" si="7"/>
        <v>150</v>
      </c>
      <c r="C157" s="280" t="e">
        <f>_Loc2</f>
        <v>#N/A</v>
      </c>
      <c r="D157" s="281" t="e">
        <f>_Loc2</f>
        <v>#N/A</v>
      </c>
      <c r="E157" s="291" t="e">
        <f>_Loc2</f>
        <v>#N/A</v>
      </c>
      <c r="F157" s="272" t="e">
        <f>_Loc2</f>
        <v>#N/A</v>
      </c>
      <c r="G157" s="759" t="e">
        <f>_Loc2</f>
        <v>#N/A</v>
      </c>
      <c r="H157" s="760"/>
      <c r="I157" s="272" t="e">
        <f>_Loc2</f>
        <v>#N/A</v>
      </c>
      <c r="J157" s="272" t="e">
        <f>_Loc2</f>
        <v>#N/A</v>
      </c>
      <c r="K157" s="272" t="e">
        <f>_Loc2</f>
        <v>#N/A</v>
      </c>
      <c r="L157" s="272" t="e">
        <f>_Loc2</f>
        <v>#N/A</v>
      </c>
      <c r="M157" s="152"/>
      <c r="N157" s="152"/>
      <c r="O157" s="152"/>
      <c r="P157" s="152"/>
      <c r="Q157" s="152"/>
      <c r="R157" s="152"/>
      <c r="S157" s="152"/>
      <c r="T157" s="272"/>
      <c r="U157" s="329"/>
      <c r="V157" s="272"/>
      <c r="W157" s="272" t="e">
        <f>_Loc2</f>
        <v>#N/A</v>
      </c>
      <c r="X157" s="272" t="e">
        <f>_Loc2</f>
        <v>#N/A</v>
      </c>
      <c r="Y157" s="272" t="e">
        <f>_Loc2</f>
        <v>#N/A</v>
      </c>
      <c r="Z157" s="110">
        <f t="shared" si="6"/>
        <v>292</v>
      </c>
      <c r="AA157" s="272" t="e">
        <f>_Loc2</f>
        <v>#N/A</v>
      </c>
      <c r="AB157" s="272" t="e">
        <f>_Loc2</f>
        <v>#N/A</v>
      </c>
      <c r="AC157" s="110" t="str">
        <f t="shared" si="8"/>
        <v/>
      </c>
    </row>
    <row r="158" spans="1:29">
      <c r="A158" s="294" t="s">
        <v>2620</v>
      </c>
      <c r="B158" s="152">
        <f t="shared" si="7"/>
        <v>151</v>
      </c>
      <c r="C158" s="280" t="e">
        <f>_Loc2</f>
        <v>#N/A</v>
      </c>
      <c r="D158" s="281" t="e">
        <f>_Loc2</f>
        <v>#N/A</v>
      </c>
      <c r="E158" s="291" t="e">
        <f>_Loc2</f>
        <v>#N/A</v>
      </c>
      <c r="F158" s="272" t="e">
        <f>_Loc2</f>
        <v>#N/A</v>
      </c>
      <c r="G158" s="759" t="e">
        <f>_Loc2</f>
        <v>#N/A</v>
      </c>
      <c r="H158" s="760"/>
      <c r="I158" s="272" t="e">
        <f>_Loc2</f>
        <v>#N/A</v>
      </c>
      <c r="J158" s="272" t="e">
        <f>_Loc2</f>
        <v>#N/A</v>
      </c>
      <c r="K158" s="272" t="e">
        <f>_Loc2</f>
        <v>#N/A</v>
      </c>
      <c r="L158" s="272" t="e">
        <f>_Loc2</f>
        <v>#N/A</v>
      </c>
      <c r="M158" s="152"/>
      <c r="N158" s="152"/>
      <c r="O158" s="152"/>
      <c r="P158" s="152"/>
      <c r="Q158" s="152"/>
      <c r="R158" s="152"/>
      <c r="S158" s="152"/>
      <c r="T158" s="272"/>
      <c r="U158" s="329"/>
      <c r="V158" s="272"/>
      <c r="W158" s="272" t="e">
        <f>_Loc2</f>
        <v>#N/A</v>
      </c>
      <c r="X158" s="272" t="e">
        <f>_Loc2</f>
        <v>#N/A</v>
      </c>
      <c r="Y158" s="272" t="e">
        <f>_Loc2</f>
        <v>#N/A</v>
      </c>
      <c r="Z158" s="110">
        <f t="shared" si="6"/>
        <v>292</v>
      </c>
      <c r="AA158" s="272" t="e">
        <f>_Loc2</f>
        <v>#N/A</v>
      </c>
      <c r="AB158" s="272" t="e">
        <f>_Loc2</f>
        <v>#N/A</v>
      </c>
      <c r="AC158" s="110" t="str">
        <f t="shared" si="8"/>
        <v/>
      </c>
    </row>
    <row r="159" spans="1:29">
      <c r="A159" s="294" t="s">
        <v>2621</v>
      </c>
      <c r="B159" s="152">
        <f t="shared" si="7"/>
        <v>152</v>
      </c>
      <c r="C159" s="280" t="e">
        <f>_Loc2</f>
        <v>#N/A</v>
      </c>
      <c r="D159" s="281" t="e">
        <f>_Loc2</f>
        <v>#N/A</v>
      </c>
      <c r="E159" s="291" t="e">
        <f>_Loc2</f>
        <v>#N/A</v>
      </c>
      <c r="F159" s="272" t="e">
        <f>_Loc2</f>
        <v>#N/A</v>
      </c>
      <c r="G159" s="759" t="e">
        <f>_Loc2</f>
        <v>#N/A</v>
      </c>
      <c r="H159" s="760"/>
      <c r="I159" s="272" t="e">
        <f>_Loc2</f>
        <v>#N/A</v>
      </c>
      <c r="J159" s="272" t="e">
        <f>_Loc2</f>
        <v>#N/A</v>
      </c>
      <c r="K159" s="272" t="e">
        <f>_Loc2</f>
        <v>#N/A</v>
      </c>
      <c r="L159" s="272" t="e">
        <f>_Loc2</f>
        <v>#N/A</v>
      </c>
      <c r="M159" s="152"/>
      <c r="N159" s="152"/>
      <c r="O159" s="152"/>
      <c r="P159" s="152"/>
      <c r="Q159" s="152"/>
      <c r="R159" s="152"/>
      <c r="S159" s="152"/>
      <c r="T159" s="272"/>
      <c r="U159" s="329"/>
      <c r="V159" s="272"/>
      <c r="W159" s="272" t="e">
        <f>_Loc2</f>
        <v>#N/A</v>
      </c>
      <c r="X159" s="272" t="e">
        <f>_Loc2</f>
        <v>#N/A</v>
      </c>
      <c r="Y159" s="272" t="e">
        <f>_Loc2</f>
        <v>#N/A</v>
      </c>
      <c r="Z159" s="110">
        <f t="shared" si="6"/>
        <v>292</v>
      </c>
      <c r="AA159" s="272" t="e">
        <f>_Loc2</f>
        <v>#N/A</v>
      </c>
      <c r="AB159" s="272" t="e">
        <f>_Loc2</f>
        <v>#N/A</v>
      </c>
      <c r="AC159" s="110" t="str">
        <f t="shared" si="8"/>
        <v/>
      </c>
    </row>
    <row r="160" spans="1:29">
      <c r="A160" s="294" t="s">
        <v>2622</v>
      </c>
      <c r="B160" s="152">
        <f t="shared" si="7"/>
        <v>153</v>
      </c>
      <c r="C160" s="280" t="e">
        <f>_Loc2</f>
        <v>#N/A</v>
      </c>
      <c r="D160" s="281" t="e">
        <f>_Loc2</f>
        <v>#N/A</v>
      </c>
      <c r="E160" s="291" t="e">
        <f>_Loc2</f>
        <v>#N/A</v>
      </c>
      <c r="F160" s="272" t="e">
        <f>_Loc2</f>
        <v>#N/A</v>
      </c>
      <c r="G160" s="759" t="e">
        <f>_Loc2</f>
        <v>#N/A</v>
      </c>
      <c r="H160" s="760"/>
      <c r="I160" s="272" t="e">
        <f>_Loc2</f>
        <v>#N/A</v>
      </c>
      <c r="J160" s="272" t="e">
        <f>_Loc2</f>
        <v>#N/A</v>
      </c>
      <c r="K160" s="272" t="e">
        <f>_Loc2</f>
        <v>#N/A</v>
      </c>
      <c r="L160" s="272" t="e">
        <f>_Loc2</f>
        <v>#N/A</v>
      </c>
      <c r="M160" s="152"/>
      <c r="N160" s="152"/>
      <c r="O160" s="152"/>
      <c r="P160" s="152"/>
      <c r="Q160" s="152"/>
      <c r="R160" s="152"/>
      <c r="S160" s="152"/>
      <c r="T160" s="272"/>
      <c r="U160" s="329"/>
      <c r="V160" s="272"/>
      <c r="W160" s="272" t="e">
        <f>_Loc2</f>
        <v>#N/A</v>
      </c>
      <c r="X160" s="272" t="e">
        <f>_Loc2</f>
        <v>#N/A</v>
      </c>
      <c r="Y160" s="272" t="e">
        <f>_Loc2</f>
        <v>#N/A</v>
      </c>
      <c r="Z160" s="110">
        <f t="shared" si="6"/>
        <v>292</v>
      </c>
      <c r="AA160" s="272" t="e">
        <f>_Loc2</f>
        <v>#N/A</v>
      </c>
      <c r="AB160" s="272" t="e">
        <f>_Loc2</f>
        <v>#N/A</v>
      </c>
      <c r="AC160" s="110" t="str">
        <f t="shared" si="8"/>
        <v/>
      </c>
    </row>
    <row r="161" spans="1:29">
      <c r="A161" s="294" t="s">
        <v>2623</v>
      </c>
      <c r="B161" s="152">
        <f t="shared" si="7"/>
        <v>154</v>
      </c>
      <c r="C161" s="280" t="e">
        <f>_Loc2</f>
        <v>#N/A</v>
      </c>
      <c r="D161" s="281" t="e">
        <f>_Loc2</f>
        <v>#N/A</v>
      </c>
      <c r="E161" s="291" t="e">
        <f>_Loc2</f>
        <v>#N/A</v>
      </c>
      <c r="F161" s="272" t="e">
        <f>_Loc2</f>
        <v>#N/A</v>
      </c>
      <c r="G161" s="759" t="e">
        <f>_Loc2</f>
        <v>#N/A</v>
      </c>
      <c r="H161" s="760"/>
      <c r="I161" s="272" t="e">
        <f>_Loc2</f>
        <v>#N/A</v>
      </c>
      <c r="J161" s="272" t="e">
        <f>_Loc2</f>
        <v>#N/A</v>
      </c>
      <c r="K161" s="272" t="e">
        <f>_Loc2</f>
        <v>#N/A</v>
      </c>
      <c r="L161" s="272" t="e">
        <f>_Loc2</f>
        <v>#N/A</v>
      </c>
      <c r="M161" s="152"/>
      <c r="N161" s="152"/>
      <c r="O161" s="152"/>
      <c r="P161" s="152"/>
      <c r="Q161" s="152"/>
      <c r="R161" s="152"/>
      <c r="S161" s="152"/>
      <c r="T161" s="272"/>
      <c r="U161" s="329"/>
      <c r="V161" s="272"/>
      <c r="W161" s="272" t="e">
        <f>_Loc2</f>
        <v>#N/A</v>
      </c>
      <c r="X161" s="272" t="e">
        <f>_Loc2</f>
        <v>#N/A</v>
      </c>
      <c r="Y161" s="272" t="e">
        <f>_Loc2</f>
        <v>#N/A</v>
      </c>
      <c r="Z161" s="110">
        <f t="shared" si="6"/>
        <v>292</v>
      </c>
      <c r="AA161" s="272" t="e">
        <f>_Loc2</f>
        <v>#N/A</v>
      </c>
      <c r="AB161" s="272" t="e">
        <f>_Loc2</f>
        <v>#N/A</v>
      </c>
      <c r="AC161" s="110" t="str">
        <f t="shared" si="8"/>
        <v/>
      </c>
    </row>
    <row r="162" spans="1:29">
      <c r="A162" s="294" t="s">
        <v>2624</v>
      </c>
      <c r="B162" s="152">
        <f t="shared" si="7"/>
        <v>155</v>
      </c>
      <c r="C162" s="280" t="e">
        <f>_Loc2</f>
        <v>#N/A</v>
      </c>
      <c r="D162" s="281" t="e">
        <f>_Loc2</f>
        <v>#N/A</v>
      </c>
      <c r="E162" s="291" t="e">
        <f>_Loc2</f>
        <v>#N/A</v>
      </c>
      <c r="F162" s="272" t="e">
        <f>_Loc2</f>
        <v>#N/A</v>
      </c>
      <c r="G162" s="759" t="e">
        <f>_Loc2</f>
        <v>#N/A</v>
      </c>
      <c r="H162" s="760"/>
      <c r="I162" s="272" t="e">
        <f>_Loc2</f>
        <v>#N/A</v>
      </c>
      <c r="J162" s="272" t="e">
        <f>_Loc2</f>
        <v>#N/A</v>
      </c>
      <c r="K162" s="272" t="e">
        <f>_Loc2</f>
        <v>#N/A</v>
      </c>
      <c r="L162" s="272" t="e">
        <f>_Loc2</f>
        <v>#N/A</v>
      </c>
      <c r="M162" s="152"/>
      <c r="N162" s="152"/>
      <c r="O162" s="152"/>
      <c r="P162" s="152"/>
      <c r="Q162" s="152"/>
      <c r="R162" s="152"/>
      <c r="S162" s="152"/>
      <c r="T162" s="272"/>
      <c r="U162" s="329"/>
      <c r="V162" s="272"/>
      <c r="W162" s="272" t="e">
        <f>_Loc2</f>
        <v>#N/A</v>
      </c>
      <c r="X162" s="272" t="e">
        <f>_Loc2</f>
        <v>#N/A</v>
      </c>
      <c r="Y162" s="272" t="e">
        <f>_Loc2</f>
        <v>#N/A</v>
      </c>
      <c r="Z162" s="110">
        <f t="shared" si="6"/>
        <v>292</v>
      </c>
      <c r="AA162" s="272" t="e">
        <f>_Loc2</f>
        <v>#N/A</v>
      </c>
      <c r="AB162" s="272" t="e">
        <f>_Loc2</f>
        <v>#N/A</v>
      </c>
      <c r="AC162" s="110" t="str">
        <f t="shared" si="8"/>
        <v/>
      </c>
    </row>
    <row r="163" spans="1:29">
      <c r="A163" s="294" t="s">
        <v>2625</v>
      </c>
      <c r="B163" s="152">
        <f t="shared" si="7"/>
        <v>156</v>
      </c>
      <c r="C163" s="280" t="e">
        <f>_Loc2</f>
        <v>#N/A</v>
      </c>
      <c r="D163" s="281" t="e">
        <f>_Loc2</f>
        <v>#N/A</v>
      </c>
      <c r="E163" s="291" t="e">
        <f>_Loc2</f>
        <v>#N/A</v>
      </c>
      <c r="F163" s="272" t="e">
        <f>_Loc2</f>
        <v>#N/A</v>
      </c>
      <c r="G163" s="759" t="e">
        <f>_Loc2</f>
        <v>#N/A</v>
      </c>
      <c r="H163" s="760"/>
      <c r="I163" s="272" t="e">
        <f>_Loc2</f>
        <v>#N/A</v>
      </c>
      <c r="J163" s="272" t="e">
        <f>_Loc2</f>
        <v>#N/A</v>
      </c>
      <c r="K163" s="272" t="e">
        <f>_Loc2</f>
        <v>#N/A</v>
      </c>
      <c r="L163" s="272" t="e">
        <f>_Loc2</f>
        <v>#N/A</v>
      </c>
      <c r="M163" s="152"/>
      <c r="N163" s="152"/>
      <c r="O163" s="152"/>
      <c r="P163" s="152"/>
      <c r="Q163" s="152"/>
      <c r="R163" s="152"/>
      <c r="S163" s="152"/>
      <c r="T163" s="272"/>
      <c r="U163" s="329"/>
      <c r="V163" s="272"/>
      <c r="W163" s="272" t="e">
        <f>_Loc2</f>
        <v>#N/A</v>
      </c>
      <c r="X163" s="272" t="e">
        <f>_Loc2</f>
        <v>#N/A</v>
      </c>
      <c r="Y163" s="272" t="e">
        <f>_Loc2</f>
        <v>#N/A</v>
      </c>
      <c r="Z163" s="110">
        <f t="shared" si="6"/>
        <v>292</v>
      </c>
      <c r="AA163" s="272" t="e">
        <f>_Loc2</f>
        <v>#N/A</v>
      </c>
      <c r="AB163" s="272" t="e">
        <f>_Loc2</f>
        <v>#N/A</v>
      </c>
      <c r="AC163" s="110" t="str">
        <f t="shared" si="8"/>
        <v/>
      </c>
    </row>
    <row r="164" spans="1:29">
      <c r="A164" s="294" t="s">
        <v>2626</v>
      </c>
      <c r="B164" s="152">
        <f t="shared" si="7"/>
        <v>157</v>
      </c>
      <c r="C164" s="280" t="e">
        <f>_Loc2</f>
        <v>#N/A</v>
      </c>
      <c r="D164" s="281" t="e">
        <f>_Loc2</f>
        <v>#N/A</v>
      </c>
      <c r="E164" s="291" t="e">
        <f>_Loc2</f>
        <v>#N/A</v>
      </c>
      <c r="F164" s="272" t="e">
        <f>_Loc2</f>
        <v>#N/A</v>
      </c>
      <c r="G164" s="759" t="e">
        <f>_Loc2</f>
        <v>#N/A</v>
      </c>
      <c r="H164" s="760"/>
      <c r="I164" s="272" t="e">
        <f>_Loc2</f>
        <v>#N/A</v>
      </c>
      <c r="J164" s="272" t="e">
        <f>_Loc2</f>
        <v>#N/A</v>
      </c>
      <c r="K164" s="272" t="e">
        <f>_Loc2</f>
        <v>#N/A</v>
      </c>
      <c r="L164" s="272" t="e">
        <f>_Loc2</f>
        <v>#N/A</v>
      </c>
      <c r="M164" s="152"/>
      <c r="N164" s="152"/>
      <c r="O164" s="152"/>
      <c r="P164" s="152"/>
      <c r="Q164" s="152"/>
      <c r="R164" s="152"/>
      <c r="S164" s="152"/>
      <c r="T164" s="272"/>
      <c r="U164" s="329"/>
      <c r="V164" s="272"/>
      <c r="W164" s="272" t="e">
        <f>_Loc2</f>
        <v>#N/A</v>
      </c>
      <c r="X164" s="272" t="e">
        <f>_Loc2</f>
        <v>#N/A</v>
      </c>
      <c r="Y164" s="272" t="e">
        <f>_Loc2</f>
        <v>#N/A</v>
      </c>
      <c r="Z164" s="110">
        <f t="shared" si="6"/>
        <v>292</v>
      </c>
      <c r="AA164" s="272" t="e">
        <f>_Loc2</f>
        <v>#N/A</v>
      </c>
      <c r="AB164" s="272" t="e">
        <f>_Loc2</f>
        <v>#N/A</v>
      </c>
      <c r="AC164" s="110" t="str">
        <f t="shared" si="8"/>
        <v/>
      </c>
    </row>
    <row r="165" spans="1:29">
      <c r="A165" s="294" t="s">
        <v>2627</v>
      </c>
      <c r="B165" s="152">
        <f t="shared" si="7"/>
        <v>158</v>
      </c>
      <c r="C165" s="280" t="e">
        <f>_Loc2</f>
        <v>#N/A</v>
      </c>
      <c r="D165" s="281" t="e">
        <f>_Loc2</f>
        <v>#N/A</v>
      </c>
      <c r="E165" s="291" t="e">
        <f>_Loc2</f>
        <v>#N/A</v>
      </c>
      <c r="F165" s="272" t="e">
        <f>_Loc2</f>
        <v>#N/A</v>
      </c>
      <c r="G165" s="759" t="e">
        <f>_Loc2</f>
        <v>#N/A</v>
      </c>
      <c r="H165" s="760"/>
      <c r="I165" s="272" t="e">
        <f>_Loc2</f>
        <v>#N/A</v>
      </c>
      <c r="J165" s="272" t="e">
        <f>_Loc2</f>
        <v>#N/A</v>
      </c>
      <c r="K165" s="272" t="e">
        <f>_Loc2</f>
        <v>#N/A</v>
      </c>
      <c r="L165" s="272" t="e">
        <f>_Loc2</f>
        <v>#N/A</v>
      </c>
      <c r="M165" s="152"/>
      <c r="N165" s="152"/>
      <c r="O165" s="152"/>
      <c r="P165" s="152"/>
      <c r="Q165" s="152"/>
      <c r="R165" s="152"/>
      <c r="S165" s="152"/>
      <c r="T165" s="272"/>
      <c r="U165" s="329"/>
      <c r="V165" s="272"/>
      <c r="W165" s="272" t="e">
        <f>_Loc2</f>
        <v>#N/A</v>
      </c>
      <c r="X165" s="272" t="e">
        <f>_Loc2</f>
        <v>#N/A</v>
      </c>
      <c r="Y165" s="272" t="e">
        <f>_Loc2</f>
        <v>#N/A</v>
      </c>
      <c r="Z165" s="110">
        <f t="shared" si="6"/>
        <v>292</v>
      </c>
      <c r="AA165" s="272" t="e">
        <f>_Loc2</f>
        <v>#N/A</v>
      </c>
      <c r="AB165" s="272" t="e">
        <f>_Loc2</f>
        <v>#N/A</v>
      </c>
      <c r="AC165" s="110" t="str">
        <f t="shared" si="8"/>
        <v/>
      </c>
    </row>
    <row r="166" spans="1:29">
      <c r="A166" s="294" t="s">
        <v>2628</v>
      </c>
      <c r="B166" s="152">
        <f t="shared" si="7"/>
        <v>159</v>
      </c>
      <c r="C166" s="280" t="e">
        <f>_Loc2</f>
        <v>#N/A</v>
      </c>
      <c r="D166" s="281" t="e">
        <f>_Loc2</f>
        <v>#N/A</v>
      </c>
      <c r="E166" s="291" t="e">
        <f>_Loc2</f>
        <v>#N/A</v>
      </c>
      <c r="F166" s="272" t="e">
        <f>_Loc2</f>
        <v>#N/A</v>
      </c>
      <c r="G166" s="759" t="e">
        <f>_Loc2</f>
        <v>#N/A</v>
      </c>
      <c r="H166" s="760"/>
      <c r="I166" s="272" t="e">
        <f>_Loc2</f>
        <v>#N/A</v>
      </c>
      <c r="J166" s="272" t="e">
        <f>_Loc2</f>
        <v>#N/A</v>
      </c>
      <c r="K166" s="272" t="e">
        <f>_Loc2</f>
        <v>#N/A</v>
      </c>
      <c r="L166" s="272" t="e">
        <f>_Loc2</f>
        <v>#N/A</v>
      </c>
      <c r="M166" s="152"/>
      <c r="N166" s="152"/>
      <c r="O166" s="152"/>
      <c r="P166" s="152"/>
      <c r="Q166" s="152"/>
      <c r="R166" s="152"/>
      <c r="S166" s="152"/>
      <c r="T166" s="272"/>
      <c r="U166" s="329"/>
      <c r="V166" s="272"/>
      <c r="W166" s="272" t="e">
        <f>_Loc2</f>
        <v>#N/A</v>
      </c>
      <c r="X166" s="272" t="e">
        <f>_Loc2</f>
        <v>#N/A</v>
      </c>
      <c r="Y166" s="272" t="e">
        <f>_Loc2</f>
        <v>#N/A</v>
      </c>
      <c r="Z166" s="110">
        <f t="shared" si="6"/>
        <v>292</v>
      </c>
      <c r="AA166" s="272" t="e">
        <f>_Loc2</f>
        <v>#N/A</v>
      </c>
      <c r="AB166" s="272" t="e">
        <f>_Loc2</f>
        <v>#N/A</v>
      </c>
      <c r="AC166" s="110" t="str">
        <f t="shared" si="8"/>
        <v/>
      </c>
    </row>
    <row r="167" spans="1:29">
      <c r="A167" s="294" t="s">
        <v>2629</v>
      </c>
      <c r="B167" s="152">
        <f t="shared" si="7"/>
        <v>160</v>
      </c>
      <c r="C167" s="280" t="e">
        <f>_Loc2</f>
        <v>#N/A</v>
      </c>
      <c r="D167" s="281" t="e">
        <f>_Loc2</f>
        <v>#N/A</v>
      </c>
      <c r="E167" s="291" t="e">
        <f>_Loc2</f>
        <v>#N/A</v>
      </c>
      <c r="F167" s="272" t="e">
        <f>_Loc2</f>
        <v>#N/A</v>
      </c>
      <c r="G167" s="759" t="e">
        <f>_Loc2</f>
        <v>#N/A</v>
      </c>
      <c r="H167" s="760"/>
      <c r="I167" s="272" t="e">
        <f>_Loc2</f>
        <v>#N/A</v>
      </c>
      <c r="J167" s="272" t="e">
        <f>_Loc2</f>
        <v>#N/A</v>
      </c>
      <c r="K167" s="272" t="e">
        <f>_Loc2</f>
        <v>#N/A</v>
      </c>
      <c r="L167" s="272" t="e">
        <f>_Loc2</f>
        <v>#N/A</v>
      </c>
      <c r="M167" s="152"/>
      <c r="N167" s="152"/>
      <c r="O167" s="152"/>
      <c r="P167" s="152"/>
      <c r="Q167" s="152"/>
      <c r="R167" s="152"/>
      <c r="S167" s="152"/>
      <c r="T167" s="272"/>
      <c r="U167" s="329"/>
      <c r="V167" s="272"/>
      <c r="W167" s="272" t="e">
        <f>_Loc2</f>
        <v>#N/A</v>
      </c>
      <c r="X167" s="272" t="e">
        <f>_Loc2</f>
        <v>#N/A</v>
      </c>
      <c r="Y167" s="272" t="e">
        <f>_Loc2</f>
        <v>#N/A</v>
      </c>
      <c r="Z167" s="110">
        <f t="shared" si="6"/>
        <v>292</v>
      </c>
      <c r="AA167" s="272" t="e">
        <f>_Loc2</f>
        <v>#N/A</v>
      </c>
      <c r="AB167" s="272" t="e">
        <f>_Loc2</f>
        <v>#N/A</v>
      </c>
      <c r="AC167" s="110" t="str">
        <f t="shared" si="8"/>
        <v/>
      </c>
    </row>
    <row r="168" spans="1:29">
      <c r="A168" s="294" t="s">
        <v>2630</v>
      </c>
      <c r="B168" s="152">
        <f t="shared" si="7"/>
        <v>161</v>
      </c>
      <c r="C168" s="280" t="e">
        <f>_Loc2</f>
        <v>#N/A</v>
      </c>
      <c r="D168" s="281" t="e">
        <f>_Loc2</f>
        <v>#N/A</v>
      </c>
      <c r="E168" s="291" t="e">
        <f>_Loc2</f>
        <v>#N/A</v>
      </c>
      <c r="F168" s="272" t="e">
        <f>_Loc2</f>
        <v>#N/A</v>
      </c>
      <c r="G168" s="759" t="e">
        <f>_Loc2</f>
        <v>#N/A</v>
      </c>
      <c r="H168" s="760"/>
      <c r="I168" s="272" t="e">
        <f>_Loc2</f>
        <v>#N/A</v>
      </c>
      <c r="J168" s="272" t="e">
        <f>_Loc2</f>
        <v>#N/A</v>
      </c>
      <c r="K168" s="272" t="e">
        <f>_Loc2</f>
        <v>#N/A</v>
      </c>
      <c r="L168" s="272" t="e">
        <f>_Loc2</f>
        <v>#N/A</v>
      </c>
      <c r="M168" s="152"/>
      <c r="N168" s="152"/>
      <c r="O168" s="152"/>
      <c r="P168" s="152"/>
      <c r="Q168" s="152"/>
      <c r="R168" s="152"/>
      <c r="S168" s="152"/>
      <c r="T168" s="272"/>
      <c r="U168" s="329"/>
      <c r="V168" s="272"/>
      <c r="W168" s="272" t="e">
        <f>_Loc2</f>
        <v>#N/A</v>
      </c>
      <c r="X168" s="272" t="e">
        <f>_Loc2</f>
        <v>#N/A</v>
      </c>
      <c r="Y168" s="272" t="e">
        <f>_Loc2</f>
        <v>#N/A</v>
      </c>
      <c r="Z168" s="110">
        <f t="shared" si="6"/>
        <v>292</v>
      </c>
      <c r="AA168" s="272" t="e">
        <f>_Loc2</f>
        <v>#N/A</v>
      </c>
      <c r="AB168" s="272" t="e">
        <f>_Loc2</f>
        <v>#N/A</v>
      </c>
      <c r="AC168" s="110" t="str">
        <f t="shared" si="8"/>
        <v/>
      </c>
    </row>
    <row r="169" spans="1:29">
      <c r="A169" s="294" t="s">
        <v>2631</v>
      </c>
      <c r="B169" s="152">
        <f t="shared" si="7"/>
        <v>162</v>
      </c>
      <c r="C169" s="280" t="e">
        <f>_Loc2</f>
        <v>#N/A</v>
      </c>
      <c r="D169" s="281" t="e">
        <f>_Loc2</f>
        <v>#N/A</v>
      </c>
      <c r="E169" s="291" t="e">
        <f>_Loc2</f>
        <v>#N/A</v>
      </c>
      <c r="F169" s="272" t="e">
        <f>_Loc2</f>
        <v>#N/A</v>
      </c>
      <c r="G169" s="759" t="e">
        <f>_Loc2</f>
        <v>#N/A</v>
      </c>
      <c r="H169" s="760"/>
      <c r="I169" s="272" t="e">
        <f>_Loc2</f>
        <v>#N/A</v>
      </c>
      <c r="J169" s="272" t="e">
        <f>_Loc2</f>
        <v>#N/A</v>
      </c>
      <c r="K169" s="272" t="e">
        <f>_Loc2</f>
        <v>#N/A</v>
      </c>
      <c r="L169" s="272" t="e">
        <f>_Loc2</f>
        <v>#N/A</v>
      </c>
      <c r="M169" s="152"/>
      <c r="N169" s="152"/>
      <c r="O169" s="152"/>
      <c r="P169" s="152"/>
      <c r="Q169" s="152"/>
      <c r="R169" s="152"/>
      <c r="S169" s="152"/>
      <c r="T169" s="272"/>
      <c r="U169" s="329"/>
      <c r="V169" s="272"/>
      <c r="W169" s="272" t="e">
        <f>_Loc2</f>
        <v>#N/A</v>
      </c>
      <c r="X169" s="272" t="e">
        <f>_Loc2</f>
        <v>#N/A</v>
      </c>
      <c r="Y169" s="272" t="e">
        <f>_Loc2</f>
        <v>#N/A</v>
      </c>
      <c r="Z169" s="110">
        <f t="shared" si="6"/>
        <v>292</v>
      </c>
      <c r="AA169" s="272" t="e">
        <f>_Loc2</f>
        <v>#N/A</v>
      </c>
      <c r="AB169" s="272" t="e">
        <f>_Loc2</f>
        <v>#N/A</v>
      </c>
      <c r="AC169" s="110" t="str">
        <f t="shared" si="8"/>
        <v/>
      </c>
    </row>
    <row r="170" spans="1:29">
      <c r="A170" s="294" t="s">
        <v>2632</v>
      </c>
      <c r="B170" s="152">
        <f t="shared" si="7"/>
        <v>163</v>
      </c>
      <c r="C170" s="280" t="e">
        <f>_Loc2</f>
        <v>#N/A</v>
      </c>
      <c r="D170" s="281" t="e">
        <f>_Loc2</f>
        <v>#N/A</v>
      </c>
      <c r="E170" s="291" t="e">
        <f>_Loc2</f>
        <v>#N/A</v>
      </c>
      <c r="F170" s="272" t="e">
        <f>_Loc2</f>
        <v>#N/A</v>
      </c>
      <c r="G170" s="759" t="e">
        <f>_Loc2</f>
        <v>#N/A</v>
      </c>
      <c r="H170" s="760"/>
      <c r="I170" s="272" t="e">
        <f>_Loc2</f>
        <v>#N/A</v>
      </c>
      <c r="J170" s="272" t="e">
        <f>_Loc2</f>
        <v>#N/A</v>
      </c>
      <c r="K170" s="272" t="e">
        <f>_Loc2</f>
        <v>#N/A</v>
      </c>
      <c r="L170" s="272" t="e">
        <f>_Loc2</f>
        <v>#N/A</v>
      </c>
      <c r="M170" s="152"/>
      <c r="N170" s="152"/>
      <c r="O170" s="152"/>
      <c r="P170" s="152"/>
      <c r="Q170" s="152"/>
      <c r="R170" s="152"/>
      <c r="S170" s="152"/>
      <c r="T170" s="272"/>
      <c r="U170" s="329"/>
      <c r="V170" s="272"/>
      <c r="W170" s="272" t="e">
        <f>_Loc2</f>
        <v>#N/A</v>
      </c>
      <c r="X170" s="272" t="e">
        <f>_Loc2</f>
        <v>#N/A</v>
      </c>
      <c r="Y170" s="272" t="e">
        <f>_Loc2</f>
        <v>#N/A</v>
      </c>
      <c r="Z170" s="110">
        <f t="shared" si="6"/>
        <v>292</v>
      </c>
      <c r="AA170" s="272" t="e">
        <f>_Loc2</f>
        <v>#N/A</v>
      </c>
      <c r="AB170" s="272" t="e">
        <f>_Loc2</f>
        <v>#N/A</v>
      </c>
      <c r="AC170" s="110" t="str">
        <f t="shared" si="8"/>
        <v/>
      </c>
    </row>
    <row r="171" spans="1:29">
      <c r="A171" s="294" t="s">
        <v>2633</v>
      </c>
      <c r="B171" s="152">
        <f t="shared" si="7"/>
        <v>164</v>
      </c>
      <c r="C171" s="280" t="e">
        <f>_Loc2</f>
        <v>#N/A</v>
      </c>
      <c r="D171" s="281" t="e">
        <f>_Loc2</f>
        <v>#N/A</v>
      </c>
      <c r="E171" s="291" t="e">
        <f>_Loc2</f>
        <v>#N/A</v>
      </c>
      <c r="F171" s="272" t="e">
        <f>_Loc2</f>
        <v>#N/A</v>
      </c>
      <c r="G171" s="759" t="e">
        <f>_Loc2</f>
        <v>#N/A</v>
      </c>
      <c r="H171" s="760"/>
      <c r="I171" s="272" t="e">
        <f>_Loc2</f>
        <v>#N/A</v>
      </c>
      <c r="J171" s="272" t="e">
        <f>_Loc2</f>
        <v>#N/A</v>
      </c>
      <c r="K171" s="272" t="e">
        <f>_Loc2</f>
        <v>#N/A</v>
      </c>
      <c r="L171" s="272" t="e">
        <f>_Loc2</f>
        <v>#N/A</v>
      </c>
      <c r="M171" s="152"/>
      <c r="N171" s="152"/>
      <c r="O171" s="152"/>
      <c r="P171" s="152"/>
      <c r="Q171" s="152"/>
      <c r="R171" s="152"/>
      <c r="S171" s="152"/>
      <c r="T171" s="272"/>
      <c r="U171" s="329"/>
      <c r="V171" s="272"/>
      <c r="W171" s="272" t="e">
        <f>_Loc2</f>
        <v>#N/A</v>
      </c>
      <c r="X171" s="272" t="e">
        <f>_Loc2</f>
        <v>#N/A</v>
      </c>
      <c r="Y171" s="272" t="e">
        <f>_Loc2</f>
        <v>#N/A</v>
      </c>
      <c r="Z171" s="110">
        <f t="shared" si="6"/>
        <v>292</v>
      </c>
      <c r="AA171" s="272" t="e">
        <f>_Loc2</f>
        <v>#N/A</v>
      </c>
      <c r="AB171" s="272" t="e">
        <f>_Loc2</f>
        <v>#N/A</v>
      </c>
      <c r="AC171" s="110" t="str">
        <f t="shared" si="8"/>
        <v/>
      </c>
    </row>
    <row r="172" spans="1:29">
      <c r="A172" s="294" t="s">
        <v>2634</v>
      </c>
      <c r="B172" s="152">
        <f t="shared" si="7"/>
        <v>165</v>
      </c>
      <c r="C172" s="280" t="e">
        <f>_Loc2</f>
        <v>#N/A</v>
      </c>
      <c r="D172" s="281" t="e">
        <f>_Loc2</f>
        <v>#N/A</v>
      </c>
      <c r="E172" s="291" t="e">
        <f>_Loc2</f>
        <v>#N/A</v>
      </c>
      <c r="F172" s="272" t="e">
        <f>_Loc2</f>
        <v>#N/A</v>
      </c>
      <c r="G172" s="759" t="e">
        <f>_Loc2</f>
        <v>#N/A</v>
      </c>
      <c r="H172" s="760"/>
      <c r="I172" s="272" t="e">
        <f>_Loc2</f>
        <v>#N/A</v>
      </c>
      <c r="J172" s="272" t="e">
        <f>_Loc2</f>
        <v>#N/A</v>
      </c>
      <c r="K172" s="272" t="e">
        <f>_Loc2</f>
        <v>#N/A</v>
      </c>
      <c r="L172" s="272" t="e">
        <f>_Loc2</f>
        <v>#N/A</v>
      </c>
      <c r="M172" s="152"/>
      <c r="N172" s="152"/>
      <c r="O172" s="152"/>
      <c r="P172" s="152"/>
      <c r="Q172" s="152"/>
      <c r="R172" s="152"/>
      <c r="S172" s="152"/>
      <c r="T172" s="272"/>
      <c r="U172" s="329"/>
      <c r="V172" s="272"/>
      <c r="W172" s="272" t="e">
        <f>_Loc2</f>
        <v>#N/A</v>
      </c>
      <c r="X172" s="272" t="e">
        <f>_Loc2</f>
        <v>#N/A</v>
      </c>
      <c r="Y172" s="272" t="e">
        <f>_Loc2</f>
        <v>#N/A</v>
      </c>
      <c r="Z172" s="110">
        <f t="shared" si="6"/>
        <v>292</v>
      </c>
      <c r="AA172" s="272" t="e">
        <f>_Loc2</f>
        <v>#N/A</v>
      </c>
      <c r="AB172" s="272" t="e">
        <f>_Loc2</f>
        <v>#N/A</v>
      </c>
      <c r="AC172" s="110" t="str">
        <f t="shared" si="8"/>
        <v/>
      </c>
    </row>
    <row r="173" spans="1:29">
      <c r="A173" s="294" t="s">
        <v>2635</v>
      </c>
      <c r="B173" s="152">
        <f t="shared" si="7"/>
        <v>166</v>
      </c>
      <c r="C173" s="280" t="e">
        <f>_Loc2</f>
        <v>#N/A</v>
      </c>
      <c r="D173" s="281" t="e">
        <f>_Loc2</f>
        <v>#N/A</v>
      </c>
      <c r="E173" s="291" t="e">
        <f>_Loc2</f>
        <v>#N/A</v>
      </c>
      <c r="F173" s="272" t="e">
        <f>_Loc2</f>
        <v>#N/A</v>
      </c>
      <c r="G173" s="759" t="e">
        <f>_Loc2</f>
        <v>#N/A</v>
      </c>
      <c r="H173" s="760"/>
      <c r="I173" s="272" t="e">
        <f>_Loc2</f>
        <v>#N/A</v>
      </c>
      <c r="J173" s="272" t="e">
        <f>_Loc2</f>
        <v>#N/A</v>
      </c>
      <c r="K173" s="272" t="e">
        <f>_Loc2</f>
        <v>#N/A</v>
      </c>
      <c r="L173" s="272" t="e">
        <f>_Loc2</f>
        <v>#N/A</v>
      </c>
      <c r="M173" s="152"/>
      <c r="N173" s="152"/>
      <c r="O173" s="152"/>
      <c r="P173" s="152"/>
      <c r="Q173" s="152"/>
      <c r="R173" s="152"/>
      <c r="S173" s="152"/>
      <c r="T173" s="272"/>
      <c r="U173" s="329"/>
      <c r="V173" s="272"/>
      <c r="W173" s="272" t="e">
        <f>_Loc2</f>
        <v>#N/A</v>
      </c>
      <c r="X173" s="272" t="e">
        <f>_Loc2</f>
        <v>#N/A</v>
      </c>
      <c r="Y173" s="272" t="e">
        <f>_Loc2</f>
        <v>#N/A</v>
      </c>
      <c r="Z173" s="110">
        <f t="shared" si="6"/>
        <v>292</v>
      </c>
      <c r="AA173" s="272" t="e">
        <f>_Loc2</f>
        <v>#N/A</v>
      </c>
      <c r="AB173" s="272" t="e">
        <f>_Loc2</f>
        <v>#N/A</v>
      </c>
      <c r="AC173" s="110" t="str">
        <f t="shared" si="8"/>
        <v/>
      </c>
    </row>
    <row r="174" spans="1:29">
      <c r="A174" s="294" t="s">
        <v>2636</v>
      </c>
      <c r="B174" s="152">
        <f t="shared" si="7"/>
        <v>167</v>
      </c>
      <c r="C174" s="280" t="e">
        <f>_Loc2</f>
        <v>#N/A</v>
      </c>
      <c r="D174" s="281" t="e">
        <f>_Loc2</f>
        <v>#N/A</v>
      </c>
      <c r="E174" s="291" t="e">
        <f>_Loc2</f>
        <v>#N/A</v>
      </c>
      <c r="F174" s="272" t="e">
        <f>_Loc2</f>
        <v>#N/A</v>
      </c>
      <c r="G174" s="759" t="e">
        <f>_Loc2</f>
        <v>#N/A</v>
      </c>
      <c r="H174" s="760"/>
      <c r="I174" s="272" t="e">
        <f>_Loc2</f>
        <v>#N/A</v>
      </c>
      <c r="J174" s="272" t="e">
        <f>_Loc2</f>
        <v>#N/A</v>
      </c>
      <c r="K174" s="272" t="e">
        <f>_Loc2</f>
        <v>#N/A</v>
      </c>
      <c r="L174" s="272" t="e">
        <f>_Loc2</f>
        <v>#N/A</v>
      </c>
      <c r="M174" s="152"/>
      <c r="N174" s="152"/>
      <c r="O174" s="152"/>
      <c r="P174" s="152"/>
      <c r="Q174" s="152"/>
      <c r="R174" s="152"/>
      <c r="S174" s="152"/>
      <c r="T174" s="272"/>
      <c r="U174" s="329"/>
      <c r="V174" s="272"/>
      <c r="W174" s="272" t="e">
        <f>_Loc2</f>
        <v>#N/A</v>
      </c>
      <c r="X174" s="272" t="e">
        <f>_Loc2</f>
        <v>#N/A</v>
      </c>
      <c r="Y174" s="272" t="e">
        <f>_Loc2</f>
        <v>#N/A</v>
      </c>
      <c r="Z174" s="110">
        <f t="shared" si="6"/>
        <v>292</v>
      </c>
      <c r="AA174" s="272" t="e">
        <f>_Loc2</f>
        <v>#N/A</v>
      </c>
      <c r="AB174" s="272" t="e">
        <f>_Loc2</f>
        <v>#N/A</v>
      </c>
      <c r="AC174" s="110" t="str">
        <f t="shared" si="8"/>
        <v/>
      </c>
    </row>
    <row r="175" spans="1:29">
      <c r="A175" s="294" t="s">
        <v>2637</v>
      </c>
      <c r="B175" s="152">
        <f t="shared" si="7"/>
        <v>168</v>
      </c>
      <c r="C175" s="280" t="e">
        <f>_Loc2</f>
        <v>#N/A</v>
      </c>
      <c r="D175" s="281" t="e">
        <f>_Loc2</f>
        <v>#N/A</v>
      </c>
      <c r="E175" s="291" t="e">
        <f>_Loc2</f>
        <v>#N/A</v>
      </c>
      <c r="F175" s="272" t="e">
        <f>_Loc2</f>
        <v>#N/A</v>
      </c>
      <c r="G175" s="759" t="e">
        <f>_Loc2</f>
        <v>#N/A</v>
      </c>
      <c r="H175" s="760"/>
      <c r="I175" s="272" t="e">
        <f>_Loc2</f>
        <v>#N/A</v>
      </c>
      <c r="J175" s="272" t="e">
        <f>_Loc2</f>
        <v>#N/A</v>
      </c>
      <c r="K175" s="272" t="e">
        <f>_Loc2</f>
        <v>#N/A</v>
      </c>
      <c r="L175" s="272" t="e">
        <f>_Loc2</f>
        <v>#N/A</v>
      </c>
      <c r="M175" s="152"/>
      <c r="N175" s="152"/>
      <c r="O175" s="152"/>
      <c r="P175" s="152"/>
      <c r="Q175" s="152"/>
      <c r="R175" s="152"/>
      <c r="S175" s="152"/>
      <c r="T175" s="272"/>
      <c r="U175" s="329"/>
      <c r="V175" s="272"/>
      <c r="W175" s="272" t="e">
        <f>_Loc2</f>
        <v>#N/A</v>
      </c>
      <c r="X175" s="272" t="e">
        <f>_Loc2</f>
        <v>#N/A</v>
      </c>
      <c r="Y175" s="272" t="e">
        <f>_Loc2</f>
        <v>#N/A</v>
      </c>
      <c r="Z175" s="110">
        <f t="shared" si="6"/>
        <v>292</v>
      </c>
      <c r="AA175" s="272" t="e">
        <f>_Loc2</f>
        <v>#N/A</v>
      </c>
      <c r="AB175" s="272" t="e">
        <f>_Loc2</f>
        <v>#N/A</v>
      </c>
      <c r="AC175" s="110" t="str">
        <f t="shared" si="8"/>
        <v/>
      </c>
    </row>
    <row r="176" spans="1:29">
      <c r="A176" s="294" t="s">
        <v>2638</v>
      </c>
      <c r="B176" s="152">
        <f t="shared" si="7"/>
        <v>169</v>
      </c>
      <c r="C176" s="280" t="e">
        <f>_Loc2</f>
        <v>#N/A</v>
      </c>
      <c r="D176" s="281" t="e">
        <f>_Loc2</f>
        <v>#N/A</v>
      </c>
      <c r="E176" s="291" t="e">
        <f>_Loc2</f>
        <v>#N/A</v>
      </c>
      <c r="F176" s="272" t="e">
        <f>_Loc2</f>
        <v>#N/A</v>
      </c>
      <c r="G176" s="759" t="e">
        <f>_Loc2</f>
        <v>#N/A</v>
      </c>
      <c r="H176" s="760"/>
      <c r="I176" s="272" t="e">
        <f>_Loc2</f>
        <v>#N/A</v>
      </c>
      <c r="J176" s="272" t="e">
        <f>_Loc2</f>
        <v>#N/A</v>
      </c>
      <c r="K176" s="272" t="e">
        <f>_Loc2</f>
        <v>#N/A</v>
      </c>
      <c r="L176" s="272" t="e">
        <f>_Loc2</f>
        <v>#N/A</v>
      </c>
      <c r="M176" s="152"/>
      <c r="N176" s="152"/>
      <c r="O176" s="152"/>
      <c r="P176" s="152"/>
      <c r="Q176" s="152"/>
      <c r="R176" s="152"/>
      <c r="S176" s="152"/>
      <c r="T176" s="272"/>
      <c r="U176" s="329"/>
      <c r="V176" s="272"/>
      <c r="W176" s="272" t="e">
        <f>_Loc2</f>
        <v>#N/A</v>
      </c>
      <c r="X176" s="272" t="e">
        <f>_Loc2</f>
        <v>#N/A</v>
      </c>
      <c r="Y176" s="272" t="e">
        <f>_Loc2</f>
        <v>#N/A</v>
      </c>
      <c r="Z176" s="110">
        <f t="shared" si="6"/>
        <v>292</v>
      </c>
      <c r="AA176" s="272" t="e">
        <f>_Loc2</f>
        <v>#N/A</v>
      </c>
      <c r="AB176" s="272" t="e">
        <f>_Loc2</f>
        <v>#N/A</v>
      </c>
      <c r="AC176" s="110" t="str">
        <f t="shared" si="8"/>
        <v/>
      </c>
    </row>
    <row r="177" spans="1:29">
      <c r="A177" s="294" t="s">
        <v>2639</v>
      </c>
      <c r="B177" s="152">
        <f t="shared" si="7"/>
        <v>170</v>
      </c>
      <c r="C177" s="280" t="e">
        <f>_Loc2</f>
        <v>#N/A</v>
      </c>
      <c r="D177" s="281" t="e">
        <f>_Loc2</f>
        <v>#N/A</v>
      </c>
      <c r="E177" s="291" t="e">
        <f>_Loc2</f>
        <v>#N/A</v>
      </c>
      <c r="F177" s="272" t="e">
        <f>_Loc2</f>
        <v>#N/A</v>
      </c>
      <c r="G177" s="759" t="e">
        <f>_Loc2</f>
        <v>#N/A</v>
      </c>
      <c r="H177" s="760"/>
      <c r="I177" s="272" t="e">
        <f>_Loc2</f>
        <v>#N/A</v>
      </c>
      <c r="J177" s="272" t="e">
        <f>_Loc2</f>
        <v>#N/A</v>
      </c>
      <c r="K177" s="272" t="e">
        <f>_Loc2</f>
        <v>#N/A</v>
      </c>
      <c r="L177" s="272" t="e">
        <f>_Loc2</f>
        <v>#N/A</v>
      </c>
      <c r="M177" s="152"/>
      <c r="N177" s="152"/>
      <c r="O177" s="152"/>
      <c r="P177" s="152"/>
      <c r="Q177" s="152"/>
      <c r="R177" s="152"/>
      <c r="S177" s="152"/>
      <c r="T177" s="272"/>
      <c r="U177" s="329"/>
      <c r="V177" s="272"/>
      <c r="W177" s="272" t="e">
        <f>_Loc2</f>
        <v>#N/A</v>
      </c>
      <c r="X177" s="272" t="e">
        <f>_Loc2</f>
        <v>#N/A</v>
      </c>
      <c r="Y177" s="272" t="e">
        <f>_Loc2</f>
        <v>#N/A</v>
      </c>
      <c r="Z177" s="110">
        <f t="shared" si="6"/>
        <v>292</v>
      </c>
      <c r="AA177" s="272" t="e">
        <f>_Loc2</f>
        <v>#N/A</v>
      </c>
      <c r="AB177" s="272" t="e">
        <f>_Loc2</f>
        <v>#N/A</v>
      </c>
      <c r="AC177" s="110" t="str">
        <f t="shared" si="8"/>
        <v/>
      </c>
    </row>
    <row r="178" spans="1:29">
      <c r="A178" s="294" t="s">
        <v>2640</v>
      </c>
      <c r="B178" s="152">
        <f t="shared" si="7"/>
        <v>171</v>
      </c>
      <c r="C178" s="280" t="e">
        <f>_Loc2</f>
        <v>#N/A</v>
      </c>
      <c r="D178" s="281" t="e">
        <f>_Loc2</f>
        <v>#N/A</v>
      </c>
      <c r="E178" s="291" t="e">
        <f>_Loc2</f>
        <v>#N/A</v>
      </c>
      <c r="F178" s="272" t="e">
        <f>_Loc2</f>
        <v>#N/A</v>
      </c>
      <c r="G178" s="759" t="e">
        <f>_Loc2</f>
        <v>#N/A</v>
      </c>
      <c r="H178" s="760"/>
      <c r="I178" s="272" t="e">
        <f>_Loc2</f>
        <v>#N/A</v>
      </c>
      <c r="J178" s="272" t="e">
        <f>_Loc2</f>
        <v>#N/A</v>
      </c>
      <c r="K178" s="272" t="e">
        <f>_Loc2</f>
        <v>#N/A</v>
      </c>
      <c r="L178" s="272" t="e">
        <f>_Loc2</f>
        <v>#N/A</v>
      </c>
      <c r="M178" s="152"/>
      <c r="N178" s="152"/>
      <c r="O178" s="152"/>
      <c r="P178" s="152"/>
      <c r="Q178" s="152"/>
      <c r="R178" s="152"/>
      <c r="S178" s="152"/>
      <c r="T178" s="272"/>
      <c r="U178" s="329"/>
      <c r="V178" s="272"/>
      <c r="W178" s="272" t="e">
        <f>_Loc2</f>
        <v>#N/A</v>
      </c>
      <c r="X178" s="272" t="e">
        <f>_Loc2</f>
        <v>#N/A</v>
      </c>
      <c r="Y178" s="272" t="e">
        <f>_Loc2</f>
        <v>#N/A</v>
      </c>
      <c r="Z178" s="110">
        <f t="shared" si="6"/>
        <v>292</v>
      </c>
      <c r="AA178" s="272" t="e">
        <f>_Loc2</f>
        <v>#N/A</v>
      </c>
      <c r="AB178" s="272" t="e">
        <f>_Loc2</f>
        <v>#N/A</v>
      </c>
      <c r="AC178" s="110" t="str">
        <f t="shared" si="8"/>
        <v/>
      </c>
    </row>
    <row r="179" spans="1:29">
      <c r="A179" s="294" t="s">
        <v>2641</v>
      </c>
      <c r="B179" s="152">
        <f t="shared" si="7"/>
        <v>172</v>
      </c>
      <c r="C179" s="280" t="e">
        <f>_Loc2</f>
        <v>#N/A</v>
      </c>
      <c r="D179" s="281" t="e">
        <f>_Loc2</f>
        <v>#N/A</v>
      </c>
      <c r="E179" s="291" t="e">
        <f>_Loc2</f>
        <v>#N/A</v>
      </c>
      <c r="F179" s="272" t="e">
        <f>_Loc2</f>
        <v>#N/A</v>
      </c>
      <c r="G179" s="759" t="e">
        <f>_Loc2</f>
        <v>#N/A</v>
      </c>
      <c r="H179" s="760"/>
      <c r="I179" s="272" t="e">
        <f>_Loc2</f>
        <v>#N/A</v>
      </c>
      <c r="J179" s="272" t="e">
        <f>_Loc2</f>
        <v>#N/A</v>
      </c>
      <c r="K179" s="272" t="e">
        <f>_Loc2</f>
        <v>#N/A</v>
      </c>
      <c r="L179" s="272" t="e">
        <f>_Loc2</f>
        <v>#N/A</v>
      </c>
      <c r="M179" s="152"/>
      <c r="N179" s="152"/>
      <c r="O179" s="152"/>
      <c r="P179" s="152"/>
      <c r="Q179" s="152"/>
      <c r="R179" s="152"/>
      <c r="S179" s="152"/>
      <c r="T179" s="272"/>
      <c r="U179" s="329"/>
      <c r="V179" s="272"/>
      <c r="W179" s="272" t="e">
        <f>_Loc2</f>
        <v>#N/A</v>
      </c>
      <c r="X179" s="272" t="e">
        <f>_Loc2</f>
        <v>#N/A</v>
      </c>
      <c r="Y179" s="272" t="e">
        <f>_Loc2</f>
        <v>#N/A</v>
      </c>
      <c r="Z179" s="110">
        <f t="shared" si="6"/>
        <v>292</v>
      </c>
      <c r="AA179" s="272" t="e">
        <f>_Loc2</f>
        <v>#N/A</v>
      </c>
      <c r="AB179" s="272" t="e">
        <f>_Loc2</f>
        <v>#N/A</v>
      </c>
      <c r="AC179" s="110" t="str">
        <f t="shared" si="8"/>
        <v/>
      </c>
    </row>
    <row r="180" spans="1:29">
      <c r="A180" s="294" t="s">
        <v>2642</v>
      </c>
      <c r="B180" s="152">
        <f t="shared" si="7"/>
        <v>173</v>
      </c>
      <c r="C180" s="280" t="e">
        <f>_Loc2</f>
        <v>#N/A</v>
      </c>
      <c r="D180" s="281" t="e">
        <f>_Loc2</f>
        <v>#N/A</v>
      </c>
      <c r="E180" s="291" t="e">
        <f>_Loc2</f>
        <v>#N/A</v>
      </c>
      <c r="F180" s="272" t="e">
        <f>_Loc2</f>
        <v>#N/A</v>
      </c>
      <c r="G180" s="759" t="e">
        <f>_Loc2</f>
        <v>#N/A</v>
      </c>
      <c r="H180" s="760"/>
      <c r="I180" s="272" t="e">
        <f>_Loc2</f>
        <v>#N/A</v>
      </c>
      <c r="J180" s="272" t="e">
        <f>_Loc2</f>
        <v>#N/A</v>
      </c>
      <c r="K180" s="272" t="e">
        <f>_Loc2</f>
        <v>#N/A</v>
      </c>
      <c r="L180" s="272" t="e">
        <f>_Loc2</f>
        <v>#N/A</v>
      </c>
      <c r="M180" s="152"/>
      <c r="N180" s="152"/>
      <c r="O180" s="152"/>
      <c r="P180" s="152"/>
      <c r="Q180" s="152"/>
      <c r="R180" s="152"/>
      <c r="S180" s="152"/>
      <c r="T180" s="272"/>
      <c r="U180" s="329"/>
      <c r="V180" s="272"/>
      <c r="W180" s="272" t="e">
        <f>_Loc2</f>
        <v>#N/A</v>
      </c>
      <c r="X180" s="272" t="e">
        <f>_Loc2</f>
        <v>#N/A</v>
      </c>
      <c r="Y180" s="272" t="e">
        <f>_Loc2</f>
        <v>#N/A</v>
      </c>
      <c r="Z180" s="110">
        <f t="shared" si="6"/>
        <v>292</v>
      </c>
      <c r="AA180" s="272" t="e">
        <f>_Loc2</f>
        <v>#N/A</v>
      </c>
      <c r="AB180" s="272" t="e">
        <f>_Loc2</f>
        <v>#N/A</v>
      </c>
      <c r="AC180" s="110" t="str">
        <f t="shared" si="8"/>
        <v/>
      </c>
    </row>
    <row r="181" spans="1:29">
      <c r="A181" s="294" t="s">
        <v>2643</v>
      </c>
      <c r="B181" s="152">
        <f t="shared" si="7"/>
        <v>174</v>
      </c>
      <c r="C181" s="280" t="e">
        <f>_Loc2</f>
        <v>#N/A</v>
      </c>
      <c r="D181" s="281" t="e">
        <f>_Loc2</f>
        <v>#N/A</v>
      </c>
      <c r="E181" s="291" t="e">
        <f>_Loc2</f>
        <v>#N/A</v>
      </c>
      <c r="F181" s="272" t="e">
        <f>_Loc2</f>
        <v>#N/A</v>
      </c>
      <c r="G181" s="759" t="e">
        <f>_Loc2</f>
        <v>#N/A</v>
      </c>
      <c r="H181" s="760"/>
      <c r="I181" s="272" t="e">
        <f>_Loc2</f>
        <v>#N/A</v>
      </c>
      <c r="J181" s="272" t="e">
        <f>_Loc2</f>
        <v>#N/A</v>
      </c>
      <c r="K181" s="272" t="e">
        <f>_Loc2</f>
        <v>#N/A</v>
      </c>
      <c r="L181" s="272" t="e">
        <f>_Loc2</f>
        <v>#N/A</v>
      </c>
      <c r="M181" s="152"/>
      <c r="N181" s="152"/>
      <c r="O181" s="152"/>
      <c r="P181" s="152"/>
      <c r="Q181" s="152"/>
      <c r="R181" s="152"/>
      <c r="S181" s="152"/>
      <c r="T181" s="272"/>
      <c r="U181" s="329"/>
      <c r="V181" s="272"/>
      <c r="W181" s="272" t="e">
        <f>_Loc2</f>
        <v>#N/A</v>
      </c>
      <c r="X181" s="272" t="e">
        <f>_Loc2</f>
        <v>#N/A</v>
      </c>
      <c r="Y181" s="272" t="e">
        <f>_Loc2</f>
        <v>#N/A</v>
      </c>
      <c r="Z181" s="110">
        <f t="shared" si="6"/>
        <v>292</v>
      </c>
      <c r="AA181" s="272" t="e">
        <f>_Loc2</f>
        <v>#N/A</v>
      </c>
      <c r="AB181" s="272" t="e">
        <f>_Loc2</f>
        <v>#N/A</v>
      </c>
      <c r="AC181" s="110" t="str">
        <f t="shared" si="8"/>
        <v/>
      </c>
    </row>
    <row r="182" spans="1:29">
      <c r="A182" s="294" t="s">
        <v>2644</v>
      </c>
      <c r="B182" s="152">
        <f t="shared" si="7"/>
        <v>175</v>
      </c>
      <c r="C182" s="280" t="e">
        <f>_Loc2</f>
        <v>#N/A</v>
      </c>
      <c r="D182" s="281" t="e">
        <f>_Loc2</f>
        <v>#N/A</v>
      </c>
      <c r="E182" s="291" t="e">
        <f>_Loc2</f>
        <v>#N/A</v>
      </c>
      <c r="F182" s="272" t="e">
        <f>_Loc2</f>
        <v>#N/A</v>
      </c>
      <c r="G182" s="759" t="e">
        <f>_Loc2</f>
        <v>#N/A</v>
      </c>
      <c r="H182" s="760"/>
      <c r="I182" s="272" t="e">
        <f>_Loc2</f>
        <v>#N/A</v>
      </c>
      <c r="J182" s="272" t="e">
        <f>_Loc2</f>
        <v>#N/A</v>
      </c>
      <c r="K182" s="272" t="e">
        <f>_Loc2</f>
        <v>#N/A</v>
      </c>
      <c r="L182" s="272" t="e">
        <f>_Loc2</f>
        <v>#N/A</v>
      </c>
      <c r="M182" s="152"/>
      <c r="N182" s="152"/>
      <c r="O182" s="152"/>
      <c r="P182" s="152"/>
      <c r="Q182" s="152"/>
      <c r="R182" s="152"/>
      <c r="S182" s="152"/>
      <c r="T182" s="272"/>
      <c r="U182" s="329"/>
      <c r="V182" s="272"/>
      <c r="W182" s="272" t="e">
        <f>_Loc2</f>
        <v>#N/A</v>
      </c>
      <c r="X182" s="272" t="e">
        <f>_Loc2</f>
        <v>#N/A</v>
      </c>
      <c r="Y182" s="272" t="e">
        <f>_Loc2</f>
        <v>#N/A</v>
      </c>
      <c r="Z182" s="110">
        <f t="shared" si="6"/>
        <v>292</v>
      </c>
      <c r="AA182" s="272" t="e">
        <f>_Loc2</f>
        <v>#N/A</v>
      </c>
      <c r="AB182" s="272" t="e">
        <f>_Loc2</f>
        <v>#N/A</v>
      </c>
      <c r="AC182" s="110" t="str">
        <f t="shared" si="8"/>
        <v/>
      </c>
    </row>
    <row r="183" spans="1:29">
      <c r="A183" s="294" t="s">
        <v>2645</v>
      </c>
      <c r="B183" s="152">
        <f t="shared" si="7"/>
        <v>176</v>
      </c>
      <c r="C183" s="280" t="e">
        <f>_Loc2</f>
        <v>#N/A</v>
      </c>
      <c r="D183" s="281" t="e">
        <f>_Loc2</f>
        <v>#N/A</v>
      </c>
      <c r="E183" s="291" t="e">
        <f>_Loc2</f>
        <v>#N/A</v>
      </c>
      <c r="F183" s="272" t="e">
        <f>_Loc2</f>
        <v>#N/A</v>
      </c>
      <c r="G183" s="759" t="e">
        <f>_Loc2</f>
        <v>#N/A</v>
      </c>
      <c r="H183" s="760"/>
      <c r="I183" s="272" t="e">
        <f>_Loc2</f>
        <v>#N/A</v>
      </c>
      <c r="J183" s="272" t="e">
        <f>_Loc2</f>
        <v>#N/A</v>
      </c>
      <c r="K183" s="272" t="e">
        <f>_Loc2</f>
        <v>#N/A</v>
      </c>
      <c r="L183" s="272" t="e">
        <f>_Loc2</f>
        <v>#N/A</v>
      </c>
      <c r="M183" s="152"/>
      <c r="N183" s="152"/>
      <c r="O183" s="152"/>
      <c r="P183" s="152"/>
      <c r="Q183" s="152"/>
      <c r="R183" s="152"/>
      <c r="S183" s="152"/>
      <c r="T183" s="272"/>
      <c r="U183" s="329"/>
      <c r="V183" s="272"/>
      <c r="W183" s="272" t="e">
        <f>_Loc2</f>
        <v>#N/A</v>
      </c>
      <c r="X183" s="272" t="e">
        <f>_Loc2</f>
        <v>#N/A</v>
      </c>
      <c r="Y183" s="272" t="e">
        <f>_Loc2</f>
        <v>#N/A</v>
      </c>
      <c r="Z183" s="110">
        <f t="shared" si="6"/>
        <v>292</v>
      </c>
      <c r="AA183" s="272" t="e">
        <f>_Loc2</f>
        <v>#N/A</v>
      </c>
      <c r="AB183" s="272" t="e">
        <f>_Loc2</f>
        <v>#N/A</v>
      </c>
      <c r="AC183" s="110" t="str">
        <f t="shared" si="8"/>
        <v/>
      </c>
    </row>
    <row r="184" spans="1:29">
      <c r="A184" s="294" t="s">
        <v>2646</v>
      </c>
      <c r="B184" s="152">
        <f t="shared" si="7"/>
        <v>177</v>
      </c>
      <c r="C184" s="280" t="e">
        <f>_Loc2</f>
        <v>#N/A</v>
      </c>
      <c r="D184" s="281" t="e">
        <f>_Loc2</f>
        <v>#N/A</v>
      </c>
      <c r="E184" s="291" t="e">
        <f>_Loc2</f>
        <v>#N/A</v>
      </c>
      <c r="F184" s="272" t="e">
        <f>_Loc2</f>
        <v>#N/A</v>
      </c>
      <c r="G184" s="759" t="e">
        <f>_Loc2</f>
        <v>#N/A</v>
      </c>
      <c r="H184" s="760"/>
      <c r="I184" s="272" t="e">
        <f>_Loc2</f>
        <v>#N/A</v>
      </c>
      <c r="J184" s="272" t="e">
        <f>_Loc2</f>
        <v>#N/A</v>
      </c>
      <c r="K184" s="272" t="e">
        <f>_Loc2</f>
        <v>#N/A</v>
      </c>
      <c r="L184" s="272" t="e">
        <f>_Loc2</f>
        <v>#N/A</v>
      </c>
      <c r="M184" s="152"/>
      <c r="N184" s="152"/>
      <c r="O184" s="152"/>
      <c r="P184" s="152"/>
      <c r="Q184" s="152"/>
      <c r="R184" s="152"/>
      <c r="S184" s="152"/>
      <c r="T184" s="272"/>
      <c r="U184" s="329"/>
      <c r="V184" s="272"/>
      <c r="W184" s="272" t="e">
        <f>_Loc2</f>
        <v>#N/A</v>
      </c>
      <c r="X184" s="272" t="e">
        <f>_Loc2</f>
        <v>#N/A</v>
      </c>
      <c r="Y184" s="272" t="e">
        <f>_Loc2</f>
        <v>#N/A</v>
      </c>
      <c r="Z184" s="110">
        <f t="shared" si="6"/>
        <v>292</v>
      </c>
      <c r="AA184" s="272" t="e">
        <f>_Loc2</f>
        <v>#N/A</v>
      </c>
      <c r="AB184" s="272" t="e">
        <f>_Loc2</f>
        <v>#N/A</v>
      </c>
      <c r="AC184" s="110" t="str">
        <f t="shared" si="8"/>
        <v/>
      </c>
    </row>
    <row r="185" spans="1:29">
      <c r="A185" s="294" t="s">
        <v>2647</v>
      </c>
      <c r="B185" s="152">
        <f t="shared" si="7"/>
        <v>178</v>
      </c>
      <c r="C185" s="280" t="e">
        <f>_Loc2</f>
        <v>#N/A</v>
      </c>
      <c r="D185" s="281" t="e">
        <f>_Loc2</f>
        <v>#N/A</v>
      </c>
      <c r="E185" s="291" t="e">
        <f>_Loc2</f>
        <v>#N/A</v>
      </c>
      <c r="F185" s="272" t="e">
        <f>_Loc2</f>
        <v>#N/A</v>
      </c>
      <c r="G185" s="759" t="e">
        <f>_Loc2</f>
        <v>#N/A</v>
      </c>
      <c r="H185" s="760"/>
      <c r="I185" s="272" t="e">
        <f>_Loc2</f>
        <v>#N/A</v>
      </c>
      <c r="J185" s="272" t="e">
        <f>_Loc2</f>
        <v>#N/A</v>
      </c>
      <c r="K185" s="272" t="e">
        <f>_Loc2</f>
        <v>#N/A</v>
      </c>
      <c r="L185" s="272" t="e">
        <f>_Loc2</f>
        <v>#N/A</v>
      </c>
      <c r="M185" s="152"/>
      <c r="N185" s="152"/>
      <c r="O185" s="152"/>
      <c r="P185" s="152"/>
      <c r="Q185" s="152"/>
      <c r="R185" s="152"/>
      <c r="S185" s="152"/>
      <c r="T185" s="272"/>
      <c r="U185" s="329"/>
      <c r="V185" s="272"/>
      <c r="W185" s="272" t="e">
        <f>_Loc2</f>
        <v>#N/A</v>
      </c>
      <c r="X185" s="272" t="e">
        <f>_Loc2</f>
        <v>#N/A</v>
      </c>
      <c r="Y185" s="272" t="e">
        <f>_Loc2</f>
        <v>#N/A</v>
      </c>
      <c r="Z185" s="110">
        <f t="shared" si="6"/>
        <v>292</v>
      </c>
      <c r="AA185" s="272" t="e">
        <f>_Loc2</f>
        <v>#N/A</v>
      </c>
      <c r="AB185" s="272" t="e">
        <f>_Loc2</f>
        <v>#N/A</v>
      </c>
      <c r="AC185" s="110" t="str">
        <f t="shared" si="8"/>
        <v/>
      </c>
    </row>
    <row r="186" spans="1:29">
      <c r="A186" s="294" t="s">
        <v>2648</v>
      </c>
      <c r="B186" s="152">
        <f t="shared" si="7"/>
        <v>179</v>
      </c>
      <c r="C186" s="280" t="e">
        <f>_Loc2</f>
        <v>#N/A</v>
      </c>
      <c r="D186" s="281" t="e">
        <f>_Loc2</f>
        <v>#N/A</v>
      </c>
      <c r="E186" s="291" t="e">
        <f>_Loc2</f>
        <v>#N/A</v>
      </c>
      <c r="F186" s="272" t="e">
        <f>_Loc2</f>
        <v>#N/A</v>
      </c>
      <c r="G186" s="759" t="e">
        <f>_Loc2</f>
        <v>#N/A</v>
      </c>
      <c r="H186" s="760"/>
      <c r="I186" s="272" t="e">
        <f>_Loc2</f>
        <v>#N/A</v>
      </c>
      <c r="J186" s="272" t="e">
        <f>_Loc2</f>
        <v>#N/A</v>
      </c>
      <c r="K186" s="272" t="e">
        <f>_Loc2</f>
        <v>#N/A</v>
      </c>
      <c r="L186" s="272" t="e">
        <f>_Loc2</f>
        <v>#N/A</v>
      </c>
      <c r="M186" s="152"/>
      <c r="N186" s="152"/>
      <c r="O186" s="152"/>
      <c r="P186" s="152"/>
      <c r="Q186" s="152"/>
      <c r="R186" s="152"/>
      <c r="S186" s="152"/>
      <c r="T186" s="272"/>
      <c r="U186" s="329"/>
      <c r="V186" s="272"/>
      <c r="W186" s="272" t="e">
        <f>_Loc2</f>
        <v>#N/A</v>
      </c>
      <c r="X186" s="272" t="e">
        <f>_Loc2</f>
        <v>#N/A</v>
      </c>
      <c r="Y186" s="272" t="e">
        <f>_Loc2</f>
        <v>#N/A</v>
      </c>
      <c r="Z186" s="110">
        <f t="shared" si="6"/>
        <v>292</v>
      </c>
      <c r="AA186" s="272" t="e">
        <f>_Loc2</f>
        <v>#N/A</v>
      </c>
      <c r="AB186" s="272" t="e">
        <f>_Loc2</f>
        <v>#N/A</v>
      </c>
      <c r="AC186" s="110" t="str">
        <f t="shared" si="8"/>
        <v/>
      </c>
    </row>
    <row r="187" spans="1:29">
      <c r="A187" s="294" t="s">
        <v>2649</v>
      </c>
      <c r="B187" s="152">
        <f t="shared" si="7"/>
        <v>180</v>
      </c>
      <c r="C187" s="280" t="e">
        <f>_Loc2</f>
        <v>#N/A</v>
      </c>
      <c r="D187" s="281" t="e">
        <f>_Loc2</f>
        <v>#N/A</v>
      </c>
      <c r="E187" s="291" t="e">
        <f>_Loc2</f>
        <v>#N/A</v>
      </c>
      <c r="F187" s="272" t="e">
        <f>_Loc2</f>
        <v>#N/A</v>
      </c>
      <c r="G187" s="759" t="e">
        <f>_Loc2</f>
        <v>#N/A</v>
      </c>
      <c r="H187" s="760"/>
      <c r="I187" s="272" t="e">
        <f>_Loc2</f>
        <v>#N/A</v>
      </c>
      <c r="J187" s="272" t="e">
        <f>_Loc2</f>
        <v>#N/A</v>
      </c>
      <c r="K187" s="272" t="e">
        <f>_Loc2</f>
        <v>#N/A</v>
      </c>
      <c r="L187" s="272" t="e">
        <f>_Loc2</f>
        <v>#N/A</v>
      </c>
      <c r="M187" s="152"/>
      <c r="N187" s="152"/>
      <c r="O187" s="152"/>
      <c r="P187" s="152"/>
      <c r="Q187" s="152"/>
      <c r="R187" s="152"/>
      <c r="S187" s="152"/>
      <c r="T187" s="272"/>
      <c r="U187" s="329"/>
      <c r="V187" s="272"/>
      <c r="W187" s="272" t="e">
        <f>_Loc2</f>
        <v>#N/A</v>
      </c>
      <c r="X187" s="272" t="e">
        <f>_Loc2</f>
        <v>#N/A</v>
      </c>
      <c r="Y187" s="272" t="e">
        <f>_Loc2</f>
        <v>#N/A</v>
      </c>
      <c r="Z187" s="110">
        <f t="shared" si="6"/>
        <v>292</v>
      </c>
      <c r="AA187" s="272" t="e">
        <f>_Loc2</f>
        <v>#N/A</v>
      </c>
      <c r="AB187" s="272" t="e">
        <f>_Loc2</f>
        <v>#N/A</v>
      </c>
      <c r="AC187" s="110" t="str">
        <f t="shared" si="8"/>
        <v/>
      </c>
    </row>
    <row r="188" spans="1:29">
      <c r="A188" s="294" t="s">
        <v>2650</v>
      </c>
      <c r="B188" s="152">
        <f t="shared" si="7"/>
        <v>181</v>
      </c>
      <c r="C188" s="280" t="e">
        <f>_Loc2</f>
        <v>#N/A</v>
      </c>
      <c r="D188" s="281" t="e">
        <f>_Loc2</f>
        <v>#N/A</v>
      </c>
      <c r="E188" s="291" t="e">
        <f>_Loc2</f>
        <v>#N/A</v>
      </c>
      <c r="F188" s="272" t="e">
        <f>_Loc2</f>
        <v>#N/A</v>
      </c>
      <c r="G188" s="759" t="e">
        <f>_Loc2</f>
        <v>#N/A</v>
      </c>
      <c r="H188" s="760"/>
      <c r="I188" s="272" t="e">
        <f>_Loc2</f>
        <v>#N/A</v>
      </c>
      <c r="J188" s="272" t="e">
        <f>_Loc2</f>
        <v>#N/A</v>
      </c>
      <c r="K188" s="272" t="e">
        <f>_Loc2</f>
        <v>#N/A</v>
      </c>
      <c r="L188" s="272" t="e">
        <f>_Loc2</f>
        <v>#N/A</v>
      </c>
      <c r="M188" s="152"/>
      <c r="N188" s="152"/>
      <c r="O188" s="152"/>
      <c r="P188" s="152"/>
      <c r="Q188" s="152"/>
      <c r="R188" s="152"/>
      <c r="S188" s="152"/>
      <c r="T188" s="272"/>
      <c r="U188" s="329"/>
      <c r="V188" s="272"/>
      <c r="W188" s="272" t="e">
        <f>_Loc2</f>
        <v>#N/A</v>
      </c>
      <c r="X188" s="272" t="e">
        <f>_Loc2</f>
        <v>#N/A</v>
      </c>
      <c r="Y188" s="272" t="e">
        <f>_Loc2</f>
        <v>#N/A</v>
      </c>
      <c r="Z188" s="110">
        <f t="shared" si="6"/>
        <v>292</v>
      </c>
      <c r="AA188" s="272" t="e">
        <f>_Loc2</f>
        <v>#N/A</v>
      </c>
      <c r="AB188" s="272" t="e">
        <f>_Loc2</f>
        <v>#N/A</v>
      </c>
      <c r="AC188" s="110" t="str">
        <f t="shared" si="8"/>
        <v/>
      </c>
    </row>
    <row r="189" spans="1:29">
      <c r="A189" s="294" t="s">
        <v>2651</v>
      </c>
      <c r="B189" s="152">
        <f t="shared" si="7"/>
        <v>182</v>
      </c>
      <c r="C189" s="280" t="e">
        <f>_Loc2</f>
        <v>#N/A</v>
      </c>
      <c r="D189" s="281" t="e">
        <f>_Loc2</f>
        <v>#N/A</v>
      </c>
      <c r="E189" s="291" t="e">
        <f>_Loc2</f>
        <v>#N/A</v>
      </c>
      <c r="F189" s="272" t="e">
        <f>_Loc2</f>
        <v>#N/A</v>
      </c>
      <c r="G189" s="759" t="e">
        <f>_Loc2</f>
        <v>#N/A</v>
      </c>
      <c r="H189" s="760"/>
      <c r="I189" s="272" t="e">
        <f>_Loc2</f>
        <v>#N/A</v>
      </c>
      <c r="J189" s="272" t="e">
        <f>_Loc2</f>
        <v>#N/A</v>
      </c>
      <c r="K189" s="272" t="e">
        <f>_Loc2</f>
        <v>#N/A</v>
      </c>
      <c r="L189" s="272" t="e">
        <f>_Loc2</f>
        <v>#N/A</v>
      </c>
      <c r="M189" s="152"/>
      <c r="N189" s="152"/>
      <c r="O189" s="152"/>
      <c r="P189" s="152"/>
      <c r="Q189" s="152"/>
      <c r="R189" s="152"/>
      <c r="S189" s="297"/>
      <c r="T189" s="272"/>
      <c r="U189" s="329"/>
      <c r="V189" s="272"/>
      <c r="W189" s="272" t="e">
        <f>_Loc2</f>
        <v>#N/A</v>
      </c>
      <c r="X189" s="272" t="e">
        <f>_Loc2</f>
        <v>#N/A</v>
      </c>
      <c r="Y189" s="272" t="e">
        <f>_Loc2</f>
        <v>#N/A</v>
      </c>
      <c r="Z189" s="110">
        <f t="shared" si="6"/>
        <v>292</v>
      </c>
      <c r="AA189" s="272" t="e">
        <f>_Loc2</f>
        <v>#N/A</v>
      </c>
      <c r="AB189" s="272" t="e">
        <f>_Loc2</f>
        <v>#N/A</v>
      </c>
      <c r="AC189" s="110" t="str">
        <f t="shared" si="8"/>
        <v/>
      </c>
    </row>
    <row r="190" spans="1:29">
      <c r="A190" s="294" t="s">
        <v>2652</v>
      </c>
      <c r="B190" s="152">
        <f t="shared" si="7"/>
        <v>183</v>
      </c>
      <c r="C190" s="280" t="e">
        <f>_Loc2</f>
        <v>#N/A</v>
      </c>
      <c r="D190" s="281" t="e">
        <f>_Loc2</f>
        <v>#N/A</v>
      </c>
      <c r="E190" s="291" t="e">
        <f>_Loc2</f>
        <v>#N/A</v>
      </c>
      <c r="F190" s="272" t="e">
        <f>_Loc2</f>
        <v>#N/A</v>
      </c>
      <c r="G190" s="759" t="e">
        <f>_Loc2</f>
        <v>#N/A</v>
      </c>
      <c r="H190" s="760"/>
      <c r="I190" s="272" t="e">
        <f>_Loc2</f>
        <v>#N/A</v>
      </c>
      <c r="J190" s="272" t="e">
        <f>_Loc2</f>
        <v>#N/A</v>
      </c>
      <c r="K190" s="272" t="e">
        <f>_Loc2</f>
        <v>#N/A</v>
      </c>
      <c r="L190" s="272" t="e">
        <f>_Loc2</f>
        <v>#N/A</v>
      </c>
      <c r="M190" s="152"/>
      <c r="N190" s="152"/>
      <c r="O190" s="152"/>
      <c r="P190" s="152"/>
      <c r="Q190" s="152"/>
      <c r="R190" s="152"/>
      <c r="S190" s="152"/>
      <c r="T190" s="272"/>
      <c r="U190" s="329"/>
      <c r="V190" s="272"/>
      <c r="W190" s="272" t="e">
        <f>_Loc2</f>
        <v>#N/A</v>
      </c>
      <c r="X190" s="272" t="e">
        <f>_Loc2</f>
        <v>#N/A</v>
      </c>
      <c r="Y190" s="272" t="e">
        <f>_Loc2</f>
        <v>#N/A</v>
      </c>
      <c r="Z190" s="110">
        <f t="shared" si="6"/>
        <v>292</v>
      </c>
      <c r="AA190" s="272" t="e">
        <f>_Loc2</f>
        <v>#N/A</v>
      </c>
      <c r="AB190" s="272" t="e">
        <f>_Loc2</f>
        <v>#N/A</v>
      </c>
      <c r="AC190" s="110" t="str">
        <f t="shared" si="8"/>
        <v/>
      </c>
    </row>
    <row r="191" spans="1:29">
      <c r="A191" s="294" t="s">
        <v>2653</v>
      </c>
      <c r="B191" s="152">
        <f t="shared" si="7"/>
        <v>184</v>
      </c>
      <c r="C191" s="280" t="e">
        <f>_Loc2</f>
        <v>#N/A</v>
      </c>
      <c r="D191" s="281" t="e">
        <f>_Loc2</f>
        <v>#N/A</v>
      </c>
      <c r="E191" s="291" t="e">
        <f>_Loc2</f>
        <v>#N/A</v>
      </c>
      <c r="F191" s="272" t="e">
        <f>_Loc2</f>
        <v>#N/A</v>
      </c>
      <c r="G191" s="759" t="e">
        <f>_Loc2</f>
        <v>#N/A</v>
      </c>
      <c r="H191" s="760"/>
      <c r="I191" s="272" t="e">
        <f>_Loc2</f>
        <v>#N/A</v>
      </c>
      <c r="J191" s="272" t="e">
        <f>_Loc2</f>
        <v>#N/A</v>
      </c>
      <c r="K191" s="272" t="e">
        <f>_Loc2</f>
        <v>#N/A</v>
      </c>
      <c r="L191" s="272" t="e">
        <f>_Loc2</f>
        <v>#N/A</v>
      </c>
      <c r="M191" s="152"/>
      <c r="N191" s="152"/>
      <c r="O191" s="152"/>
      <c r="P191" s="152"/>
      <c r="Q191" s="152"/>
      <c r="R191" s="152"/>
      <c r="S191" s="152"/>
      <c r="T191" s="272"/>
      <c r="U191" s="329"/>
      <c r="V191" s="272"/>
      <c r="W191" s="272" t="e">
        <f>_Loc2</f>
        <v>#N/A</v>
      </c>
      <c r="X191" s="272" t="e">
        <f>_Loc2</f>
        <v>#N/A</v>
      </c>
      <c r="Y191" s="272" t="e">
        <f>_Loc2</f>
        <v>#N/A</v>
      </c>
      <c r="Z191" s="110">
        <f t="shared" si="6"/>
        <v>292</v>
      </c>
      <c r="AA191" s="272" t="e">
        <f>_Loc2</f>
        <v>#N/A</v>
      </c>
      <c r="AB191" s="272" t="e">
        <f>_Loc2</f>
        <v>#N/A</v>
      </c>
      <c r="AC191" s="110" t="str">
        <f t="shared" si="8"/>
        <v/>
      </c>
    </row>
    <row r="192" spans="1:29">
      <c r="A192" s="294" t="s">
        <v>2654</v>
      </c>
      <c r="B192" s="152">
        <f t="shared" si="7"/>
        <v>185</v>
      </c>
      <c r="C192" s="280" t="e">
        <f>_Loc2</f>
        <v>#N/A</v>
      </c>
      <c r="D192" s="281" t="e">
        <f>_Loc2</f>
        <v>#N/A</v>
      </c>
      <c r="E192" s="291" t="e">
        <f>_Loc2</f>
        <v>#N/A</v>
      </c>
      <c r="F192" s="272" t="e">
        <f>_Loc2</f>
        <v>#N/A</v>
      </c>
      <c r="G192" s="759" t="e">
        <f>_Loc2</f>
        <v>#N/A</v>
      </c>
      <c r="H192" s="760"/>
      <c r="I192" s="272" t="e">
        <f>_Loc2</f>
        <v>#N/A</v>
      </c>
      <c r="J192" s="272" t="e">
        <f>_Loc2</f>
        <v>#N/A</v>
      </c>
      <c r="K192" s="272" t="e">
        <f>_Loc2</f>
        <v>#N/A</v>
      </c>
      <c r="L192" s="272" t="e">
        <f>_Loc2</f>
        <v>#N/A</v>
      </c>
      <c r="M192" s="152"/>
      <c r="N192" s="152"/>
      <c r="O192" s="152"/>
      <c r="P192" s="152"/>
      <c r="Q192" s="152"/>
      <c r="R192" s="152"/>
      <c r="S192" s="152"/>
      <c r="T192" s="272"/>
      <c r="U192" s="329"/>
      <c r="V192" s="272"/>
      <c r="W192" s="272" t="e">
        <f>_Loc2</f>
        <v>#N/A</v>
      </c>
      <c r="X192" s="272" t="e">
        <f>_Loc2</f>
        <v>#N/A</v>
      </c>
      <c r="Y192" s="272" t="e">
        <f>_Loc2</f>
        <v>#N/A</v>
      </c>
      <c r="Z192" s="110">
        <f t="shared" si="6"/>
        <v>292</v>
      </c>
      <c r="AA192" s="272" t="e">
        <f>_Loc2</f>
        <v>#N/A</v>
      </c>
      <c r="AB192" s="272" t="e">
        <f>_Loc2</f>
        <v>#N/A</v>
      </c>
      <c r="AC192" s="110" t="str">
        <f t="shared" si="8"/>
        <v/>
      </c>
    </row>
    <row r="193" spans="1:29">
      <c r="A193" s="294" t="s">
        <v>2655</v>
      </c>
      <c r="B193" s="152">
        <f t="shared" si="7"/>
        <v>186</v>
      </c>
      <c r="C193" s="280" t="e">
        <f>_Loc2</f>
        <v>#N/A</v>
      </c>
      <c r="D193" s="281" t="e">
        <f>_Loc2</f>
        <v>#N/A</v>
      </c>
      <c r="E193" s="291" t="e">
        <f>_Loc2</f>
        <v>#N/A</v>
      </c>
      <c r="F193" s="272" t="e">
        <f>_Loc2</f>
        <v>#N/A</v>
      </c>
      <c r="G193" s="759" t="e">
        <f>_Loc2</f>
        <v>#N/A</v>
      </c>
      <c r="H193" s="760"/>
      <c r="I193" s="272" t="e">
        <f>_Loc2</f>
        <v>#N/A</v>
      </c>
      <c r="J193" s="272" t="e">
        <f>_Loc2</f>
        <v>#N/A</v>
      </c>
      <c r="K193" s="272" t="e">
        <f>_Loc2</f>
        <v>#N/A</v>
      </c>
      <c r="L193" s="272" t="e">
        <f>_Loc2</f>
        <v>#N/A</v>
      </c>
      <c r="M193" s="152"/>
      <c r="N193" s="152"/>
      <c r="O193" s="152"/>
      <c r="P193" s="152"/>
      <c r="Q193" s="152"/>
      <c r="R193" s="152"/>
      <c r="S193" s="152"/>
      <c r="T193" s="272"/>
      <c r="U193" s="329"/>
      <c r="V193" s="272"/>
      <c r="W193" s="272" t="e">
        <f>_Loc2</f>
        <v>#N/A</v>
      </c>
      <c r="X193" s="272" t="e">
        <f>_Loc2</f>
        <v>#N/A</v>
      </c>
      <c r="Y193" s="272" t="e">
        <f>_Loc2</f>
        <v>#N/A</v>
      </c>
      <c r="Z193" s="110">
        <f t="shared" si="6"/>
        <v>292</v>
      </c>
      <c r="AA193" s="272" t="e">
        <f>_Loc2</f>
        <v>#N/A</v>
      </c>
      <c r="AB193" s="272" t="e">
        <f>_Loc2</f>
        <v>#N/A</v>
      </c>
      <c r="AC193" s="110" t="str">
        <f t="shared" si="8"/>
        <v/>
      </c>
    </row>
    <row r="194" spans="1:29">
      <c r="A194" s="294" t="s">
        <v>2656</v>
      </c>
      <c r="B194" s="152">
        <f t="shared" si="7"/>
        <v>187</v>
      </c>
      <c r="C194" s="280" t="e">
        <f>_Loc2</f>
        <v>#N/A</v>
      </c>
      <c r="D194" s="281" t="e">
        <f>_Loc2</f>
        <v>#N/A</v>
      </c>
      <c r="E194" s="291" t="e">
        <f>_Loc2</f>
        <v>#N/A</v>
      </c>
      <c r="F194" s="272" t="e">
        <f>_Loc2</f>
        <v>#N/A</v>
      </c>
      <c r="G194" s="759" t="e">
        <f>_Loc2</f>
        <v>#N/A</v>
      </c>
      <c r="H194" s="760"/>
      <c r="I194" s="272" t="e">
        <f>_Loc2</f>
        <v>#N/A</v>
      </c>
      <c r="J194" s="272" t="e">
        <f>_Loc2</f>
        <v>#N/A</v>
      </c>
      <c r="K194" s="272" t="e">
        <f>_Loc2</f>
        <v>#N/A</v>
      </c>
      <c r="L194" s="272" t="e">
        <f>_Loc2</f>
        <v>#N/A</v>
      </c>
      <c r="M194" s="152"/>
      <c r="N194" s="152"/>
      <c r="O194" s="152"/>
      <c r="P194" s="152"/>
      <c r="Q194" s="152"/>
      <c r="R194" s="152"/>
      <c r="S194" s="152"/>
      <c r="T194" s="272"/>
      <c r="U194" s="329"/>
      <c r="V194" s="272"/>
      <c r="W194" s="272" t="e">
        <f>_Loc2</f>
        <v>#N/A</v>
      </c>
      <c r="X194" s="272" t="e">
        <f>_Loc2</f>
        <v>#N/A</v>
      </c>
      <c r="Y194" s="272" t="e">
        <f>_Loc2</f>
        <v>#N/A</v>
      </c>
      <c r="Z194" s="110">
        <f t="shared" si="6"/>
        <v>292</v>
      </c>
      <c r="AA194" s="272" t="e">
        <f>_Loc2</f>
        <v>#N/A</v>
      </c>
      <c r="AB194" s="272" t="e">
        <f>_Loc2</f>
        <v>#N/A</v>
      </c>
      <c r="AC194" s="110" t="str">
        <f t="shared" si="8"/>
        <v/>
      </c>
    </row>
    <row r="195" spans="1:29">
      <c r="A195" s="294" t="s">
        <v>2657</v>
      </c>
      <c r="B195" s="152">
        <f t="shared" si="7"/>
        <v>188</v>
      </c>
      <c r="C195" s="280" t="e">
        <f>_Loc2</f>
        <v>#N/A</v>
      </c>
      <c r="D195" s="281" t="e">
        <f>_Loc2</f>
        <v>#N/A</v>
      </c>
      <c r="E195" s="291" t="e">
        <f>_Loc2</f>
        <v>#N/A</v>
      </c>
      <c r="F195" s="272" t="e">
        <f>_Loc2</f>
        <v>#N/A</v>
      </c>
      <c r="G195" s="759" t="e">
        <f>_Loc2</f>
        <v>#N/A</v>
      </c>
      <c r="H195" s="760"/>
      <c r="I195" s="272" t="e">
        <f>_Loc2</f>
        <v>#N/A</v>
      </c>
      <c r="J195" s="272" t="e">
        <f>_Loc2</f>
        <v>#N/A</v>
      </c>
      <c r="K195" s="272" t="e">
        <f>_Loc2</f>
        <v>#N/A</v>
      </c>
      <c r="L195" s="272" t="e">
        <f>_Loc2</f>
        <v>#N/A</v>
      </c>
      <c r="M195" s="152"/>
      <c r="N195" s="152"/>
      <c r="O195" s="152"/>
      <c r="P195" s="152"/>
      <c r="Q195" s="152"/>
      <c r="R195" s="152"/>
      <c r="S195" s="152"/>
      <c r="T195" s="272"/>
      <c r="U195" s="329"/>
      <c r="V195" s="272"/>
      <c r="W195" s="272" t="e">
        <f>_Loc2</f>
        <v>#N/A</v>
      </c>
      <c r="X195" s="272" t="e">
        <f>_Loc2</f>
        <v>#N/A</v>
      </c>
      <c r="Y195" s="272" t="e">
        <f>_Loc2</f>
        <v>#N/A</v>
      </c>
      <c r="Z195" s="110">
        <f t="shared" si="6"/>
        <v>292</v>
      </c>
      <c r="AA195" s="272" t="e">
        <f>_Loc2</f>
        <v>#N/A</v>
      </c>
      <c r="AB195" s="272" t="e">
        <f>_Loc2</f>
        <v>#N/A</v>
      </c>
      <c r="AC195" s="110" t="str">
        <f t="shared" si="8"/>
        <v/>
      </c>
    </row>
    <row r="196" spans="1:29">
      <c r="A196" s="294" t="s">
        <v>2658</v>
      </c>
      <c r="B196" s="152">
        <f t="shared" si="7"/>
        <v>189</v>
      </c>
      <c r="C196" s="280" t="e">
        <f>_Loc2</f>
        <v>#N/A</v>
      </c>
      <c r="D196" s="281" t="e">
        <f>_Loc2</f>
        <v>#N/A</v>
      </c>
      <c r="E196" s="291" t="e">
        <f>_Loc2</f>
        <v>#N/A</v>
      </c>
      <c r="F196" s="272" t="e">
        <f>_Loc2</f>
        <v>#N/A</v>
      </c>
      <c r="G196" s="759" t="e">
        <f>_Loc2</f>
        <v>#N/A</v>
      </c>
      <c r="H196" s="760"/>
      <c r="I196" s="272" t="e">
        <f>_Loc2</f>
        <v>#N/A</v>
      </c>
      <c r="J196" s="272" t="e">
        <f>_Loc2</f>
        <v>#N/A</v>
      </c>
      <c r="K196" s="272" t="e">
        <f>_Loc2</f>
        <v>#N/A</v>
      </c>
      <c r="L196" s="272" t="e">
        <f>_Loc2</f>
        <v>#N/A</v>
      </c>
      <c r="M196" s="152"/>
      <c r="N196" s="152"/>
      <c r="O196" s="152"/>
      <c r="P196" s="152"/>
      <c r="Q196" s="152"/>
      <c r="R196" s="152"/>
      <c r="S196" s="152"/>
      <c r="T196" s="272"/>
      <c r="U196" s="329"/>
      <c r="V196" s="272"/>
      <c r="W196" s="272" t="e">
        <f>_Loc2</f>
        <v>#N/A</v>
      </c>
      <c r="X196" s="272" t="e">
        <f>_Loc2</f>
        <v>#N/A</v>
      </c>
      <c r="Y196" s="272" t="e">
        <f>_Loc2</f>
        <v>#N/A</v>
      </c>
      <c r="Z196" s="110">
        <f t="shared" si="6"/>
        <v>292</v>
      </c>
      <c r="AA196" s="272" t="e">
        <f>_Loc2</f>
        <v>#N/A</v>
      </c>
      <c r="AB196" s="272" t="e">
        <f>_Loc2</f>
        <v>#N/A</v>
      </c>
      <c r="AC196" s="110" t="str">
        <f t="shared" si="8"/>
        <v/>
      </c>
    </row>
    <row r="197" spans="1:29">
      <c r="A197" s="294" t="s">
        <v>2659</v>
      </c>
      <c r="B197" s="152">
        <f t="shared" si="7"/>
        <v>190</v>
      </c>
      <c r="C197" s="280" t="e">
        <f>_Loc2</f>
        <v>#N/A</v>
      </c>
      <c r="D197" s="281" t="e">
        <f>_Loc2</f>
        <v>#N/A</v>
      </c>
      <c r="E197" s="291" t="e">
        <f>_Loc2</f>
        <v>#N/A</v>
      </c>
      <c r="F197" s="272" t="e">
        <f>_Loc2</f>
        <v>#N/A</v>
      </c>
      <c r="G197" s="759" t="e">
        <f>_Loc2</f>
        <v>#N/A</v>
      </c>
      <c r="H197" s="760"/>
      <c r="I197" s="272" t="e">
        <f>_Loc2</f>
        <v>#N/A</v>
      </c>
      <c r="J197" s="272" t="e">
        <f>_Loc2</f>
        <v>#N/A</v>
      </c>
      <c r="K197" s="272" t="e">
        <f>_Loc2</f>
        <v>#N/A</v>
      </c>
      <c r="L197" s="272" t="e">
        <f>_Loc2</f>
        <v>#N/A</v>
      </c>
      <c r="M197" s="296"/>
      <c r="N197" s="300"/>
      <c r="O197" s="296"/>
      <c r="P197" s="152"/>
      <c r="Q197" s="152"/>
      <c r="R197" s="152"/>
      <c r="S197" s="152"/>
      <c r="T197" s="272"/>
      <c r="U197" s="329"/>
      <c r="V197" s="272"/>
      <c r="W197" s="272" t="e">
        <f>_Loc2</f>
        <v>#N/A</v>
      </c>
      <c r="X197" s="272" t="e">
        <f>_Loc2</f>
        <v>#N/A</v>
      </c>
      <c r="Y197" s="272" t="e">
        <f>_Loc2</f>
        <v>#N/A</v>
      </c>
      <c r="Z197" s="110">
        <f t="shared" si="6"/>
        <v>292</v>
      </c>
      <c r="AA197" s="272" t="e">
        <f>_Loc2</f>
        <v>#N/A</v>
      </c>
      <c r="AB197" s="272" t="e">
        <f>_Loc2</f>
        <v>#N/A</v>
      </c>
      <c r="AC197" s="110" t="str">
        <f t="shared" si="8"/>
        <v/>
      </c>
    </row>
    <row r="198" spans="1:29">
      <c r="A198" s="294" t="s">
        <v>2660</v>
      </c>
      <c r="B198" s="152">
        <f t="shared" si="7"/>
        <v>191</v>
      </c>
      <c r="C198" s="280" t="e">
        <f>_Loc2</f>
        <v>#N/A</v>
      </c>
      <c r="D198" s="281" t="e">
        <f>_Loc2</f>
        <v>#N/A</v>
      </c>
      <c r="E198" s="291" t="e">
        <f>_Loc2</f>
        <v>#N/A</v>
      </c>
      <c r="F198" s="272" t="e">
        <f>_Loc2</f>
        <v>#N/A</v>
      </c>
      <c r="G198" s="759" t="e">
        <f>_Loc2</f>
        <v>#N/A</v>
      </c>
      <c r="H198" s="760"/>
      <c r="I198" s="272" t="e">
        <f>_Loc2</f>
        <v>#N/A</v>
      </c>
      <c r="J198" s="272" t="e">
        <f>_Loc2</f>
        <v>#N/A</v>
      </c>
      <c r="K198" s="272" t="e">
        <f>_Loc2</f>
        <v>#N/A</v>
      </c>
      <c r="L198" s="272" t="e">
        <f>_Loc2</f>
        <v>#N/A</v>
      </c>
      <c r="M198" s="296"/>
      <c r="N198" s="152"/>
      <c r="O198" s="152"/>
      <c r="P198" s="152"/>
      <c r="Q198" s="152"/>
      <c r="R198" s="152"/>
      <c r="S198" s="152"/>
      <c r="T198" s="272"/>
      <c r="U198" s="329"/>
      <c r="V198" s="272"/>
      <c r="W198" s="272" t="e">
        <f>_Loc2</f>
        <v>#N/A</v>
      </c>
      <c r="X198" s="272" t="e">
        <f>_Loc2</f>
        <v>#N/A</v>
      </c>
      <c r="Y198" s="272" t="e">
        <f>_Loc2</f>
        <v>#N/A</v>
      </c>
      <c r="Z198" s="110">
        <f t="shared" si="6"/>
        <v>292</v>
      </c>
      <c r="AA198" s="272" t="e">
        <f>_Loc2</f>
        <v>#N/A</v>
      </c>
      <c r="AB198" s="272" t="e">
        <f>_Loc2</f>
        <v>#N/A</v>
      </c>
      <c r="AC198" s="110" t="str">
        <f t="shared" si="8"/>
        <v/>
      </c>
    </row>
    <row r="199" spans="1:29">
      <c r="A199" s="294" t="s">
        <v>2661</v>
      </c>
      <c r="B199" s="152">
        <f t="shared" si="7"/>
        <v>192</v>
      </c>
      <c r="C199" s="280" t="e">
        <f>_Loc2</f>
        <v>#N/A</v>
      </c>
      <c r="D199" s="281" t="e">
        <f>_Loc2</f>
        <v>#N/A</v>
      </c>
      <c r="E199" s="291" t="e">
        <f>_Loc2</f>
        <v>#N/A</v>
      </c>
      <c r="F199" s="272" t="e">
        <f>_Loc2</f>
        <v>#N/A</v>
      </c>
      <c r="G199" s="759" t="e">
        <f>_Loc2</f>
        <v>#N/A</v>
      </c>
      <c r="H199" s="760"/>
      <c r="I199" s="272" t="e">
        <f>_Loc2</f>
        <v>#N/A</v>
      </c>
      <c r="J199" s="272" t="e">
        <f>_Loc2</f>
        <v>#N/A</v>
      </c>
      <c r="K199" s="272" t="e">
        <f>_Loc2</f>
        <v>#N/A</v>
      </c>
      <c r="L199" s="272" t="e">
        <f>_Loc2</f>
        <v>#N/A</v>
      </c>
      <c r="M199" s="152"/>
      <c r="N199" s="152"/>
      <c r="O199" s="152"/>
      <c r="P199" s="152"/>
      <c r="Q199" s="152"/>
      <c r="R199" s="152"/>
      <c r="S199" s="152"/>
      <c r="T199" s="272"/>
      <c r="U199" s="329"/>
      <c r="V199" s="272"/>
      <c r="W199" s="272" t="e">
        <f>_Loc2</f>
        <v>#N/A</v>
      </c>
      <c r="X199" s="272" t="e">
        <f>_Loc2</f>
        <v>#N/A</v>
      </c>
      <c r="Y199" s="272" t="e">
        <f>_Loc2</f>
        <v>#N/A</v>
      </c>
      <c r="Z199" s="110">
        <f t="shared" si="6"/>
        <v>292</v>
      </c>
      <c r="AA199" s="272" t="e">
        <f>_Loc2</f>
        <v>#N/A</v>
      </c>
      <c r="AB199" s="272" t="e">
        <f>_Loc2</f>
        <v>#N/A</v>
      </c>
      <c r="AC199" s="110" t="str">
        <f t="shared" si="8"/>
        <v/>
      </c>
    </row>
    <row r="200" spans="1:29">
      <c r="A200" s="294" t="s">
        <v>2662</v>
      </c>
      <c r="B200" s="152">
        <f t="shared" si="7"/>
        <v>193</v>
      </c>
      <c r="C200" s="280" t="e">
        <f>_Loc2</f>
        <v>#N/A</v>
      </c>
      <c r="D200" s="281" t="e">
        <f>_Loc2</f>
        <v>#N/A</v>
      </c>
      <c r="E200" s="291" t="e">
        <f>_Loc2</f>
        <v>#N/A</v>
      </c>
      <c r="F200" s="272" t="e">
        <f>_Loc2</f>
        <v>#N/A</v>
      </c>
      <c r="G200" s="759" t="e">
        <f>_Loc2</f>
        <v>#N/A</v>
      </c>
      <c r="H200" s="760"/>
      <c r="I200" s="272" t="e">
        <f>_Loc2</f>
        <v>#N/A</v>
      </c>
      <c r="J200" s="272" t="e">
        <f>_Loc2</f>
        <v>#N/A</v>
      </c>
      <c r="K200" s="272" t="e">
        <f>_Loc2</f>
        <v>#N/A</v>
      </c>
      <c r="L200" s="272" t="e">
        <f>_Loc2</f>
        <v>#N/A</v>
      </c>
      <c r="M200" s="152"/>
      <c r="N200" s="152"/>
      <c r="O200" s="152"/>
      <c r="P200" s="152"/>
      <c r="Q200" s="152"/>
      <c r="R200" s="152"/>
      <c r="S200" s="299"/>
      <c r="T200" s="272"/>
      <c r="U200" s="329"/>
      <c r="V200" s="272"/>
      <c r="W200" s="272" t="e">
        <f>_Loc2</f>
        <v>#N/A</v>
      </c>
      <c r="X200" s="272" t="e">
        <f>_Loc2</f>
        <v>#N/A</v>
      </c>
      <c r="Y200" s="272" t="e">
        <f>_Loc2</f>
        <v>#N/A</v>
      </c>
      <c r="Z200" s="110">
        <f t="shared" ref="Z200:Z263" si="9">COUNTIF(F:F,F200)</f>
        <v>292</v>
      </c>
      <c r="AA200" s="272" t="e">
        <f>_Loc2</f>
        <v>#N/A</v>
      </c>
      <c r="AB200" s="272" t="e">
        <f>_Loc2</f>
        <v>#N/A</v>
      </c>
      <c r="AC200" s="110" t="str">
        <f t="shared" si="8"/>
        <v/>
      </c>
    </row>
    <row r="201" spans="1:29">
      <c r="A201" s="294" t="s">
        <v>2663</v>
      </c>
      <c r="B201" s="152">
        <f t="shared" ref="B201:B265" si="10">_stt_de</f>
        <v>194</v>
      </c>
      <c r="C201" s="280" t="e">
        <f>_Loc2</f>
        <v>#N/A</v>
      </c>
      <c r="D201" s="281" t="e">
        <f>_Loc2</f>
        <v>#N/A</v>
      </c>
      <c r="E201" s="291" t="e">
        <f>_Loc2</f>
        <v>#N/A</v>
      </c>
      <c r="F201" s="272" t="e">
        <f>_Loc2</f>
        <v>#N/A</v>
      </c>
      <c r="G201" s="759" t="e">
        <f>_Loc2</f>
        <v>#N/A</v>
      </c>
      <c r="H201" s="760"/>
      <c r="I201" s="272" t="e">
        <f>_Loc2</f>
        <v>#N/A</v>
      </c>
      <c r="J201" s="272" t="e">
        <f>_Loc2</f>
        <v>#N/A</v>
      </c>
      <c r="K201" s="272" t="e">
        <f>_Loc2</f>
        <v>#N/A</v>
      </c>
      <c r="L201" s="272" t="e">
        <f>_Loc2</f>
        <v>#N/A</v>
      </c>
      <c r="M201" s="152"/>
      <c r="N201" s="152"/>
      <c r="O201" s="152"/>
      <c r="P201" s="152"/>
      <c r="Q201" s="152"/>
      <c r="R201" s="152"/>
      <c r="S201" s="297"/>
      <c r="T201" s="272"/>
      <c r="U201" s="329"/>
      <c r="V201" s="272"/>
      <c r="W201" s="272" t="e">
        <f>_Loc2</f>
        <v>#N/A</v>
      </c>
      <c r="X201" s="272" t="e">
        <f>_Loc2</f>
        <v>#N/A</v>
      </c>
      <c r="Y201" s="272" t="e">
        <f>_Loc2</f>
        <v>#N/A</v>
      </c>
      <c r="Z201" s="110">
        <f t="shared" si="9"/>
        <v>292</v>
      </c>
      <c r="AA201" s="272" t="e">
        <f>_Loc2</f>
        <v>#N/A</v>
      </c>
      <c r="AB201" s="272" t="e">
        <f>_Loc2</f>
        <v>#N/A</v>
      </c>
      <c r="AC201" s="110" t="str">
        <f t="shared" ref="AC201:AC265" si="11">+IF(S201="","",AB201)</f>
        <v/>
      </c>
    </row>
    <row r="202" spans="1:29">
      <c r="A202" s="294" t="s">
        <v>2664</v>
      </c>
      <c r="B202" s="152">
        <f t="shared" si="10"/>
        <v>195</v>
      </c>
      <c r="C202" s="280" t="e">
        <f>_Loc2</f>
        <v>#N/A</v>
      </c>
      <c r="D202" s="281" t="e">
        <f>_Loc2</f>
        <v>#N/A</v>
      </c>
      <c r="E202" s="291" t="e">
        <f>_Loc2</f>
        <v>#N/A</v>
      </c>
      <c r="F202" s="272" t="e">
        <f>_Loc2</f>
        <v>#N/A</v>
      </c>
      <c r="G202" s="759" t="e">
        <f>_Loc2</f>
        <v>#N/A</v>
      </c>
      <c r="H202" s="760"/>
      <c r="I202" s="272" t="e">
        <f>_Loc2</f>
        <v>#N/A</v>
      </c>
      <c r="J202" s="272" t="e">
        <f>_Loc2</f>
        <v>#N/A</v>
      </c>
      <c r="K202" s="272" t="e">
        <f>_Loc2</f>
        <v>#N/A</v>
      </c>
      <c r="L202" s="272" t="e">
        <f>_Loc2</f>
        <v>#N/A</v>
      </c>
      <c r="M202" s="152"/>
      <c r="N202" s="152"/>
      <c r="O202" s="152"/>
      <c r="P202" s="152"/>
      <c r="Q202" s="152"/>
      <c r="R202" s="152"/>
      <c r="S202" s="152"/>
      <c r="T202" s="272"/>
      <c r="U202" s="329"/>
      <c r="V202" s="272"/>
      <c r="W202" s="272" t="e">
        <f>_Loc2</f>
        <v>#N/A</v>
      </c>
      <c r="X202" s="272" t="e">
        <f>_Loc2</f>
        <v>#N/A</v>
      </c>
      <c r="Y202" s="272" t="e">
        <f>_Loc2</f>
        <v>#N/A</v>
      </c>
      <c r="Z202" s="110">
        <f t="shared" si="9"/>
        <v>292</v>
      </c>
      <c r="AA202" s="272" t="e">
        <f>_Loc2</f>
        <v>#N/A</v>
      </c>
      <c r="AB202" s="272" t="e">
        <f>_Loc2</f>
        <v>#N/A</v>
      </c>
      <c r="AC202" s="110" t="str">
        <f t="shared" si="11"/>
        <v/>
      </c>
    </row>
    <row r="203" spans="1:29">
      <c r="A203" s="294" t="s">
        <v>2665</v>
      </c>
      <c r="B203" s="152">
        <f t="shared" si="10"/>
        <v>196</v>
      </c>
      <c r="C203" s="280" t="e">
        <f>_Loc2</f>
        <v>#N/A</v>
      </c>
      <c r="D203" s="281" t="e">
        <f>_Loc2</f>
        <v>#N/A</v>
      </c>
      <c r="E203" s="291" t="e">
        <f>_Loc2</f>
        <v>#N/A</v>
      </c>
      <c r="F203" s="272" t="e">
        <f>_Loc2</f>
        <v>#N/A</v>
      </c>
      <c r="G203" s="759" t="e">
        <f>_Loc2</f>
        <v>#N/A</v>
      </c>
      <c r="H203" s="760"/>
      <c r="I203" s="272" t="e">
        <f>_Loc2</f>
        <v>#N/A</v>
      </c>
      <c r="J203" s="272" t="e">
        <f>_Loc2</f>
        <v>#N/A</v>
      </c>
      <c r="K203" s="272" t="e">
        <f>_Loc2</f>
        <v>#N/A</v>
      </c>
      <c r="L203" s="272" t="e">
        <f>_Loc2</f>
        <v>#N/A</v>
      </c>
      <c r="M203" s="152"/>
      <c r="N203" s="152"/>
      <c r="O203" s="152"/>
      <c r="P203" s="152"/>
      <c r="Q203" s="152"/>
      <c r="R203" s="152"/>
      <c r="S203" s="152"/>
      <c r="T203" s="272"/>
      <c r="U203" s="329"/>
      <c r="V203" s="272"/>
      <c r="W203" s="272" t="e">
        <f>_Loc2</f>
        <v>#N/A</v>
      </c>
      <c r="X203" s="272" t="e">
        <f>_Loc2</f>
        <v>#N/A</v>
      </c>
      <c r="Y203" s="272" t="e">
        <f>_Loc2</f>
        <v>#N/A</v>
      </c>
      <c r="Z203" s="110">
        <f t="shared" si="9"/>
        <v>292</v>
      </c>
      <c r="AA203" s="272" t="e">
        <f>_Loc2</f>
        <v>#N/A</v>
      </c>
      <c r="AB203" s="272" t="e">
        <f>_Loc2</f>
        <v>#N/A</v>
      </c>
      <c r="AC203" s="110" t="str">
        <f t="shared" si="11"/>
        <v/>
      </c>
    </row>
    <row r="204" spans="1:29">
      <c r="A204" s="294" t="s">
        <v>2666</v>
      </c>
      <c r="B204" s="152">
        <f t="shared" si="10"/>
        <v>197</v>
      </c>
      <c r="C204" s="280" t="e">
        <f>_Loc2</f>
        <v>#N/A</v>
      </c>
      <c r="D204" s="281" t="e">
        <f>_Loc2</f>
        <v>#N/A</v>
      </c>
      <c r="E204" s="291" t="e">
        <f>_Loc2</f>
        <v>#N/A</v>
      </c>
      <c r="F204" s="272" t="e">
        <f>_Loc2</f>
        <v>#N/A</v>
      </c>
      <c r="G204" s="759" t="e">
        <f>_Loc2</f>
        <v>#N/A</v>
      </c>
      <c r="H204" s="760"/>
      <c r="I204" s="272" t="e">
        <f>_Loc2</f>
        <v>#N/A</v>
      </c>
      <c r="J204" s="272" t="e">
        <f>_Loc2</f>
        <v>#N/A</v>
      </c>
      <c r="K204" s="272" t="e">
        <f>_Loc2</f>
        <v>#N/A</v>
      </c>
      <c r="L204" s="272" t="e">
        <f>_Loc2</f>
        <v>#N/A</v>
      </c>
      <c r="M204" s="152"/>
      <c r="N204" s="152"/>
      <c r="O204" s="152"/>
      <c r="P204" s="152"/>
      <c r="Q204" s="152"/>
      <c r="R204" s="152"/>
      <c r="S204" s="152"/>
      <c r="T204" s="272"/>
      <c r="U204" s="329"/>
      <c r="V204" s="272"/>
      <c r="W204" s="272" t="e">
        <f>_Loc2</f>
        <v>#N/A</v>
      </c>
      <c r="X204" s="272" t="e">
        <f>_Loc2</f>
        <v>#N/A</v>
      </c>
      <c r="Y204" s="272" t="e">
        <f>_Loc2</f>
        <v>#N/A</v>
      </c>
      <c r="Z204" s="110">
        <f t="shared" si="9"/>
        <v>292</v>
      </c>
      <c r="AA204" s="272" t="e">
        <f>_Loc2</f>
        <v>#N/A</v>
      </c>
      <c r="AB204" s="272" t="e">
        <f>_Loc2</f>
        <v>#N/A</v>
      </c>
      <c r="AC204" s="110" t="str">
        <f t="shared" si="11"/>
        <v/>
      </c>
    </row>
    <row r="205" spans="1:29">
      <c r="A205" s="294" t="s">
        <v>2667</v>
      </c>
      <c r="B205" s="152">
        <f t="shared" si="10"/>
        <v>198</v>
      </c>
      <c r="C205" s="280" t="e">
        <f>_Loc2</f>
        <v>#N/A</v>
      </c>
      <c r="D205" s="281" t="e">
        <f>_Loc2</f>
        <v>#N/A</v>
      </c>
      <c r="E205" s="291" t="e">
        <f>_Loc2</f>
        <v>#N/A</v>
      </c>
      <c r="F205" s="272" t="e">
        <f>_Loc2</f>
        <v>#N/A</v>
      </c>
      <c r="G205" s="759" t="e">
        <f>_Loc2</f>
        <v>#N/A</v>
      </c>
      <c r="H205" s="760"/>
      <c r="I205" s="272" t="e">
        <f>_Loc2</f>
        <v>#N/A</v>
      </c>
      <c r="J205" s="272" t="e">
        <f>_Loc2</f>
        <v>#N/A</v>
      </c>
      <c r="K205" s="272" t="e">
        <f>_Loc2</f>
        <v>#N/A</v>
      </c>
      <c r="L205" s="272" t="e">
        <f>_Loc2</f>
        <v>#N/A</v>
      </c>
      <c r="M205" s="152"/>
      <c r="N205" s="152"/>
      <c r="O205" s="152"/>
      <c r="P205" s="152"/>
      <c r="Q205" s="152"/>
      <c r="R205" s="152"/>
      <c r="S205" s="152"/>
      <c r="T205" s="272"/>
      <c r="U205" s="329"/>
      <c r="V205" s="272"/>
      <c r="W205" s="272" t="e">
        <f>_Loc2</f>
        <v>#N/A</v>
      </c>
      <c r="X205" s="272" t="e">
        <f>_Loc2</f>
        <v>#N/A</v>
      </c>
      <c r="Y205" s="272" t="e">
        <f>_Loc2</f>
        <v>#N/A</v>
      </c>
      <c r="Z205" s="110">
        <f t="shared" si="9"/>
        <v>292</v>
      </c>
      <c r="AA205" s="272" t="e">
        <f>_Loc2</f>
        <v>#N/A</v>
      </c>
      <c r="AB205" s="272" t="e">
        <f>_Loc2</f>
        <v>#N/A</v>
      </c>
      <c r="AC205" s="110" t="str">
        <f t="shared" si="11"/>
        <v/>
      </c>
    </row>
    <row r="206" spans="1:29">
      <c r="A206" s="294" t="s">
        <v>2668</v>
      </c>
      <c r="B206" s="152">
        <f t="shared" si="10"/>
        <v>199</v>
      </c>
      <c r="C206" s="280" t="e">
        <f>_Loc2</f>
        <v>#N/A</v>
      </c>
      <c r="D206" s="281" t="e">
        <f>_Loc2</f>
        <v>#N/A</v>
      </c>
      <c r="E206" s="291" t="e">
        <f>_Loc2</f>
        <v>#N/A</v>
      </c>
      <c r="F206" s="272" t="e">
        <f>_Loc2</f>
        <v>#N/A</v>
      </c>
      <c r="G206" s="759" t="e">
        <f>_Loc2</f>
        <v>#N/A</v>
      </c>
      <c r="H206" s="760"/>
      <c r="I206" s="272" t="e">
        <f>_Loc2</f>
        <v>#N/A</v>
      </c>
      <c r="J206" s="272" t="e">
        <f>_Loc2</f>
        <v>#N/A</v>
      </c>
      <c r="K206" s="272" t="e">
        <f>_Loc2</f>
        <v>#N/A</v>
      </c>
      <c r="L206" s="272" t="e">
        <f>_Loc2</f>
        <v>#N/A</v>
      </c>
      <c r="M206" s="152"/>
      <c r="N206" s="152"/>
      <c r="O206" s="152"/>
      <c r="P206" s="152"/>
      <c r="Q206" s="152"/>
      <c r="R206" s="152"/>
      <c r="S206" s="152"/>
      <c r="T206" s="272"/>
      <c r="U206" s="329"/>
      <c r="V206" s="272"/>
      <c r="W206" s="272" t="e">
        <f>_Loc2</f>
        <v>#N/A</v>
      </c>
      <c r="X206" s="272" t="e">
        <f>_Loc2</f>
        <v>#N/A</v>
      </c>
      <c r="Y206" s="272" t="e">
        <f>_Loc2</f>
        <v>#N/A</v>
      </c>
      <c r="Z206" s="110">
        <f t="shared" si="9"/>
        <v>292</v>
      </c>
      <c r="AA206" s="272" t="e">
        <f>_Loc2</f>
        <v>#N/A</v>
      </c>
      <c r="AB206" s="272" t="e">
        <f>_Loc2</f>
        <v>#N/A</v>
      </c>
      <c r="AC206" s="110" t="str">
        <f t="shared" si="11"/>
        <v/>
      </c>
    </row>
    <row r="207" spans="1:29">
      <c r="A207" s="294" t="s">
        <v>2669</v>
      </c>
      <c r="B207" s="152">
        <f t="shared" si="10"/>
        <v>200</v>
      </c>
      <c r="C207" s="280" t="e">
        <f>_Loc2</f>
        <v>#N/A</v>
      </c>
      <c r="D207" s="281" t="e">
        <f>_Loc2</f>
        <v>#N/A</v>
      </c>
      <c r="E207" s="291" t="e">
        <f>_Loc2</f>
        <v>#N/A</v>
      </c>
      <c r="F207" s="272" t="e">
        <f>_Loc2</f>
        <v>#N/A</v>
      </c>
      <c r="G207" s="769" t="e">
        <f>_Loc2</f>
        <v>#N/A</v>
      </c>
      <c r="H207" s="770"/>
      <c r="I207" s="272" t="e">
        <f>_Loc2</f>
        <v>#N/A</v>
      </c>
      <c r="J207" s="272" t="e">
        <f>_Loc2</f>
        <v>#N/A</v>
      </c>
      <c r="K207" s="272" t="e">
        <f>_Loc2</f>
        <v>#N/A</v>
      </c>
      <c r="L207" s="272" t="e">
        <f>_Loc2</f>
        <v>#N/A</v>
      </c>
      <c r="M207" s="152"/>
      <c r="N207" s="152"/>
      <c r="O207" s="152"/>
      <c r="P207" s="152"/>
      <c r="Q207" s="152"/>
      <c r="R207" s="152"/>
      <c r="S207" s="152"/>
      <c r="T207" s="272"/>
      <c r="U207" s="329"/>
      <c r="V207" s="272"/>
      <c r="W207" s="272" t="e">
        <f>_Loc2</f>
        <v>#N/A</v>
      </c>
      <c r="X207" s="272" t="e">
        <f>_Loc2</f>
        <v>#N/A</v>
      </c>
      <c r="Y207" s="272" t="e">
        <f>_Loc2</f>
        <v>#N/A</v>
      </c>
      <c r="Z207" s="110">
        <f t="shared" si="9"/>
        <v>292</v>
      </c>
      <c r="AA207" s="272" t="e">
        <f>_Loc2</f>
        <v>#N/A</v>
      </c>
      <c r="AB207" s="272" t="e">
        <f>_Loc2</f>
        <v>#N/A</v>
      </c>
      <c r="AC207" s="110" t="str">
        <f t="shared" si="11"/>
        <v/>
      </c>
    </row>
    <row r="208" spans="1:29">
      <c r="A208" s="294" t="s">
        <v>2670</v>
      </c>
      <c r="B208" s="152">
        <f t="shared" si="10"/>
        <v>201</v>
      </c>
      <c r="C208" s="280" t="e">
        <f>_Loc2</f>
        <v>#N/A</v>
      </c>
      <c r="D208" s="281" t="e">
        <f>_Loc2</f>
        <v>#N/A</v>
      </c>
      <c r="E208" s="291" t="e">
        <f>_Loc2</f>
        <v>#N/A</v>
      </c>
      <c r="F208" s="272" t="e">
        <f>_Loc2</f>
        <v>#N/A</v>
      </c>
      <c r="G208" s="759" t="e">
        <f>_Loc2</f>
        <v>#N/A</v>
      </c>
      <c r="H208" s="760"/>
      <c r="I208" s="272" t="e">
        <f>_Loc2</f>
        <v>#N/A</v>
      </c>
      <c r="J208" s="272" t="e">
        <f>_Loc2</f>
        <v>#N/A</v>
      </c>
      <c r="K208" s="272" t="e">
        <f>_Loc2</f>
        <v>#N/A</v>
      </c>
      <c r="L208" s="272" t="e">
        <f>_Loc2</f>
        <v>#N/A</v>
      </c>
      <c r="M208" s="152"/>
      <c r="N208" s="152"/>
      <c r="O208" s="152"/>
      <c r="P208" s="152"/>
      <c r="Q208" s="152"/>
      <c r="R208" s="152"/>
      <c r="S208" s="152"/>
      <c r="T208" s="272"/>
      <c r="U208" s="329"/>
      <c r="V208" s="272"/>
      <c r="W208" s="272" t="e">
        <f>_Loc2</f>
        <v>#N/A</v>
      </c>
      <c r="X208" s="272" t="e">
        <f>_Loc2</f>
        <v>#N/A</v>
      </c>
      <c r="Y208" s="272" t="e">
        <f>_Loc2</f>
        <v>#N/A</v>
      </c>
      <c r="Z208" s="110">
        <f t="shared" si="9"/>
        <v>292</v>
      </c>
      <c r="AA208" s="272" t="e">
        <f>_Loc2</f>
        <v>#N/A</v>
      </c>
      <c r="AB208" s="272" t="e">
        <f>_Loc2</f>
        <v>#N/A</v>
      </c>
      <c r="AC208" s="110" t="str">
        <f t="shared" si="11"/>
        <v/>
      </c>
    </row>
    <row r="209" spans="1:29">
      <c r="A209" s="294" t="s">
        <v>2671</v>
      </c>
      <c r="B209" s="152">
        <f t="shared" si="10"/>
        <v>202</v>
      </c>
      <c r="C209" s="280" t="e">
        <f>_Loc2</f>
        <v>#N/A</v>
      </c>
      <c r="D209" s="281" t="e">
        <f>_Loc2</f>
        <v>#N/A</v>
      </c>
      <c r="E209" s="291" t="e">
        <f>_Loc2</f>
        <v>#N/A</v>
      </c>
      <c r="F209" s="272" t="e">
        <f>_Loc2</f>
        <v>#N/A</v>
      </c>
      <c r="G209" s="759" t="e">
        <f>_Loc2</f>
        <v>#N/A</v>
      </c>
      <c r="H209" s="760"/>
      <c r="I209" s="272" t="e">
        <f>_Loc2</f>
        <v>#N/A</v>
      </c>
      <c r="J209" s="272" t="e">
        <f>_Loc2</f>
        <v>#N/A</v>
      </c>
      <c r="K209" s="272" t="e">
        <f>_Loc2</f>
        <v>#N/A</v>
      </c>
      <c r="L209" s="272" t="e">
        <f>_Loc2</f>
        <v>#N/A</v>
      </c>
      <c r="M209" s="152"/>
      <c r="N209" s="152"/>
      <c r="O209" s="152"/>
      <c r="P209" s="152"/>
      <c r="Q209" s="152"/>
      <c r="R209" s="152"/>
      <c r="S209" s="152"/>
      <c r="T209" s="272"/>
      <c r="U209" s="329"/>
      <c r="V209" s="272"/>
      <c r="W209" s="272" t="e">
        <f>_Loc2</f>
        <v>#N/A</v>
      </c>
      <c r="X209" s="272" t="e">
        <f>_Loc2</f>
        <v>#N/A</v>
      </c>
      <c r="Y209" s="272" t="e">
        <f>_Loc2</f>
        <v>#N/A</v>
      </c>
      <c r="Z209" s="110">
        <f t="shared" si="9"/>
        <v>292</v>
      </c>
      <c r="AA209" s="272" t="e">
        <f>_Loc2</f>
        <v>#N/A</v>
      </c>
      <c r="AB209" s="272" t="e">
        <f>_Loc2</f>
        <v>#N/A</v>
      </c>
      <c r="AC209" s="110" t="str">
        <f t="shared" si="11"/>
        <v/>
      </c>
    </row>
    <row r="210" spans="1:29">
      <c r="A210" s="294" t="s">
        <v>2672</v>
      </c>
      <c r="B210" s="152">
        <f t="shared" si="10"/>
        <v>203</v>
      </c>
      <c r="C210" s="280" t="e">
        <f>_Loc2</f>
        <v>#N/A</v>
      </c>
      <c r="D210" s="281" t="e">
        <f>_Loc2</f>
        <v>#N/A</v>
      </c>
      <c r="E210" s="291" t="e">
        <f>_Loc2</f>
        <v>#N/A</v>
      </c>
      <c r="F210" s="272" t="e">
        <f>_Loc2</f>
        <v>#N/A</v>
      </c>
      <c r="G210" s="759" t="e">
        <f>_Loc2</f>
        <v>#N/A</v>
      </c>
      <c r="H210" s="760"/>
      <c r="I210" s="272" t="e">
        <f>_Loc2</f>
        <v>#N/A</v>
      </c>
      <c r="J210" s="272" t="e">
        <f>_Loc2</f>
        <v>#N/A</v>
      </c>
      <c r="K210" s="272" t="e">
        <f>_Loc2</f>
        <v>#N/A</v>
      </c>
      <c r="L210" s="272" t="e">
        <f>_Loc2</f>
        <v>#N/A</v>
      </c>
      <c r="M210" s="152"/>
      <c r="N210" s="152"/>
      <c r="O210" s="152"/>
      <c r="P210" s="152"/>
      <c r="Q210" s="152"/>
      <c r="R210" s="152"/>
      <c r="S210" s="152"/>
      <c r="T210" s="272"/>
      <c r="U210" s="329"/>
      <c r="V210" s="272"/>
      <c r="W210" s="272" t="e">
        <f>_Loc2</f>
        <v>#N/A</v>
      </c>
      <c r="X210" s="272" t="e">
        <f>_Loc2</f>
        <v>#N/A</v>
      </c>
      <c r="Y210" s="272" t="e">
        <f>_Loc2</f>
        <v>#N/A</v>
      </c>
      <c r="Z210" s="110">
        <f t="shared" si="9"/>
        <v>292</v>
      </c>
      <c r="AA210" s="272" t="e">
        <f>_Loc2</f>
        <v>#N/A</v>
      </c>
      <c r="AB210" s="272" t="e">
        <f>_Loc2</f>
        <v>#N/A</v>
      </c>
      <c r="AC210" s="110" t="str">
        <f t="shared" si="11"/>
        <v/>
      </c>
    </row>
    <row r="211" spans="1:29">
      <c r="A211" s="294" t="s">
        <v>2673</v>
      </c>
      <c r="B211" s="152">
        <f t="shared" si="10"/>
        <v>204</v>
      </c>
      <c r="C211" s="280" t="e">
        <f>_Loc2</f>
        <v>#N/A</v>
      </c>
      <c r="D211" s="281" t="e">
        <f>_Loc2</f>
        <v>#N/A</v>
      </c>
      <c r="E211" s="291" t="e">
        <f>_Loc2</f>
        <v>#N/A</v>
      </c>
      <c r="F211" s="272" t="e">
        <f>_Loc2</f>
        <v>#N/A</v>
      </c>
      <c r="G211" s="759" t="e">
        <f>_Loc2</f>
        <v>#N/A</v>
      </c>
      <c r="H211" s="760"/>
      <c r="I211" s="272" t="e">
        <f>_Loc2</f>
        <v>#N/A</v>
      </c>
      <c r="J211" s="272" t="e">
        <f>_Loc2</f>
        <v>#N/A</v>
      </c>
      <c r="K211" s="272" t="e">
        <f>_Loc2</f>
        <v>#N/A</v>
      </c>
      <c r="L211" s="272" t="e">
        <f>_Loc2</f>
        <v>#N/A</v>
      </c>
      <c r="M211" s="152"/>
      <c r="N211" s="152"/>
      <c r="O211" s="152"/>
      <c r="P211" s="152"/>
      <c r="Q211" s="152"/>
      <c r="R211" s="152"/>
      <c r="S211" s="152"/>
      <c r="T211" s="272"/>
      <c r="U211" s="329"/>
      <c r="V211" s="272"/>
      <c r="W211" s="272" t="e">
        <f>_Loc2</f>
        <v>#N/A</v>
      </c>
      <c r="X211" s="272" t="e">
        <f>_Loc2</f>
        <v>#N/A</v>
      </c>
      <c r="Y211" s="272" t="e">
        <f>_Loc2</f>
        <v>#N/A</v>
      </c>
      <c r="Z211" s="110">
        <f t="shared" si="9"/>
        <v>292</v>
      </c>
      <c r="AA211" s="272" t="e">
        <f>_Loc2</f>
        <v>#N/A</v>
      </c>
      <c r="AB211" s="272" t="e">
        <f>_Loc2</f>
        <v>#N/A</v>
      </c>
      <c r="AC211" s="110" t="str">
        <f t="shared" si="11"/>
        <v/>
      </c>
    </row>
    <row r="212" spans="1:29">
      <c r="A212" s="294" t="s">
        <v>2674</v>
      </c>
      <c r="B212" s="152">
        <f t="shared" si="10"/>
        <v>205</v>
      </c>
      <c r="C212" s="280" t="e">
        <f>_Loc2</f>
        <v>#N/A</v>
      </c>
      <c r="D212" s="281" t="e">
        <f>_Loc2</f>
        <v>#N/A</v>
      </c>
      <c r="E212" s="291" t="e">
        <f>_Loc2</f>
        <v>#N/A</v>
      </c>
      <c r="F212" s="272" t="e">
        <f>_Loc2</f>
        <v>#N/A</v>
      </c>
      <c r="G212" s="759" t="e">
        <f>_Loc2</f>
        <v>#N/A</v>
      </c>
      <c r="H212" s="760"/>
      <c r="I212" s="272" t="e">
        <f>_Loc2</f>
        <v>#N/A</v>
      </c>
      <c r="J212" s="272" t="e">
        <f>_Loc2</f>
        <v>#N/A</v>
      </c>
      <c r="K212" s="272" t="e">
        <f>_Loc2</f>
        <v>#N/A</v>
      </c>
      <c r="L212" s="272" t="e">
        <f>_Loc2</f>
        <v>#N/A</v>
      </c>
      <c r="M212" s="152"/>
      <c r="N212" s="152"/>
      <c r="O212" s="152"/>
      <c r="P212" s="152"/>
      <c r="Q212" s="152"/>
      <c r="R212" s="152"/>
      <c r="S212" s="152"/>
      <c r="T212" s="272"/>
      <c r="U212" s="329"/>
      <c r="V212" s="272"/>
      <c r="W212" s="272" t="e">
        <f>_Loc2</f>
        <v>#N/A</v>
      </c>
      <c r="X212" s="272" t="e">
        <f>_Loc2</f>
        <v>#N/A</v>
      </c>
      <c r="Y212" s="272" t="e">
        <f>_Loc2</f>
        <v>#N/A</v>
      </c>
      <c r="Z212" s="110">
        <f t="shared" si="9"/>
        <v>292</v>
      </c>
      <c r="AA212" s="272" t="e">
        <f>_Loc2</f>
        <v>#N/A</v>
      </c>
      <c r="AB212" s="272" t="e">
        <f>_Loc2</f>
        <v>#N/A</v>
      </c>
      <c r="AC212" s="110" t="str">
        <f t="shared" si="11"/>
        <v/>
      </c>
    </row>
    <row r="213" spans="1:29">
      <c r="A213" s="294" t="s">
        <v>2675</v>
      </c>
      <c r="B213" s="152">
        <f t="shared" si="10"/>
        <v>206</v>
      </c>
      <c r="C213" s="280" t="e">
        <f>_Loc2</f>
        <v>#N/A</v>
      </c>
      <c r="D213" s="281" t="e">
        <f>_Loc2</f>
        <v>#N/A</v>
      </c>
      <c r="E213" s="291" t="e">
        <f>_Loc2</f>
        <v>#N/A</v>
      </c>
      <c r="F213" s="272" t="e">
        <f>_Loc2</f>
        <v>#N/A</v>
      </c>
      <c r="G213" s="759" t="e">
        <f>_Loc2</f>
        <v>#N/A</v>
      </c>
      <c r="H213" s="760"/>
      <c r="I213" s="272" t="e">
        <f>_Loc2</f>
        <v>#N/A</v>
      </c>
      <c r="J213" s="272" t="e">
        <f>_Loc2</f>
        <v>#N/A</v>
      </c>
      <c r="K213" s="272" t="e">
        <f>_Loc2</f>
        <v>#N/A</v>
      </c>
      <c r="L213" s="272" t="e">
        <f>_Loc2</f>
        <v>#N/A</v>
      </c>
      <c r="M213" s="152"/>
      <c r="N213" s="152"/>
      <c r="O213" s="152"/>
      <c r="P213" s="152"/>
      <c r="Q213" s="152"/>
      <c r="R213" s="152"/>
      <c r="S213" s="299"/>
      <c r="T213" s="272"/>
      <c r="U213" s="329"/>
      <c r="V213" s="272"/>
      <c r="W213" s="272" t="e">
        <f>_Loc2</f>
        <v>#N/A</v>
      </c>
      <c r="X213" s="272" t="e">
        <f>_Loc2</f>
        <v>#N/A</v>
      </c>
      <c r="Y213" s="272" t="e">
        <f>_Loc2</f>
        <v>#N/A</v>
      </c>
      <c r="Z213" s="110">
        <f t="shared" si="9"/>
        <v>292</v>
      </c>
      <c r="AA213" s="272" t="e">
        <f>_Loc2</f>
        <v>#N/A</v>
      </c>
      <c r="AB213" s="272" t="e">
        <f>_Loc2</f>
        <v>#N/A</v>
      </c>
      <c r="AC213" s="110" t="str">
        <f t="shared" si="11"/>
        <v/>
      </c>
    </row>
    <row r="214" spans="1:29">
      <c r="A214" s="294" t="s">
        <v>2676</v>
      </c>
      <c r="B214" s="152">
        <f t="shared" si="10"/>
        <v>207</v>
      </c>
      <c r="C214" s="280" t="e">
        <f>_Loc2</f>
        <v>#N/A</v>
      </c>
      <c r="D214" s="281" t="e">
        <f>_Loc2</f>
        <v>#N/A</v>
      </c>
      <c r="E214" s="291" t="e">
        <f>_Loc2</f>
        <v>#N/A</v>
      </c>
      <c r="F214" s="272" t="e">
        <f>_Loc2</f>
        <v>#N/A</v>
      </c>
      <c r="G214" s="759" t="e">
        <f>_Loc2</f>
        <v>#N/A</v>
      </c>
      <c r="H214" s="760"/>
      <c r="I214" s="272" t="e">
        <f>_Loc2</f>
        <v>#N/A</v>
      </c>
      <c r="J214" s="272" t="e">
        <f>_Loc2</f>
        <v>#N/A</v>
      </c>
      <c r="K214" s="272" t="e">
        <f>_Loc2</f>
        <v>#N/A</v>
      </c>
      <c r="L214" s="272" t="e">
        <f>_Loc2</f>
        <v>#N/A</v>
      </c>
      <c r="M214" s="152"/>
      <c r="N214" s="152"/>
      <c r="O214" s="152"/>
      <c r="P214" s="152"/>
      <c r="Q214" s="152"/>
      <c r="R214" s="152"/>
      <c r="S214" s="152"/>
      <c r="T214" s="272"/>
      <c r="U214" s="329"/>
      <c r="V214" s="272"/>
      <c r="W214" s="272" t="e">
        <f>_Loc2</f>
        <v>#N/A</v>
      </c>
      <c r="X214" s="272" t="e">
        <f>_Loc2</f>
        <v>#N/A</v>
      </c>
      <c r="Y214" s="272" t="e">
        <f>_Loc2</f>
        <v>#N/A</v>
      </c>
      <c r="Z214" s="110">
        <f t="shared" si="9"/>
        <v>292</v>
      </c>
      <c r="AA214" s="272" t="e">
        <f>_Loc2</f>
        <v>#N/A</v>
      </c>
      <c r="AB214" s="272" t="e">
        <f>_Loc2</f>
        <v>#N/A</v>
      </c>
      <c r="AC214" s="110" t="str">
        <f t="shared" si="11"/>
        <v/>
      </c>
    </row>
    <row r="215" spans="1:29">
      <c r="A215" s="294" t="s">
        <v>2677</v>
      </c>
      <c r="B215" s="152">
        <f t="shared" si="10"/>
        <v>208</v>
      </c>
      <c r="C215" s="280" t="e">
        <f>_Loc2</f>
        <v>#N/A</v>
      </c>
      <c r="D215" s="281" t="e">
        <f>_Loc2</f>
        <v>#N/A</v>
      </c>
      <c r="E215" s="291" t="e">
        <f>_Loc2</f>
        <v>#N/A</v>
      </c>
      <c r="F215" s="272" t="e">
        <f>_Loc2</f>
        <v>#N/A</v>
      </c>
      <c r="G215" s="759" t="e">
        <f>_Loc2</f>
        <v>#N/A</v>
      </c>
      <c r="H215" s="760"/>
      <c r="I215" s="272" t="e">
        <f>_Loc2</f>
        <v>#N/A</v>
      </c>
      <c r="J215" s="272" t="e">
        <f>_Loc2</f>
        <v>#N/A</v>
      </c>
      <c r="K215" s="272" t="e">
        <f>_Loc2</f>
        <v>#N/A</v>
      </c>
      <c r="L215" s="272" t="e">
        <f>_Loc2</f>
        <v>#N/A</v>
      </c>
      <c r="M215" s="152"/>
      <c r="N215" s="152"/>
      <c r="O215" s="152"/>
      <c r="P215" s="152"/>
      <c r="Q215" s="152"/>
      <c r="R215" s="152"/>
      <c r="S215" s="152"/>
      <c r="T215" s="272"/>
      <c r="U215" s="329"/>
      <c r="V215" s="272"/>
      <c r="W215" s="272" t="e">
        <f>_Loc2</f>
        <v>#N/A</v>
      </c>
      <c r="X215" s="272" t="e">
        <f>_Loc2</f>
        <v>#N/A</v>
      </c>
      <c r="Y215" s="272" t="e">
        <f>_Loc2</f>
        <v>#N/A</v>
      </c>
      <c r="Z215" s="110">
        <f t="shared" si="9"/>
        <v>292</v>
      </c>
      <c r="AA215" s="272" t="e">
        <f>_Loc2</f>
        <v>#N/A</v>
      </c>
      <c r="AB215" s="272" t="e">
        <f>_Loc2</f>
        <v>#N/A</v>
      </c>
      <c r="AC215" s="110" t="str">
        <f t="shared" si="11"/>
        <v/>
      </c>
    </row>
    <row r="216" spans="1:29">
      <c r="A216" s="294" t="s">
        <v>2678</v>
      </c>
      <c r="B216" s="152">
        <f t="shared" si="10"/>
        <v>209</v>
      </c>
      <c r="C216" s="280" t="e">
        <f>_Loc2</f>
        <v>#N/A</v>
      </c>
      <c r="D216" s="281" t="e">
        <f>_Loc2</f>
        <v>#N/A</v>
      </c>
      <c r="E216" s="291" t="e">
        <f>_Loc2</f>
        <v>#N/A</v>
      </c>
      <c r="F216" s="272" t="e">
        <f>_Loc2</f>
        <v>#N/A</v>
      </c>
      <c r="G216" s="759" t="e">
        <f>_Loc2</f>
        <v>#N/A</v>
      </c>
      <c r="H216" s="760"/>
      <c r="I216" s="272" t="e">
        <f>_Loc2</f>
        <v>#N/A</v>
      </c>
      <c r="J216" s="272" t="e">
        <f>_Loc2</f>
        <v>#N/A</v>
      </c>
      <c r="K216" s="272" t="e">
        <f>_Loc2</f>
        <v>#N/A</v>
      </c>
      <c r="L216" s="272" t="e">
        <f>_Loc2</f>
        <v>#N/A</v>
      </c>
      <c r="M216" s="152"/>
      <c r="N216" s="152"/>
      <c r="O216" s="152"/>
      <c r="P216" s="152"/>
      <c r="Q216" s="152"/>
      <c r="R216" s="152"/>
      <c r="S216" s="152"/>
      <c r="T216" s="272"/>
      <c r="U216" s="329"/>
      <c r="V216" s="272"/>
      <c r="W216" s="272" t="e">
        <f>_Loc2</f>
        <v>#N/A</v>
      </c>
      <c r="X216" s="272" t="e">
        <f>_Loc2</f>
        <v>#N/A</v>
      </c>
      <c r="Y216" s="272" t="e">
        <f>_Loc2</f>
        <v>#N/A</v>
      </c>
      <c r="Z216" s="110">
        <f t="shared" si="9"/>
        <v>292</v>
      </c>
      <c r="AA216" s="272" t="e">
        <f>_Loc2</f>
        <v>#N/A</v>
      </c>
      <c r="AB216" s="272" t="e">
        <f>_Loc2</f>
        <v>#N/A</v>
      </c>
      <c r="AC216" s="110" t="str">
        <f t="shared" si="11"/>
        <v/>
      </c>
    </row>
    <row r="217" spans="1:29">
      <c r="A217" s="294" t="s">
        <v>2679</v>
      </c>
      <c r="B217" s="152">
        <f t="shared" si="10"/>
        <v>210</v>
      </c>
      <c r="C217" s="280" t="e">
        <f>_Loc2</f>
        <v>#N/A</v>
      </c>
      <c r="D217" s="281" t="e">
        <f>_Loc2</f>
        <v>#N/A</v>
      </c>
      <c r="E217" s="291" t="e">
        <f>_Loc2</f>
        <v>#N/A</v>
      </c>
      <c r="F217" s="272" t="e">
        <f>_Loc2</f>
        <v>#N/A</v>
      </c>
      <c r="G217" s="759" t="e">
        <f>_Loc2</f>
        <v>#N/A</v>
      </c>
      <c r="H217" s="760"/>
      <c r="I217" s="272" t="e">
        <f>_Loc2</f>
        <v>#N/A</v>
      </c>
      <c r="J217" s="272" t="e">
        <f>_Loc2</f>
        <v>#N/A</v>
      </c>
      <c r="K217" s="272" t="e">
        <f>_Loc2</f>
        <v>#N/A</v>
      </c>
      <c r="L217" s="272" t="e">
        <f>_Loc2</f>
        <v>#N/A</v>
      </c>
      <c r="M217" s="152"/>
      <c r="N217" s="152"/>
      <c r="O217" s="152"/>
      <c r="P217" s="152"/>
      <c r="Q217" s="152"/>
      <c r="R217" s="152"/>
      <c r="S217" s="152"/>
      <c r="T217" s="272"/>
      <c r="U217" s="329"/>
      <c r="V217" s="272"/>
      <c r="W217" s="272" t="e">
        <f>_Loc2</f>
        <v>#N/A</v>
      </c>
      <c r="X217" s="272" t="e">
        <f>_Loc2</f>
        <v>#N/A</v>
      </c>
      <c r="Y217" s="272" t="e">
        <f>_Loc2</f>
        <v>#N/A</v>
      </c>
      <c r="Z217" s="110">
        <f t="shared" si="9"/>
        <v>292</v>
      </c>
      <c r="AA217" s="272" t="e">
        <f>_Loc2</f>
        <v>#N/A</v>
      </c>
      <c r="AB217" s="272" t="e">
        <f>_Loc2</f>
        <v>#N/A</v>
      </c>
      <c r="AC217" s="110" t="str">
        <f t="shared" si="11"/>
        <v/>
      </c>
    </row>
    <row r="218" spans="1:29">
      <c r="A218" s="294" t="s">
        <v>2680</v>
      </c>
      <c r="B218" s="152">
        <f t="shared" si="10"/>
        <v>211</v>
      </c>
      <c r="C218" s="280" t="e">
        <f>_Loc2</f>
        <v>#N/A</v>
      </c>
      <c r="D218" s="281" t="e">
        <f>_Loc2</f>
        <v>#N/A</v>
      </c>
      <c r="E218" s="291" t="e">
        <f>_Loc2</f>
        <v>#N/A</v>
      </c>
      <c r="F218" s="272" t="e">
        <f>_Loc2</f>
        <v>#N/A</v>
      </c>
      <c r="G218" s="759" t="e">
        <f>_Loc2</f>
        <v>#N/A</v>
      </c>
      <c r="H218" s="760"/>
      <c r="I218" s="272" t="e">
        <f>_Loc2</f>
        <v>#N/A</v>
      </c>
      <c r="J218" s="272" t="e">
        <f>_Loc2</f>
        <v>#N/A</v>
      </c>
      <c r="K218" s="272" t="e">
        <f>_Loc2</f>
        <v>#N/A</v>
      </c>
      <c r="L218" s="272" t="e">
        <f>_Loc2</f>
        <v>#N/A</v>
      </c>
      <c r="M218" s="152"/>
      <c r="N218" s="152"/>
      <c r="O218" s="152"/>
      <c r="P218" s="152"/>
      <c r="Q218" s="152"/>
      <c r="R218" s="152"/>
      <c r="S218" s="152"/>
      <c r="T218" s="272"/>
      <c r="U218" s="329"/>
      <c r="V218" s="272"/>
      <c r="W218" s="272" t="e">
        <f>_Loc2</f>
        <v>#N/A</v>
      </c>
      <c r="X218" s="272" t="e">
        <f>_Loc2</f>
        <v>#N/A</v>
      </c>
      <c r="Y218" s="272" t="e">
        <f>_Loc2</f>
        <v>#N/A</v>
      </c>
      <c r="Z218" s="110">
        <f t="shared" si="9"/>
        <v>292</v>
      </c>
      <c r="AA218" s="272" t="e">
        <f>_Loc2</f>
        <v>#N/A</v>
      </c>
      <c r="AB218" s="272" t="e">
        <f>_Loc2</f>
        <v>#N/A</v>
      </c>
      <c r="AC218" s="110" t="str">
        <f t="shared" si="11"/>
        <v/>
      </c>
    </row>
    <row r="219" spans="1:29">
      <c r="A219" s="294" t="s">
        <v>2681</v>
      </c>
      <c r="B219" s="152">
        <f t="shared" si="10"/>
        <v>212</v>
      </c>
      <c r="C219" s="280" t="e">
        <f>_Loc2</f>
        <v>#N/A</v>
      </c>
      <c r="D219" s="281" t="e">
        <f>_Loc2</f>
        <v>#N/A</v>
      </c>
      <c r="E219" s="291" t="e">
        <f>_Loc2</f>
        <v>#N/A</v>
      </c>
      <c r="F219" s="272" t="e">
        <f>_Loc2</f>
        <v>#N/A</v>
      </c>
      <c r="G219" s="759" t="e">
        <f>_Loc2</f>
        <v>#N/A</v>
      </c>
      <c r="H219" s="760"/>
      <c r="I219" s="272" t="e">
        <f>_Loc2</f>
        <v>#N/A</v>
      </c>
      <c r="J219" s="272" t="e">
        <f>_Loc2</f>
        <v>#N/A</v>
      </c>
      <c r="K219" s="272" t="e">
        <f>_Loc2</f>
        <v>#N/A</v>
      </c>
      <c r="L219" s="272" t="e">
        <f>_Loc2</f>
        <v>#N/A</v>
      </c>
      <c r="M219" s="152"/>
      <c r="N219" s="152"/>
      <c r="O219" s="152"/>
      <c r="P219" s="152"/>
      <c r="Q219" s="152"/>
      <c r="R219" s="152"/>
      <c r="S219" s="152"/>
      <c r="T219" s="272"/>
      <c r="U219" s="329"/>
      <c r="V219" s="272"/>
      <c r="W219" s="272" t="e">
        <f>_Loc2</f>
        <v>#N/A</v>
      </c>
      <c r="X219" s="272" t="e">
        <f>_Loc2</f>
        <v>#N/A</v>
      </c>
      <c r="Y219" s="272" t="e">
        <f>_Loc2</f>
        <v>#N/A</v>
      </c>
      <c r="Z219" s="110">
        <f t="shared" si="9"/>
        <v>292</v>
      </c>
      <c r="AA219" s="272" t="e">
        <f>_Loc2</f>
        <v>#N/A</v>
      </c>
      <c r="AB219" s="272" t="e">
        <f>_Loc2</f>
        <v>#N/A</v>
      </c>
      <c r="AC219" s="110" t="str">
        <f t="shared" si="11"/>
        <v/>
      </c>
    </row>
    <row r="220" spans="1:29">
      <c r="A220" s="294" t="s">
        <v>2682</v>
      </c>
      <c r="B220" s="152">
        <f t="shared" si="10"/>
        <v>213</v>
      </c>
      <c r="C220" s="280" t="e">
        <f>_Loc2</f>
        <v>#N/A</v>
      </c>
      <c r="D220" s="281" t="e">
        <f>_Loc2</f>
        <v>#N/A</v>
      </c>
      <c r="E220" s="291" t="e">
        <f>_Loc2</f>
        <v>#N/A</v>
      </c>
      <c r="F220" s="272" t="e">
        <f>_Loc2</f>
        <v>#N/A</v>
      </c>
      <c r="G220" s="759" t="e">
        <f>_Loc2</f>
        <v>#N/A</v>
      </c>
      <c r="H220" s="760"/>
      <c r="I220" s="272" t="e">
        <f>_Loc2</f>
        <v>#N/A</v>
      </c>
      <c r="J220" s="272" t="e">
        <f>_Loc2</f>
        <v>#N/A</v>
      </c>
      <c r="K220" s="272" t="e">
        <f>_Loc2</f>
        <v>#N/A</v>
      </c>
      <c r="L220" s="272" t="e">
        <f>_Loc2</f>
        <v>#N/A</v>
      </c>
      <c r="M220" s="152"/>
      <c r="N220" s="152"/>
      <c r="O220" s="152"/>
      <c r="P220" s="152"/>
      <c r="Q220" s="152"/>
      <c r="R220" s="152"/>
      <c r="S220" s="297"/>
      <c r="T220" s="272"/>
      <c r="U220" s="329"/>
      <c r="V220" s="272"/>
      <c r="W220" s="272" t="e">
        <f>_Loc2</f>
        <v>#N/A</v>
      </c>
      <c r="X220" s="272" t="e">
        <f>_Loc2</f>
        <v>#N/A</v>
      </c>
      <c r="Y220" s="272" t="e">
        <f>_Loc2</f>
        <v>#N/A</v>
      </c>
      <c r="Z220" s="110">
        <f t="shared" si="9"/>
        <v>292</v>
      </c>
      <c r="AA220" s="272" t="e">
        <f>_Loc2</f>
        <v>#N/A</v>
      </c>
      <c r="AB220" s="272" t="e">
        <f>_Loc2</f>
        <v>#N/A</v>
      </c>
      <c r="AC220" s="110" t="str">
        <f t="shared" si="11"/>
        <v/>
      </c>
    </row>
    <row r="221" spans="1:29">
      <c r="A221" s="294" t="s">
        <v>2683</v>
      </c>
      <c r="B221" s="152">
        <f t="shared" si="10"/>
        <v>214</v>
      </c>
      <c r="C221" s="280" t="e">
        <f>_Loc2</f>
        <v>#N/A</v>
      </c>
      <c r="D221" s="281" t="e">
        <f>_Loc2</f>
        <v>#N/A</v>
      </c>
      <c r="E221" s="291" t="e">
        <f>_Loc2</f>
        <v>#N/A</v>
      </c>
      <c r="F221" s="272" t="e">
        <f>_Loc2</f>
        <v>#N/A</v>
      </c>
      <c r="G221" s="759" t="e">
        <f>_Loc2</f>
        <v>#N/A</v>
      </c>
      <c r="H221" s="760"/>
      <c r="I221" s="272" t="e">
        <f>_Loc2</f>
        <v>#N/A</v>
      </c>
      <c r="J221" s="272" t="e">
        <f>_Loc2</f>
        <v>#N/A</v>
      </c>
      <c r="K221" s="272" t="e">
        <f>_Loc2</f>
        <v>#N/A</v>
      </c>
      <c r="L221" s="272" t="e">
        <f>_Loc2</f>
        <v>#N/A</v>
      </c>
      <c r="M221" s="152"/>
      <c r="N221" s="152"/>
      <c r="O221" s="152"/>
      <c r="P221" s="152"/>
      <c r="Q221" s="152"/>
      <c r="R221" s="152"/>
      <c r="S221" s="152"/>
      <c r="T221" s="272"/>
      <c r="U221" s="329"/>
      <c r="V221" s="272"/>
      <c r="W221" s="272" t="e">
        <f>_Loc2</f>
        <v>#N/A</v>
      </c>
      <c r="X221" s="272" t="e">
        <f>_Loc2</f>
        <v>#N/A</v>
      </c>
      <c r="Y221" s="272" t="e">
        <f>_Loc2</f>
        <v>#N/A</v>
      </c>
      <c r="Z221" s="110">
        <f t="shared" si="9"/>
        <v>292</v>
      </c>
      <c r="AA221" s="272" t="e">
        <f>_Loc2</f>
        <v>#N/A</v>
      </c>
      <c r="AB221" s="272" t="e">
        <f>_Loc2</f>
        <v>#N/A</v>
      </c>
      <c r="AC221" s="110" t="str">
        <f t="shared" si="11"/>
        <v/>
      </c>
    </row>
    <row r="222" spans="1:29">
      <c r="A222" s="294" t="s">
        <v>2684</v>
      </c>
      <c r="B222" s="152">
        <f t="shared" si="10"/>
        <v>215</v>
      </c>
      <c r="C222" s="280" t="e">
        <f>_Loc2</f>
        <v>#N/A</v>
      </c>
      <c r="D222" s="281" t="e">
        <f>_Loc2</f>
        <v>#N/A</v>
      </c>
      <c r="E222" s="291" t="e">
        <f>_Loc2</f>
        <v>#N/A</v>
      </c>
      <c r="F222" s="272" t="e">
        <f>_Loc2</f>
        <v>#N/A</v>
      </c>
      <c r="G222" s="759" t="e">
        <f>_Loc2</f>
        <v>#N/A</v>
      </c>
      <c r="H222" s="760"/>
      <c r="I222" s="272" t="e">
        <f>_Loc2</f>
        <v>#N/A</v>
      </c>
      <c r="J222" s="272" t="e">
        <f>_Loc2</f>
        <v>#N/A</v>
      </c>
      <c r="K222" s="272" t="e">
        <f>_Loc2</f>
        <v>#N/A</v>
      </c>
      <c r="L222" s="272" t="e">
        <f>_Loc2</f>
        <v>#N/A</v>
      </c>
      <c r="M222" s="152"/>
      <c r="N222" s="152"/>
      <c r="O222" s="152"/>
      <c r="P222" s="152"/>
      <c r="Q222" s="152"/>
      <c r="R222" s="152"/>
      <c r="S222" s="152"/>
      <c r="T222" s="272"/>
      <c r="U222" s="329"/>
      <c r="V222" s="272"/>
      <c r="W222" s="272" t="e">
        <f>_Loc2</f>
        <v>#N/A</v>
      </c>
      <c r="X222" s="272" t="e">
        <f>_Loc2</f>
        <v>#N/A</v>
      </c>
      <c r="Y222" s="272" t="e">
        <f>_Loc2</f>
        <v>#N/A</v>
      </c>
      <c r="Z222" s="110">
        <f t="shared" si="9"/>
        <v>292</v>
      </c>
      <c r="AA222" s="272" t="e">
        <f>_Loc2</f>
        <v>#N/A</v>
      </c>
      <c r="AB222" s="272" t="e">
        <f>_Loc2</f>
        <v>#N/A</v>
      </c>
      <c r="AC222" s="110" t="str">
        <f t="shared" si="11"/>
        <v/>
      </c>
    </row>
    <row r="223" spans="1:29">
      <c r="A223" s="294" t="s">
        <v>2685</v>
      </c>
      <c r="B223" s="152">
        <f t="shared" si="10"/>
        <v>216</v>
      </c>
      <c r="C223" s="280" t="e">
        <f>_Loc2</f>
        <v>#N/A</v>
      </c>
      <c r="D223" s="281" t="e">
        <f>_Loc2</f>
        <v>#N/A</v>
      </c>
      <c r="E223" s="291" t="e">
        <f>_Loc2</f>
        <v>#N/A</v>
      </c>
      <c r="F223" s="272" t="e">
        <f>_Loc2</f>
        <v>#N/A</v>
      </c>
      <c r="G223" s="759" t="e">
        <f>_Loc2</f>
        <v>#N/A</v>
      </c>
      <c r="H223" s="760"/>
      <c r="I223" s="272" t="e">
        <f>_Loc2</f>
        <v>#N/A</v>
      </c>
      <c r="J223" s="272" t="e">
        <f>_Loc2</f>
        <v>#N/A</v>
      </c>
      <c r="K223" s="272" t="e">
        <f>_Loc2</f>
        <v>#N/A</v>
      </c>
      <c r="L223" s="272" t="e">
        <f>_Loc2</f>
        <v>#N/A</v>
      </c>
      <c r="M223" s="152"/>
      <c r="N223" s="152"/>
      <c r="O223" s="152"/>
      <c r="P223" s="152"/>
      <c r="Q223" s="152"/>
      <c r="R223" s="152"/>
      <c r="S223" s="152"/>
      <c r="T223" s="272"/>
      <c r="U223" s="329"/>
      <c r="V223" s="272"/>
      <c r="W223" s="272" t="e">
        <f>_Loc2</f>
        <v>#N/A</v>
      </c>
      <c r="X223" s="272" t="e">
        <f>_Loc2</f>
        <v>#N/A</v>
      </c>
      <c r="Y223" s="272" t="e">
        <f>_Loc2</f>
        <v>#N/A</v>
      </c>
      <c r="Z223" s="110">
        <f t="shared" si="9"/>
        <v>292</v>
      </c>
      <c r="AA223" s="272" t="e">
        <f>_Loc2</f>
        <v>#N/A</v>
      </c>
      <c r="AB223" s="272" t="e">
        <f>_Loc2</f>
        <v>#N/A</v>
      </c>
      <c r="AC223" s="110" t="str">
        <f t="shared" si="11"/>
        <v/>
      </c>
    </row>
    <row r="224" spans="1:29">
      <c r="A224" s="294" t="s">
        <v>2686</v>
      </c>
      <c r="B224" s="152">
        <f t="shared" si="10"/>
        <v>217</v>
      </c>
      <c r="C224" s="280" t="e">
        <f>_Loc2</f>
        <v>#N/A</v>
      </c>
      <c r="D224" s="281" t="e">
        <f>_Loc2</f>
        <v>#N/A</v>
      </c>
      <c r="E224" s="291" t="e">
        <f>_Loc2</f>
        <v>#N/A</v>
      </c>
      <c r="F224" s="272" t="e">
        <f>_Loc2</f>
        <v>#N/A</v>
      </c>
      <c r="G224" s="759" t="e">
        <f>_Loc2</f>
        <v>#N/A</v>
      </c>
      <c r="H224" s="760"/>
      <c r="I224" s="272" t="e">
        <f>_Loc2</f>
        <v>#N/A</v>
      </c>
      <c r="J224" s="272" t="e">
        <f>_Loc2</f>
        <v>#N/A</v>
      </c>
      <c r="K224" s="272" t="e">
        <f>_Loc2</f>
        <v>#N/A</v>
      </c>
      <c r="L224" s="272" t="e">
        <f>_Loc2</f>
        <v>#N/A</v>
      </c>
      <c r="M224" s="152"/>
      <c r="N224" s="152"/>
      <c r="O224" s="152"/>
      <c r="P224" s="152"/>
      <c r="Q224" s="152"/>
      <c r="R224" s="152"/>
      <c r="S224" s="152"/>
      <c r="T224" s="272"/>
      <c r="U224" s="329"/>
      <c r="V224" s="272"/>
      <c r="W224" s="272" t="e">
        <f>_Loc2</f>
        <v>#N/A</v>
      </c>
      <c r="X224" s="272" t="e">
        <f>_Loc2</f>
        <v>#N/A</v>
      </c>
      <c r="Y224" s="272" t="e">
        <f>_Loc2</f>
        <v>#N/A</v>
      </c>
      <c r="Z224" s="110">
        <f t="shared" si="9"/>
        <v>292</v>
      </c>
      <c r="AA224" s="272" t="e">
        <f>_Loc2</f>
        <v>#N/A</v>
      </c>
      <c r="AB224" s="272" t="e">
        <f>_Loc2</f>
        <v>#N/A</v>
      </c>
      <c r="AC224" s="110" t="str">
        <f t="shared" si="11"/>
        <v/>
      </c>
    </row>
    <row r="225" spans="1:29">
      <c r="A225" s="294" t="s">
        <v>2687</v>
      </c>
      <c r="B225" s="152">
        <f t="shared" si="10"/>
        <v>218</v>
      </c>
      <c r="C225" s="280" t="e">
        <f>_Loc2</f>
        <v>#N/A</v>
      </c>
      <c r="D225" s="281" t="e">
        <f>_Loc2</f>
        <v>#N/A</v>
      </c>
      <c r="E225" s="291" t="e">
        <f>_Loc2</f>
        <v>#N/A</v>
      </c>
      <c r="F225" s="272" t="e">
        <f>_Loc2</f>
        <v>#N/A</v>
      </c>
      <c r="G225" s="759" t="e">
        <f>_Loc2</f>
        <v>#N/A</v>
      </c>
      <c r="H225" s="760"/>
      <c r="I225" s="272" t="e">
        <f>_Loc2</f>
        <v>#N/A</v>
      </c>
      <c r="J225" s="272" t="e">
        <f>_Loc2</f>
        <v>#N/A</v>
      </c>
      <c r="K225" s="272" t="e">
        <f>_Loc2</f>
        <v>#N/A</v>
      </c>
      <c r="L225" s="272" t="e">
        <f>_Loc2</f>
        <v>#N/A</v>
      </c>
      <c r="M225" s="152"/>
      <c r="N225" s="152"/>
      <c r="O225" s="152"/>
      <c r="P225" s="152"/>
      <c r="Q225" s="152"/>
      <c r="R225" s="152"/>
      <c r="S225" s="152"/>
      <c r="T225" s="272"/>
      <c r="U225" s="329"/>
      <c r="V225" s="272"/>
      <c r="W225" s="272" t="e">
        <f>_Loc2</f>
        <v>#N/A</v>
      </c>
      <c r="X225" s="272" t="e">
        <f>_Loc2</f>
        <v>#N/A</v>
      </c>
      <c r="Y225" s="272" t="e">
        <f>_Loc2</f>
        <v>#N/A</v>
      </c>
      <c r="Z225" s="110">
        <f t="shared" si="9"/>
        <v>292</v>
      </c>
      <c r="AA225" s="272" t="e">
        <f>_Loc2</f>
        <v>#N/A</v>
      </c>
      <c r="AB225" s="272" t="e">
        <f>_Loc2</f>
        <v>#N/A</v>
      </c>
      <c r="AC225" s="110" t="str">
        <f t="shared" si="11"/>
        <v/>
      </c>
    </row>
    <row r="226" spans="1:29">
      <c r="A226" s="294" t="s">
        <v>2688</v>
      </c>
      <c r="B226" s="152">
        <f t="shared" si="10"/>
        <v>219</v>
      </c>
      <c r="C226" s="280" t="e">
        <f>_Loc2</f>
        <v>#N/A</v>
      </c>
      <c r="D226" s="281" t="e">
        <f>_Loc2</f>
        <v>#N/A</v>
      </c>
      <c r="E226" s="291" t="e">
        <f>_Loc2</f>
        <v>#N/A</v>
      </c>
      <c r="F226" s="272" t="e">
        <f>_Loc2</f>
        <v>#N/A</v>
      </c>
      <c r="G226" s="759" t="e">
        <f>_Loc2</f>
        <v>#N/A</v>
      </c>
      <c r="H226" s="760"/>
      <c r="I226" s="272" t="e">
        <f>_Loc2</f>
        <v>#N/A</v>
      </c>
      <c r="J226" s="272" t="e">
        <f>_Loc2</f>
        <v>#N/A</v>
      </c>
      <c r="K226" s="272" t="e">
        <f>_Loc2</f>
        <v>#N/A</v>
      </c>
      <c r="L226" s="272" t="e">
        <f>_Loc2</f>
        <v>#N/A</v>
      </c>
      <c r="M226" s="152"/>
      <c r="N226" s="152"/>
      <c r="O226" s="152"/>
      <c r="P226" s="152"/>
      <c r="Q226" s="152"/>
      <c r="R226" s="152"/>
      <c r="S226" s="299"/>
      <c r="T226" s="272"/>
      <c r="U226" s="329"/>
      <c r="V226" s="272"/>
      <c r="W226" s="272" t="e">
        <f>_Loc2</f>
        <v>#N/A</v>
      </c>
      <c r="X226" s="272" t="e">
        <f>_Loc2</f>
        <v>#N/A</v>
      </c>
      <c r="Y226" s="272" t="e">
        <f>_Loc2</f>
        <v>#N/A</v>
      </c>
      <c r="Z226" s="110">
        <f t="shared" si="9"/>
        <v>292</v>
      </c>
      <c r="AA226" s="272" t="e">
        <f>_Loc2</f>
        <v>#N/A</v>
      </c>
      <c r="AB226" s="272" t="e">
        <f>_Loc2</f>
        <v>#N/A</v>
      </c>
      <c r="AC226" s="110" t="str">
        <f t="shared" si="11"/>
        <v/>
      </c>
    </row>
    <row r="227" spans="1:29">
      <c r="A227" s="294" t="s">
        <v>2689</v>
      </c>
      <c r="B227" s="152">
        <f t="shared" si="10"/>
        <v>220</v>
      </c>
      <c r="C227" s="280" t="e">
        <f>_Loc2</f>
        <v>#N/A</v>
      </c>
      <c r="D227" s="281" t="e">
        <f>_Loc2</f>
        <v>#N/A</v>
      </c>
      <c r="E227" s="291" t="e">
        <f>_Loc2</f>
        <v>#N/A</v>
      </c>
      <c r="F227" s="272" t="e">
        <f>_Loc2</f>
        <v>#N/A</v>
      </c>
      <c r="G227" s="759" t="e">
        <f>_Loc2</f>
        <v>#N/A</v>
      </c>
      <c r="H227" s="760"/>
      <c r="I227" s="272" t="e">
        <f>_Loc2</f>
        <v>#N/A</v>
      </c>
      <c r="J227" s="272" t="e">
        <f>_Loc2</f>
        <v>#N/A</v>
      </c>
      <c r="K227" s="272" t="e">
        <f>_Loc2</f>
        <v>#N/A</v>
      </c>
      <c r="L227" s="272" t="e">
        <f>_Loc2</f>
        <v>#N/A</v>
      </c>
      <c r="M227" s="152"/>
      <c r="N227" s="152"/>
      <c r="O227" s="152"/>
      <c r="P227" s="152"/>
      <c r="Q227" s="152"/>
      <c r="R227" s="152"/>
      <c r="S227" s="152"/>
      <c r="T227" s="272"/>
      <c r="U227" s="329"/>
      <c r="V227" s="272"/>
      <c r="W227" s="272" t="e">
        <f>_Loc2</f>
        <v>#N/A</v>
      </c>
      <c r="X227" s="272" t="e">
        <f>_Loc2</f>
        <v>#N/A</v>
      </c>
      <c r="Y227" s="272" t="e">
        <f>_Loc2</f>
        <v>#N/A</v>
      </c>
      <c r="Z227" s="110">
        <f t="shared" si="9"/>
        <v>292</v>
      </c>
      <c r="AA227" s="272" t="e">
        <f>_Loc2</f>
        <v>#N/A</v>
      </c>
      <c r="AB227" s="272" t="e">
        <f>_Loc2</f>
        <v>#N/A</v>
      </c>
      <c r="AC227" s="110" t="str">
        <f t="shared" si="11"/>
        <v/>
      </c>
    </row>
    <row r="228" spans="1:29">
      <c r="A228" s="294" t="s">
        <v>2690</v>
      </c>
      <c r="B228" s="152">
        <f t="shared" si="10"/>
        <v>221</v>
      </c>
      <c r="C228" s="280" t="e">
        <f>_Loc2</f>
        <v>#N/A</v>
      </c>
      <c r="D228" s="281" t="e">
        <f>_Loc2</f>
        <v>#N/A</v>
      </c>
      <c r="E228" s="291" t="e">
        <f>_Loc2</f>
        <v>#N/A</v>
      </c>
      <c r="F228" s="272" t="e">
        <f>_Loc2</f>
        <v>#N/A</v>
      </c>
      <c r="G228" s="759" t="e">
        <f>_Loc2</f>
        <v>#N/A</v>
      </c>
      <c r="H228" s="760"/>
      <c r="I228" s="272" t="e">
        <f>_Loc2</f>
        <v>#N/A</v>
      </c>
      <c r="J228" s="272" t="e">
        <f>_Loc2</f>
        <v>#N/A</v>
      </c>
      <c r="K228" s="272" t="e">
        <f>_Loc2</f>
        <v>#N/A</v>
      </c>
      <c r="L228" s="272" t="e">
        <f>_Loc2</f>
        <v>#N/A</v>
      </c>
      <c r="M228" s="152"/>
      <c r="N228" s="152"/>
      <c r="O228" s="152"/>
      <c r="P228" s="152"/>
      <c r="Q228" s="152"/>
      <c r="R228" s="152"/>
      <c r="S228" s="152"/>
      <c r="T228" s="272"/>
      <c r="U228" s="329"/>
      <c r="V228" s="272"/>
      <c r="W228" s="272" t="e">
        <f>_Loc2</f>
        <v>#N/A</v>
      </c>
      <c r="X228" s="272" t="e">
        <f>_Loc2</f>
        <v>#N/A</v>
      </c>
      <c r="Y228" s="272" t="e">
        <f>_Loc2</f>
        <v>#N/A</v>
      </c>
      <c r="Z228" s="110">
        <f t="shared" si="9"/>
        <v>292</v>
      </c>
      <c r="AA228" s="272" t="e">
        <f>_Loc2</f>
        <v>#N/A</v>
      </c>
      <c r="AB228" s="272" t="e">
        <f>_Loc2</f>
        <v>#N/A</v>
      </c>
      <c r="AC228" s="110" t="str">
        <f t="shared" si="11"/>
        <v/>
      </c>
    </row>
    <row r="229" spans="1:29">
      <c r="A229" s="294" t="s">
        <v>2692</v>
      </c>
      <c r="B229" s="152">
        <f t="shared" si="10"/>
        <v>222</v>
      </c>
      <c r="C229" s="280" t="e">
        <f>_Loc2</f>
        <v>#N/A</v>
      </c>
      <c r="D229" s="281" t="e">
        <f>_Loc2</f>
        <v>#N/A</v>
      </c>
      <c r="E229" s="291" t="e">
        <f>_Loc2</f>
        <v>#N/A</v>
      </c>
      <c r="F229" s="272" t="e">
        <f>_Loc2</f>
        <v>#N/A</v>
      </c>
      <c r="G229" s="759" t="e">
        <f>_Loc2</f>
        <v>#N/A</v>
      </c>
      <c r="H229" s="760"/>
      <c r="I229" s="272" t="e">
        <f>_Loc2</f>
        <v>#N/A</v>
      </c>
      <c r="J229" s="272" t="e">
        <f>_Loc2</f>
        <v>#N/A</v>
      </c>
      <c r="K229" s="272" t="e">
        <f>_Loc2</f>
        <v>#N/A</v>
      </c>
      <c r="L229" s="272" t="e">
        <f>_Loc2</f>
        <v>#N/A</v>
      </c>
      <c r="M229" s="152"/>
      <c r="N229" s="152"/>
      <c r="O229" s="152"/>
      <c r="P229" s="152"/>
      <c r="Q229" s="152"/>
      <c r="R229" s="152"/>
      <c r="S229" s="152"/>
      <c r="T229" s="272"/>
      <c r="U229" s="329"/>
      <c r="V229" s="272"/>
      <c r="W229" s="272" t="e">
        <f>_Loc2</f>
        <v>#N/A</v>
      </c>
      <c r="X229" s="272" t="e">
        <f>_Loc2</f>
        <v>#N/A</v>
      </c>
      <c r="Y229" s="272" t="e">
        <f>_Loc2</f>
        <v>#N/A</v>
      </c>
      <c r="Z229" s="110">
        <f t="shared" si="9"/>
        <v>292</v>
      </c>
      <c r="AA229" s="272" t="e">
        <f>_Loc2</f>
        <v>#N/A</v>
      </c>
      <c r="AB229" s="272" t="e">
        <f>_Loc2</f>
        <v>#N/A</v>
      </c>
      <c r="AC229" s="110" t="str">
        <f t="shared" si="11"/>
        <v/>
      </c>
    </row>
    <row r="230" spans="1:29">
      <c r="A230" s="294" t="s">
        <v>2693</v>
      </c>
      <c r="B230" s="152">
        <f t="shared" si="10"/>
        <v>223</v>
      </c>
      <c r="C230" s="280" t="e">
        <f>_Loc2</f>
        <v>#N/A</v>
      </c>
      <c r="D230" s="281" t="e">
        <f>_Loc2</f>
        <v>#N/A</v>
      </c>
      <c r="E230" s="291" t="e">
        <f>_Loc2</f>
        <v>#N/A</v>
      </c>
      <c r="F230" s="272" t="e">
        <f>_Loc2</f>
        <v>#N/A</v>
      </c>
      <c r="G230" s="759" t="e">
        <f>_Loc2</f>
        <v>#N/A</v>
      </c>
      <c r="H230" s="760"/>
      <c r="I230" s="272" t="e">
        <f>_Loc2</f>
        <v>#N/A</v>
      </c>
      <c r="J230" s="272" t="e">
        <f>_Loc2</f>
        <v>#N/A</v>
      </c>
      <c r="K230" s="272" t="e">
        <f>_Loc2</f>
        <v>#N/A</v>
      </c>
      <c r="L230" s="272" t="e">
        <f>_Loc2</f>
        <v>#N/A</v>
      </c>
      <c r="M230" s="152"/>
      <c r="N230" s="152"/>
      <c r="O230" s="152"/>
      <c r="P230" s="152"/>
      <c r="Q230" s="152"/>
      <c r="R230" s="152"/>
      <c r="S230" s="152"/>
      <c r="T230" s="272"/>
      <c r="U230" s="329"/>
      <c r="V230" s="272"/>
      <c r="W230" s="272" t="e">
        <f>_Loc2</f>
        <v>#N/A</v>
      </c>
      <c r="X230" s="272" t="e">
        <f>_Loc2</f>
        <v>#N/A</v>
      </c>
      <c r="Y230" s="272" t="e">
        <f>_Loc2</f>
        <v>#N/A</v>
      </c>
      <c r="Z230" s="110">
        <f t="shared" si="9"/>
        <v>292</v>
      </c>
      <c r="AA230" s="272" t="e">
        <f>_Loc2</f>
        <v>#N/A</v>
      </c>
      <c r="AB230" s="272" t="e">
        <f>_Loc2</f>
        <v>#N/A</v>
      </c>
      <c r="AC230" s="110" t="str">
        <f t="shared" si="11"/>
        <v/>
      </c>
    </row>
    <row r="231" spans="1:29">
      <c r="A231" s="294" t="s">
        <v>2694</v>
      </c>
      <c r="B231" s="152">
        <f t="shared" si="10"/>
        <v>224</v>
      </c>
      <c r="C231" s="280" t="e">
        <f>_Loc2</f>
        <v>#N/A</v>
      </c>
      <c r="D231" s="281" t="e">
        <f>_Loc2</f>
        <v>#N/A</v>
      </c>
      <c r="E231" s="291" t="e">
        <f>_Loc2</f>
        <v>#N/A</v>
      </c>
      <c r="F231" s="272" t="e">
        <f>_Loc2</f>
        <v>#N/A</v>
      </c>
      <c r="G231" s="759" t="e">
        <f>_Loc2</f>
        <v>#N/A</v>
      </c>
      <c r="H231" s="760"/>
      <c r="I231" s="272" t="e">
        <f>_Loc2</f>
        <v>#N/A</v>
      </c>
      <c r="J231" s="272" t="e">
        <f>_Loc2</f>
        <v>#N/A</v>
      </c>
      <c r="K231" s="272" t="e">
        <f>_Loc2</f>
        <v>#N/A</v>
      </c>
      <c r="L231" s="272" t="e">
        <f>_Loc2</f>
        <v>#N/A</v>
      </c>
      <c r="M231" s="152"/>
      <c r="N231" s="152"/>
      <c r="O231" s="152"/>
      <c r="P231" s="152"/>
      <c r="Q231" s="152"/>
      <c r="R231" s="152"/>
      <c r="S231" s="152"/>
      <c r="T231" s="272"/>
      <c r="U231" s="329"/>
      <c r="V231" s="272"/>
      <c r="W231" s="272" t="e">
        <f>_Loc2</f>
        <v>#N/A</v>
      </c>
      <c r="X231" s="272" t="e">
        <f>_Loc2</f>
        <v>#N/A</v>
      </c>
      <c r="Y231" s="272" t="e">
        <f>_Loc2</f>
        <v>#N/A</v>
      </c>
      <c r="Z231" s="110">
        <f t="shared" si="9"/>
        <v>292</v>
      </c>
      <c r="AA231" s="272" t="e">
        <f>_Loc2</f>
        <v>#N/A</v>
      </c>
      <c r="AB231" s="272" t="e">
        <f>_Loc2</f>
        <v>#N/A</v>
      </c>
      <c r="AC231" s="110" t="str">
        <f t="shared" si="11"/>
        <v/>
      </c>
    </row>
    <row r="232" spans="1:29">
      <c r="A232" s="294" t="s">
        <v>2695</v>
      </c>
      <c r="B232" s="152">
        <f t="shared" si="10"/>
        <v>225</v>
      </c>
      <c r="C232" s="280" t="e">
        <f>_Loc2</f>
        <v>#N/A</v>
      </c>
      <c r="D232" s="281" t="e">
        <f>_Loc2</f>
        <v>#N/A</v>
      </c>
      <c r="E232" s="291" t="e">
        <f>_Loc2</f>
        <v>#N/A</v>
      </c>
      <c r="F232" s="272" t="e">
        <f>_Loc2</f>
        <v>#N/A</v>
      </c>
      <c r="G232" s="759" t="e">
        <f>_Loc2</f>
        <v>#N/A</v>
      </c>
      <c r="H232" s="760"/>
      <c r="I232" s="272" t="e">
        <f>_Loc2</f>
        <v>#N/A</v>
      </c>
      <c r="J232" s="272" t="e">
        <f>_Loc2</f>
        <v>#N/A</v>
      </c>
      <c r="K232" s="272" t="e">
        <f>_Loc2</f>
        <v>#N/A</v>
      </c>
      <c r="L232" s="272" t="e">
        <f>_Loc2</f>
        <v>#N/A</v>
      </c>
      <c r="M232" s="152"/>
      <c r="N232" s="152"/>
      <c r="O232" s="152"/>
      <c r="P232" s="152"/>
      <c r="Q232" s="152"/>
      <c r="R232" s="152"/>
      <c r="S232" s="152"/>
      <c r="T232" s="272"/>
      <c r="U232" s="329"/>
      <c r="V232" s="272"/>
      <c r="W232" s="272" t="e">
        <f>_Loc2</f>
        <v>#N/A</v>
      </c>
      <c r="X232" s="272" t="e">
        <f>_Loc2</f>
        <v>#N/A</v>
      </c>
      <c r="Y232" s="272" t="e">
        <f>_Loc2</f>
        <v>#N/A</v>
      </c>
      <c r="Z232" s="110">
        <f t="shared" si="9"/>
        <v>292</v>
      </c>
      <c r="AA232" s="272" t="e">
        <f>_Loc2</f>
        <v>#N/A</v>
      </c>
      <c r="AB232" s="272" t="e">
        <f>_Loc2</f>
        <v>#N/A</v>
      </c>
      <c r="AC232" s="110" t="str">
        <f t="shared" si="11"/>
        <v/>
      </c>
    </row>
    <row r="233" spans="1:29">
      <c r="A233" s="294" t="s">
        <v>2696</v>
      </c>
      <c r="B233" s="152">
        <f t="shared" si="10"/>
        <v>226</v>
      </c>
      <c r="C233" s="280" t="e">
        <f>_Loc2</f>
        <v>#N/A</v>
      </c>
      <c r="D233" s="281" t="e">
        <f>_Loc2</f>
        <v>#N/A</v>
      </c>
      <c r="E233" s="291" t="e">
        <f>_Loc2</f>
        <v>#N/A</v>
      </c>
      <c r="F233" s="272" t="e">
        <f>_Loc2</f>
        <v>#N/A</v>
      </c>
      <c r="G233" s="759" t="e">
        <f>_Loc2</f>
        <v>#N/A</v>
      </c>
      <c r="H233" s="760"/>
      <c r="I233" s="272" t="e">
        <f>_Loc2</f>
        <v>#N/A</v>
      </c>
      <c r="J233" s="272" t="e">
        <f>_Loc2</f>
        <v>#N/A</v>
      </c>
      <c r="K233" s="272" t="e">
        <f>_Loc2</f>
        <v>#N/A</v>
      </c>
      <c r="L233" s="272" t="e">
        <f>_Loc2</f>
        <v>#N/A</v>
      </c>
      <c r="M233" s="152"/>
      <c r="N233" s="152"/>
      <c r="O233" s="152"/>
      <c r="P233" s="152"/>
      <c r="Q233" s="152"/>
      <c r="R233" s="152"/>
      <c r="S233" s="152"/>
      <c r="T233" s="272"/>
      <c r="U233" s="329"/>
      <c r="V233" s="272"/>
      <c r="W233" s="272" t="e">
        <f>_Loc2</f>
        <v>#N/A</v>
      </c>
      <c r="X233" s="272" t="e">
        <f>_Loc2</f>
        <v>#N/A</v>
      </c>
      <c r="Y233" s="272" t="e">
        <f>_Loc2</f>
        <v>#N/A</v>
      </c>
      <c r="Z233" s="110">
        <f t="shared" si="9"/>
        <v>292</v>
      </c>
      <c r="AA233" s="272" t="e">
        <f>_Loc2</f>
        <v>#N/A</v>
      </c>
      <c r="AB233" s="272" t="e">
        <f>_Loc2</f>
        <v>#N/A</v>
      </c>
      <c r="AC233" s="110" t="str">
        <f t="shared" si="11"/>
        <v/>
      </c>
    </row>
    <row r="234" spans="1:29">
      <c r="A234" s="294" t="s">
        <v>2697</v>
      </c>
      <c r="B234" s="152">
        <f t="shared" si="10"/>
        <v>227</v>
      </c>
      <c r="C234" s="280" t="e">
        <f>_Loc2</f>
        <v>#N/A</v>
      </c>
      <c r="D234" s="281" t="e">
        <f>_Loc2</f>
        <v>#N/A</v>
      </c>
      <c r="E234" s="291" t="e">
        <f>_Loc2</f>
        <v>#N/A</v>
      </c>
      <c r="F234" s="272" t="e">
        <f>_Loc2</f>
        <v>#N/A</v>
      </c>
      <c r="G234" s="759" t="e">
        <f>_Loc2</f>
        <v>#N/A</v>
      </c>
      <c r="H234" s="760"/>
      <c r="I234" s="272" t="e">
        <f>_Loc2</f>
        <v>#N/A</v>
      </c>
      <c r="J234" s="272" t="e">
        <f>_Loc2</f>
        <v>#N/A</v>
      </c>
      <c r="K234" s="272" t="e">
        <f>_Loc2</f>
        <v>#N/A</v>
      </c>
      <c r="L234" s="272" t="e">
        <f>_Loc2</f>
        <v>#N/A</v>
      </c>
      <c r="M234" s="152"/>
      <c r="N234" s="152"/>
      <c r="O234" s="152"/>
      <c r="P234" s="152"/>
      <c r="Q234" s="152"/>
      <c r="R234" s="152"/>
      <c r="S234" s="152"/>
      <c r="T234" s="272"/>
      <c r="U234" s="329"/>
      <c r="V234" s="272"/>
      <c r="W234" s="272" t="e">
        <f>_Loc2</f>
        <v>#N/A</v>
      </c>
      <c r="X234" s="272" t="e">
        <f>_Loc2</f>
        <v>#N/A</v>
      </c>
      <c r="Y234" s="272" t="e">
        <f>_Loc2</f>
        <v>#N/A</v>
      </c>
      <c r="Z234" s="110">
        <f t="shared" si="9"/>
        <v>292</v>
      </c>
      <c r="AA234" s="272" t="e">
        <f>_Loc2</f>
        <v>#N/A</v>
      </c>
      <c r="AB234" s="272" t="e">
        <f>_Loc2</f>
        <v>#N/A</v>
      </c>
      <c r="AC234" s="110" t="str">
        <f t="shared" si="11"/>
        <v/>
      </c>
    </row>
    <row r="235" spans="1:29">
      <c r="A235" s="294" t="s">
        <v>2698</v>
      </c>
      <c r="B235" s="152">
        <f t="shared" si="10"/>
        <v>228</v>
      </c>
      <c r="C235" s="280" t="e">
        <f>_Loc2</f>
        <v>#N/A</v>
      </c>
      <c r="D235" s="281" t="e">
        <f>_Loc2</f>
        <v>#N/A</v>
      </c>
      <c r="E235" s="291" t="e">
        <f>_Loc2</f>
        <v>#N/A</v>
      </c>
      <c r="F235" s="272" t="e">
        <f>_Loc2</f>
        <v>#N/A</v>
      </c>
      <c r="G235" s="759" t="e">
        <f>_Loc2</f>
        <v>#N/A</v>
      </c>
      <c r="H235" s="760"/>
      <c r="I235" s="272" t="e">
        <f>_Loc2</f>
        <v>#N/A</v>
      </c>
      <c r="J235" s="272" t="e">
        <f>_Loc2</f>
        <v>#N/A</v>
      </c>
      <c r="K235" s="272" t="e">
        <f>_Loc2</f>
        <v>#N/A</v>
      </c>
      <c r="L235" s="272" t="e">
        <f>_Loc2</f>
        <v>#N/A</v>
      </c>
      <c r="M235" s="152"/>
      <c r="N235" s="152"/>
      <c r="O235" s="152"/>
      <c r="P235" s="152"/>
      <c r="Q235" s="152"/>
      <c r="R235" s="152"/>
      <c r="S235" s="152"/>
      <c r="T235" s="272"/>
      <c r="U235" s="329"/>
      <c r="V235" s="272"/>
      <c r="W235" s="272" t="e">
        <f>_Loc2</f>
        <v>#N/A</v>
      </c>
      <c r="X235" s="272" t="e">
        <f>_Loc2</f>
        <v>#N/A</v>
      </c>
      <c r="Y235" s="272" t="e">
        <f>_Loc2</f>
        <v>#N/A</v>
      </c>
      <c r="Z235" s="110">
        <f t="shared" si="9"/>
        <v>292</v>
      </c>
      <c r="AA235" s="272" t="e">
        <f>_Loc2</f>
        <v>#N/A</v>
      </c>
      <c r="AB235" s="272" t="e">
        <f>_Loc2</f>
        <v>#N/A</v>
      </c>
      <c r="AC235" s="110" t="str">
        <f t="shared" si="11"/>
        <v/>
      </c>
    </row>
    <row r="236" spans="1:29">
      <c r="A236" s="294" t="s">
        <v>2699</v>
      </c>
      <c r="B236" s="152">
        <f t="shared" si="10"/>
        <v>229</v>
      </c>
      <c r="C236" s="280" t="e">
        <f>_Loc2</f>
        <v>#N/A</v>
      </c>
      <c r="D236" s="281" t="e">
        <f>_Loc2</f>
        <v>#N/A</v>
      </c>
      <c r="E236" s="291" t="e">
        <f>_Loc2</f>
        <v>#N/A</v>
      </c>
      <c r="F236" s="272" t="e">
        <f>_Loc2</f>
        <v>#N/A</v>
      </c>
      <c r="G236" s="759" t="e">
        <f>_Loc2</f>
        <v>#N/A</v>
      </c>
      <c r="H236" s="760"/>
      <c r="I236" s="272" t="e">
        <f>_Loc2</f>
        <v>#N/A</v>
      </c>
      <c r="J236" s="272" t="e">
        <f>_Loc2</f>
        <v>#N/A</v>
      </c>
      <c r="K236" s="272" t="e">
        <f>_Loc2</f>
        <v>#N/A</v>
      </c>
      <c r="L236" s="272" t="e">
        <f>_Loc2</f>
        <v>#N/A</v>
      </c>
      <c r="M236" s="152"/>
      <c r="N236" s="152"/>
      <c r="O236" s="152"/>
      <c r="P236" s="152"/>
      <c r="Q236" s="152"/>
      <c r="R236" s="152"/>
      <c r="S236" s="152"/>
      <c r="T236" s="272"/>
      <c r="U236" s="329"/>
      <c r="V236" s="272"/>
      <c r="W236" s="272" t="e">
        <f>_Loc2</f>
        <v>#N/A</v>
      </c>
      <c r="X236" s="272" t="e">
        <f>_Loc2</f>
        <v>#N/A</v>
      </c>
      <c r="Y236" s="272" t="e">
        <f>_Loc2</f>
        <v>#N/A</v>
      </c>
      <c r="Z236" s="110">
        <f t="shared" si="9"/>
        <v>292</v>
      </c>
      <c r="AA236" s="272" t="e">
        <f>_Loc2</f>
        <v>#N/A</v>
      </c>
      <c r="AB236" s="272" t="e">
        <f>_Loc2</f>
        <v>#N/A</v>
      </c>
      <c r="AC236" s="110" t="str">
        <f t="shared" si="11"/>
        <v/>
      </c>
    </row>
    <row r="237" spans="1:29">
      <c r="A237" s="294" t="s">
        <v>2700</v>
      </c>
      <c r="B237" s="152">
        <f t="shared" si="10"/>
        <v>230</v>
      </c>
      <c r="C237" s="280" t="e">
        <f>_Loc2</f>
        <v>#N/A</v>
      </c>
      <c r="D237" s="281" t="e">
        <f>_Loc2</f>
        <v>#N/A</v>
      </c>
      <c r="E237" s="291" t="e">
        <f>_Loc2</f>
        <v>#N/A</v>
      </c>
      <c r="F237" s="272" t="e">
        <f>_Loc2</f>
        <v>#N/A</v>
      </c>
      <c r="G237" s="759" t="e">
        <f>_Loc2</f>
        <v>#N/A</v>
      </c>
      <c r="H237" s="760"/>
      <c r="I237" s="272" t="e">
        <f>_Loc2</f>
        <v>#N/A</v>
      </c>
      <c r="J237" s="272" t="e">
        <f>_Loc2</f>
        <v>#N/A</v>
      </c>
      <c r="K237" s="272" t="e">
        <f>_Loc2</f>
        <v>#N/A</v>
      </c>
      <c r="L237" s="272" t="e">
        <f>_Loc2</f>
        <v>#N/A</v>
      </c>
      <c r="M237" s="152"/>
      <c r="N237" s="152"/>
      <c r="O237" s="152"/>
      <c r="P237" s="152"/>
      <c r="Q237" s="152"/>
      <c r="R237" s="152"/>
      <c r="S237" s="152"/>
      <c r="T237" s="272"/>
      <c r="U237" s="329"/>
      <c r="V237" s="272"/>
      <c r="W237" s="272" t="e">
        <f>_Loc2</f>
        <v>#N/A</v>
      </c>
      <c r="X237" s="272" t="e">
        <f>_Loc2</f>
        <v>#N/A</v>
      </c>
      <c r="Y237" s="272" t="e">
        <f>_Loc2</f>
        <v>#N/A</v>
      </c>
      <c r="Z237" s="110">
        <f t="shared" si="9"/>
        <v>292</v>
      </c>
      <c r="AA237" s="272" t="e">
        <f>_Loc2</f>
        <v>#N/A</v>
      </c>
      <c r="AB237" s="272" t="e">
        <f>_Loc2</f>
        <v>#N/A</v>
      </c>
      <c r="AC237" s="110" t="str">
        <f t="shared" si="11"/>
        <v/>
      </c>
    </row>
    <row r="238" spans="1:29">
      <c r="A238" s="294" t="s">
        <v>2701</v>
      </c>
      <c r="B238" s="152">
        <f t="shared" si="10"/>
        <v>231</v>
      </c>
      <c r="C238" s="280" t="e">
        <f>_Loc2</f>
        <v>#N/A</v>
      </c>
      <c r="D238" s="281" t="e">
        <f>_Loc2</f>
        <v>#N/A</v>
      </c>
      <c r="E238" s="291" t="e">
        <f>_Loc2</f>
        <v>#N/A</v>
      </c>
      <c r="F238" s="272" t="e">
        <f>_Loc2</f>
        <v>#N/A</v>
      </c>
      <c r="G238" s="759" t="e">
        <f>_Loc2</f>
        <v>#N/A</v>
      </c>
      <c r="H238" s="760"/>
      <c r="I238" s="272" t="e">
        <f>_Loc2</f>
        <v>#N/A</v>
      </c>
      <c r="J238" s="272" t="e">
        <f>_Loc2</f>
        <v>#N/A</v>
      </c>
      <c r="K238" s="272" t="e">
        <f>_Loc2</f>
        <v>#N/A</v>
      </c>
      <c r="L238" s="272" t="e">
        <f>_Loc2</f>
        <v>#N/A</v>
      </c>
      <c r="M238" s="152"/>
      <c r="N238" s="152"/>
      <c r="O238" s="152"/>
      <c r="P238" s="152"/>
      <c r="Q238" s="152"/>
      <c r="R238" s="152"/>
      <c r="S238" s="152"/>
      <c r="T238" s="272"/>
      <c r="U238" s="329"/>
      <c r="V238" s="272"/>
      <c r="W238" s="272" t="e">
        <f>_Loc2</f>
        <v>#N/A</v>
      </c>
      <c r="X238" s="272" t="e">
        <f>_Loc2</f>
        <v>#N/A</v>
      </c>
      <c r="Y238" s="272" t="e">
        <f>_Loc2</f>
        <v>#N/A</v>
      </c>
      <c r="Z238" s="110">
        <f t="shared" si="9"/>
        <v>292</v>
      </c>
      <c r="AA238" s="272" t="e">
        <f>_Loc2</f>
        <v>#N/A</v>
      </c>
      <c r="AB238" s="272" t="e">
        <f>_Loc2</f>
        <v>#N/A</v>
      </c>
      <c r="AC238" s="110" t="str">
        <f t="shared" si="11"/>
        <v/>
      </c>
    </row>
    <row r="239" spans="1:29">
      <c r="A239" s="294" t="s">
        <v>2702</v>
      </c>
      <c r="B239" s="152">
        <f t="shared" si="10"/>
        <v>232</v>
      </c>
      <c r="C239" s="280" t="e">
        <f>_Loc2</f>
        <v>#N/A</v>
      </c>
      <c r="D239" s="281" t="e">
        <f>_Loc2</f>
        <v>#N/A</v>
      </c>
      <c r="E239" s="291" t="e">
        <f>_Loc2</f>
        <v>#N/A</v>
      </c>
      <c r="F239" s="272" t="e">
        <f>_Loc2</f>
        <v>#N/A</v>
      </c>
      <c r="G239" s="759" t="e">
        <f>_Loc2</f>
        <v>#N/A</v>
      </c>
      <c r="H239" s="760"/>
      <c r="I239" s="272" t="e">
        <f>_Loc2</f>
        <v>#N/A</v>
      </c>
      <c r="J239" s="272" t="e">
        <f>_Loc2</f>
        <v>#N/A</v>
      </c>
      <c r="K239" s="272" t="e">
        <f>_Loc2</f>
        <v>#N/A</v>
      </c>
      <c r="L239" s="272" t="e">
        <f>_Loc2</f>
        <v>#N/A</v>
      </c>
      <c r="M239" s="152"/>
      <c r="N239" s="152"/>
      <c r="O239" s="152"/>
      <c r="P239" s="152"/>
      <c r="Q239" s="152"/>
      <c r="R239" s="152"/>
      <c r="S239" s="152"/>
      <c r="T239" s="272"/>
      <c r="U239" s="329"/>
      <c r="V239" s="272"/>
      <c r="W239" s="272" t="e">
        <f>_Loc2</f>
        <v>#N/A</v>
      </c>
      <c r="X239" s="272" t="e">
        <f>_Loc2</f>
        <v>#N/A</v>
      </c>
      <c r="Y239" s="272" t="e">
        <f>_Loc2</f>
        <v>#N/A</v>
      </c>
      <c r="Z239" s="110">
        <f t="shared" si="9"/>
        <v>292</v>
      </c>
      <c r="AA239" s="272" t="e">
        <f>_Loc2</f>
        <v>#N/A</v>
      </c>
      <c r="AB239" s="272" t="e">
        <f>_Loc2</f>
        <v>#N/A</v>
      </c>
      <c r="AC239" s="110" t="str">
        <f t="shared" si="11"/>
        <v/>
      </c>
    </row>
    <row r="240" spans="1:29">
      <c r="A240" s="294" t="s">
        <v>2703</v>
      </c>
      <c r="B240" s="152">
        <f t="shared" si="10"/>
        <v>233</v>
      </c>
      <c r="C240" s="280" t="e">
        <f>_Loc2</f>
        <v>#N/A</v>
      </c>
      <c r="D240" s="281" t="e">
        <f>_Loc2</f>
        <v>#N/A</v>
      </c>
      <c r="E240" s="291" t="e">
        <f>_Loc2</f>
        <v>#N/A</v>
      </c>
      <c r="F240" s="272" t="e">
        <f>_Loc2</f>
        <v>#N/A</v>
      </c>
      <c r="G240" s="759" t="e">
        <f>_Loc2</f>
        <v>#N/A</v>
      </c>
      <c r="H240" s="760"/>
      <c r="I240" s="272" t="e">
        <f>_Loc2</f>
        <v>#N/A</v>
      </c>
      <c r="J240" s="272" t="e">
        <f>_Loc2</f>
        <v>#N/A</v>
      </c>
      <c r="K240" s="272" t="e">
        <f>_Loc2</f>
        <v>#N/A</v>
      </c>
      <c r="L240" s="272" t="e">
        <f>_Loc2</f>
        <v>#N/A</v>
      </c>
      <c r="M240" s="152"/>
      <c r="N240" s="152"/>
      <c r="O240" s="152"/>
      <c r="P240" s="152"/>
      <c r="Q240" s="152"/>
      <c r="R240" s="152"/>
      <c r="S240" s="152"/>
      <c r="T240" s="272"/>
      <c r="U240" s="329"/>
      <c r="V240" s="272"/>
      <c r="W240" s="272" t="e">
        <f>_Loc2</f>
        <v>#N/A</v>
      </c>
      <c r="X240" s="272" t="e">
        <f>_Loc2</f>
        <v>#N/A</v>
      </c>
      <c r="Y240" s="272" t="e">
        <f>_Loc2</f>
        <v>#N/A</v>
      </c>
      <c r="Z240" s="110">
        <f t="shared" si="9"/>
        <v>292</v>
      </c>
      <c r="AA240" s="272" t="e">
        <f>_Loc2</f>
        <v>#N/A</v>
      </c>
      <c r="AB240" s="272" t="e">
        <f>_Loc2</f>
        <v>#N/A</v>
      </c>
      <c r="AC240" s="110" t="str">
        <f t="shared" si="11"/>
        <v/>
      </c>
    </row>
    <row r="241" spans="1:29">
      <c r="A241" s="294" t="s">
        <v>2704</v>
      </c>
      <c r="B241" s="152">
        <f t="shared" si="10"/>
        <v>234</v>
      </c>
      <c r="C241" s="280" t="e">
        <f>_Loc2</f>
        <v>#N/A</v>
      </c>
      <c r="D241" s="281" t="e">
        <f>_Loc2</f>
        <v>#N/A</v>
      </c>
      <c r="E241" s="291" t="e">
        <f>_Loc2</f>
        <v>#N/A</v>
      </c>
      <c r="F241" s="272" t="e">
        <f>_Loc2</f>
        <v>#N/A</v>
      </c>
      <c r="G241" s="759" t="e">
        <f>_Loc2</f>
        <v>#N/A</v>
      </c>
      <c r="H241" s="760"/>
      <c r="I241" s="272" t="e">
        <f>_Loc2</f>
        <v>#N/A</v>
      </c>
      <c r="J241" s="272" t="e">
        <f>_Loc2</f>
        <v>#N/A</v>
      </c>
      <c r="K241" s="272" t="e">
        <f>_Loc2</f>
        <v>#N/A</v>
      </c>
      <c r="L241" s="272" t="e">
        <f>_Loc2</f>
        <v>#N/A</v>
      </c>
      <c r="M241" s="300"/>
      <c r="N241" s="152"/>
      <c r="O241" s="152"/>
      <c r="P241" s="152"/>
      <c r="Q241" s="152"/>
      <c r="R241" s="152"/>
      <c r="S241" s="152"/>
      <c r="T241" s="272"/>
      <c r="U241" s="329"/>
      <c r="V241" s="272"/>
      <c r="W241" s="272" t="e">
        <f>_Loc2</f>
        <v>#N/A</v>
      </c>
      <c r="X241" s="272" t="e">
        <f>_Loc2</f>
        <v>#N/A</v>
      </c>
      <c r="Y241" s="272" t="e">
        <f>_Loc2</f>
        <v>#N/A</v>
      </c>
      <c r="Z241" s="110">
        <f t="shared" si="9"/>
        <v>292</v>
      </c>
      <c r="AA241" s="272" t="e">
        <f>_Loc2</f>
        <v>#N/A</v>
      </c>
      <c r="AB241" s="272" t="e">
        <f>_Loc2</f>
        <v>#N/A</v>
      </c>
      <c r="AC241" s="110" t="str">
        <f t="shared" si="11"/>
        <v/>
      </c>
    </row>
    <row r="242" spans="1:29">
      <c r="A242" s="294" t="s">
        <v>2705</v>
      </c>
      <c r="B242" s="152">
        <f t="shared" si="10"/>
        <v>235</v>
      </c>
      <c r="C242" s="280" t="e">
        <f>_Loc2</f>
        <v>#N/A</v>
      </c>
      <c r="D242" s="281" t="e">
        <f>_Loc2</f>
        <v>#N/A</v>
      </c>
      <c r="E242" s="291" t="e">
        <f>_Loc2</f>
        <v>#N/A</v>
      </c>
      <c r="F242" s="272" t="e">
        <f>_Loc2</f>
        <v>#N/A</v>
      </c>
      <c r="G242" s="759" t="e">
        <f>_Loc2</f>
        <v>#N/A</v>
      </c>
      <c r="H242" s="760"/>
      <c r="I242" s="272" t="e">
        <f>_Loc2</f>
        <v>#N/A</v>
      </c>
      <c r="J242" s="272" t="e">
        <f>_Loc2</f>
        <v>#N/A</v>
      </c>
      <c r="K242" s="272" t="e">
        <f>_Loc2</f>
        <v>#N/A</v>
      </c>
      <c r="L242" s="272" t="e">
        <f>_Loc2</f>
        <v>#N/A</v>
      </c>
      <c r="M242" s="152"/>
      <c r="N242" s="152"/>
      <c r="O242" s="152"/>
      <c r="P242" s="152"/>
      <c r="Q242" s="152"/>
      <c r="R242" s="152"/>
      <c r="S242" s="152"/>
      <c r="T242" s="272"/>
      <c r="U242" s="329"/>
      <c r="V242" s="272"/>
      <c r="W242" s="272" t="e">
        <f>_Loc2</f>
        <v>#N/A</v>
      </c>
      <c r="X242" s="272" t="e">
        <f>_Loc2</f>
        <v>#N/A</v>
      </c>
      <c r="Y242" s="272" t="e">
        <f>_Loc2</f>
        <v>#N/A</v>
      </c>
      <c r="Z242" s="110">
        <f t="shared" si="9"/>
        <v>292</v>
      </c>
      <c r="AA242" s="272" t="e">
        <f>_Loc2</f>
        <v>#N/A</v>
      </c>
      <c r="AB242" s="272" t="e">
        <f>_Loc2</f>
        <v>#N/A</v>
      </c>
      <c r="AC242" s="110" t="str">
        <f t="shared" si="11"/>
        <v/>
      </c>
    </row>
    <row r="243" spans="1:29">
      <c r="A243" s="294" t="s">
        <v>2706</v>
      </c>
      <c r="B243" s="152">
        <f t="shared" si="10"/>
        <v>236</v>
      </c>
      <c r="C243" s="280" t="e">
        <f>_Loc2</f>
        <v>#N/A</v>
      </c>
      <c r="D243" s="281" t="e">
        <f>_Loc2</f>
        <v>#N/A</v>
      </c>
      <c r="E243" s="291" t="e">
        <f>_Loc2</f>
        <v>#N/A</v>
      </c>
      <c r="F243" s="272" t="e">
        <f>_Loc2</f>
        <v>#N/A</v>
      </c>
      <c r="G243" s="759" t="e">
        <f>_Loc2</f>
        <v>#N/A</v>
      </c>
      <c r="H243" s="760"/>
      <c r="I243" s="272" t="e">
        <f>_Loc2</f>
        <v>#N/A</v>
      </c>
      <c r="J243" s="272" t="e">
        <f>_Loc2</f>
        <v>#N/A</v>
      </c>
      <c r="K243" s="272" t="e">
        <f>_Loc2</f>
        <v>#N/A</v>
      </c>
      <c r="L243" s="272" t="e">
        <f>_Loc2</f>
        <v>#N/A</v>
      </c>
      <c r="M243" s="152"/>
      <c r="N243" s="152"/>
      <c r="O243" s="152"/>
      <c r="P243" s="152"/>
      <c r="Q243" s="152"/>
      <c r="R243" s="152"/>
      <c r="S243" s="152"/>
      <c r="T243" s="272"/>
      <c r="U243" s="329"/>
      <c r="V243" s="272"/>
      <c r="W243" s="272" t="e">
        <f>_Loc2</f>
        <v>#N/A</v>
      </c>
      <c r="X243" s="272" t="e">
        <f>_Loc2</f>
        <v>#N/A</v>
      </c>
      <c r="Y243" s="272" t="e">
        <f>_Loc2</f>
        <v>#N/A</v>
      </c>
      <c r="Z243" s="110">
        <f t="shared" si="9"/>
        <v>292</v>
      </c>
      <c r="AA243" s="272" t="e">
        <f>_Loc2</f>
        <v>#N/A</v>
      </c>
      <c r="AB243" s="272" t="e">
        <f>_Loc2</f>
        <v>#N/A</v>
      </c>
      <c r="AC243" s="110" t="str">
        <f t="shared" si="11"/>
        <v/>
      </c>
    </row>
    <row r="244" spans="1:29">
      <c r="A244" s="294" t="s">
        <v>2707</v>
      </c>
      <c r="B244" s="152">
        <f t="shared" si="10"/>
        <v>237</v>
      </c>
      <c r="C244" s="280" t="e">
        <f>_Loc2</f>
        <v>#N/A</v>
      </c>
      <c r="D244" s="281" t="e">
        <f>_Loc2</f>
        <v>#N/A</v>
      </c>
      <c r="E244" s="291" t="e">
        <f>_Loc2</f>
        <v>#N/A</v>
      </c>
      <c r="F244" s="272" t="e">
        <f>_Loc2</f>
        <v>#N/A</v>
      </c>
      <c r="G244" s="759" t="e">
        <f>_Loc2</f>
        <v>#N/A</v>
      </c>
      <c r="H244" s="760"/>
      <c r="I244" s="272" t="e">
        <f>_Loc2</f>
        <v>#N/A</v>
      </c>
      <c r="J244" s="272" t="e">
        <f>_Loc2</f>
        <v>#N/A</v>
      </c>
      <c r="K244" s="272" t="e">
        <f>_Loc2</f>
        <v>#N/A</v>
      </c>
      <c r="L244" s="272" t="e">
        <f>_Loc2</f>
        <v>#N/A</v>
      </c>
      <c r="M244" s="152"/>
      <c r="N244" s="152"/>
      <c r="O244" s="152"/>
      <c r="P244" s="152"/>
      <c r="Q244" s="152"/>
      <c r="R244" s="152"/>
      <c r="S244" s="152"/>
      <c r="T244" s="272"/>
      <c r="U244" s="329"/>
      <c r="V244" s="272"/>
      <c r="W244" s="272" t="e">
        <f>_Loc2</f>
        <v>#N/A</v>
      </c>
      <c r="X244" s="272" t="e">
        <f>_Loc2</f>
        <v>#N/A</v>
      </c>
      <c r="Y244" s="272" t="e">
        <f>_Loc2</f>
        <v>#N/A</v>
      </c>
      <c r="Z244" s="110">
        <f t="shared" si="9"/>
        <v>292</v>
      </c>
      <c r="AA244" s="272" t="e">
        <f>_Loc2</f>
        <v>#N/A</v>
      </c>
      <c r="AB244" s="272" t="e">
        <f>_Loc2</f>
        <v>#N/A</v>
      </c>
      <c r="AC244" s="110" t="str">
        <f t="shared" si="11"/>
        <v/>
      </c>
    </row>
    <row r="245" spans="1:29">
      <c r="A245" s="294" t="s">
        <v>2708</v>
      </c>
      <c r="B245" s="152">
        <f t="shared" si="10"/>
        <v>238</v>
      </c>
      <c r="C245" s="280" t="e">
        <f>_Loc2</f>
        <v>#N/A</v>
      </c>
      <c r="D245" s="281" t="e">
        <f>_Loc2</f>
        <v>#N/A</v>
      </c>
      <c r="E245" s="291" t="e">
        <f>_Loc2</f>
        <v>#N/A</v>
      </c>
      <c r="F245" s="272" t="e">
        <f>_Loc2</f>
        <v>#N/A</v>
      </c>
      <c r="G245" s="759" t="e">
        <f>_Loc2</f>
        <v>#N/A</v>
      </c>
      <c r="H245" s="760"/>
      <c r="I245" s="272" t="e">
        <f>_Loc2</f>
        <v>#N/A</v>
      </c>
      <c r="J245" s="272" t="e">
        <f>_Loc2</f>
        <v>#N/A</v>
      </c>
      <c r="K245" s="272" t="e">
        <f>_Loc2</f>
        <v>#N/A</v>
      </c>
      <c r="L245" s="272" t="e">
        <f>_Loc2</f>
        <v>#N/A</v>
      </c>
      <c r="M245" s="152"/>
      <c r="N245" s="152"/>
      <c r="O245" s="152"/>
      <c r="P245" s="152"/>
      <c r="Q245" s="152"/>
      <c r="R245" s="152"/>
      <c r="S245" s="152"/>
      <c r="T245" s="272"/>
      <c r="U245" s="329"/>
      <c r="V245" s="272"/>
      <c r="W245" s="272" t="e">
        <f>_Loc2</f>
        <v>#N/A</v>
      </c>
      <c r="X245" s="272" t="e">
        <f>_Loc2</f>
        <v>#N/A</v>
      </c>
      <c r="Y245" s="272" t="e">
        <f>_Loc2</f>
        <v>#N/A</v>
      </c>
      <c r="Z245" s="110">
        <f t="shared" si="9"/>
        <v>292</v>
      </c>
      <c r="AA245" s="272" t="e">
        <f>_Loc2</f>
        <v>#N/A</v>
      </c>
      <c r="AB245" s="272" t="e">
        <f>_Loc2</f>
        <v>#N/A</v>
      </c>
      <c r="AC245" s="110" t="str">
        <f t="shared" si="11"/>
        <v/>
      </c>
    </row>
    <row r="246" spans="1:29">
      <c r="A246" s="294" t="s">
        <v>2709</v>
      </c>
      <c r="B246" s="152">
        <f t="shared" si="10"/>
        <v>239</v>
      </c>
      <c r="C246" s="280" t="e">
        <f>_Loc2</f>
        <v>#N/A</v>
      </c>
      <c r="D246" s="281" t="e">
        <f>_Loc2</f>
        <v>#N/A</v>
      </c>
      <c r="E246" s="291" t="e">
        <f>_Loc2</f>
        <v>#N/A</v>
      </c>
      <c r="F246" s="272" t="e">
        <f>_Loc2</f>
        <v>#N/A</v>
      </c>
      <c r="G246" s="759" t="e">
        <f>_Loc2</f>
        <v>#N/A</v>
      </c>
      <c r="H246" s="760"/>
      <c r="I246" s="272" t="e">
        <f>_Loc2</f>
        <v>#N/A</v>
      </c>
      <c r="J246" s="272" t="e">
        <f>_Loc2</f>
        <v>#N/A</v>
      </c>
      <c r="K246" s="272" t="e">
        <f>_Loc2</f>
        <v>#N/A</v>
      </c>
      <c r="L246" s="272" t="e">
        <f>_Loc2</f>
        <v>#N/A</v>
      </c>
      <c r="M246" s="152"/>
      <c r="N246" s="152"/>
      <c r="O246" s="152"/>
      <c r="P246" s="152"/>
      <c r="Q246" s="152"/>
      <c r="R246" s="152"/>
      <c r="S246" s="152"/>
      <c r="T246" s="272"/>
      <c r="U246" s="329"/>
      <c r="V246" s="272"/>
      <c r="W246" s="272" t="e">
        <f>_Loc2</f>
        <v>#N/A</v>
      </c>
      <c r="X246" s="272" t="e">
        <f>_Loc2</f>
        <v>#N/A</v>
      </c>
      <c r="Y246" s="272" t="e">
        <f>_Loc2</f>
        <v>#N/A</v>
      </c>
      <c r="Z246" s="110">
        <f t="shared" si="9"/>
        <v>292</v>
      </c>
      <c r="AA246" s="272" t="e">
        <f>_Loc2</f>
        <v>#N/A</v>
      </c>
      <c r="AB246" s="272" t="e">
        <f>_Loc2</f>
        <v>#N/A</v>
      </c>
      <c r="AC246" s="110" t="str">
        <f t="shared" si="11"/>
        <v/>
      </c>
    </row>
    <row r="247" spans="1:29">
      <c r="A247" s="294" t="s">
        <v>2710</v>
      </c>
      <c r="B247" s="152">
        <f t="shared" si="10"/>
        <v>240</v>
      </c>
      <c r="C247" s="280" t="e">
        <f>_Loc2</f>
        <v>#N/A</v>
      </c>
      <c r="D247" s="281" t="e">
        <f>_Loc2</f>
        <v>#N/A</v>
      </c>
      <c r="E247" s="291" t="e">
        <f>_Loc2</f>
        <v>#N/A</v>
      </c>
      <c r="F247" s="272" t="e">
        <f>_Loc2</f>
        <v>#N/A</v>
      </c>
      <c r="G247" s="759" t="e">
        <f>_Loc2</f>
        <v>#N/A</v>
      </c>
      <c r="H247" s="760"/>
      <c r="I247" s="272" t="e">
        <f>_Loc2</f>
        <v>#N/A</v>
      </c>
      <c r="J247" s="272" t="e">
        <f>_Loc2</f>
        <v>#N/A</v>
      </c>
      <c r="K247" s="272" t="e">
        <f>_Loc2</f>
        <v>#N/A</v>
      </c>
      <c r="L247" s="272" t="e">
        <f>_Loc2</f>
        <v>#N/A</v>
      </c>
      <c r="M247" s="152"/>
      <c r="N247" s="152"/>
      <c r="O247" s="152"/>
      <c r="P247" s="152"/>
      <c r="Q247" s="152"/>
      <c r="R247" s="152"/>
      <c r="S247" s="297"/>
      <c r="T247" s="272"/>
      <c r="U247" s="329"/>
      <c r="V247" s="272"/>
      <c r="W247" s="272" t="e">
        <f>_Loc2</f>
        <v>#N/A</v>
      </c>
      <c r="X247" s="272" t="e">
        <f>_Loc2</f>
        <v>#N/A</v>
      </c>
      <c r="Y247" s="272" t="e">
        <f>_Loc2</f>
        <v>#N/A</v>
      </c>
      <c r="Z247" s="110">
        <f t="shared" si="9"/>
        <v>292</v>
      </c>
      <c r="AA247" s="272" t="e">
        <f>_Loc2</f>
        <v>#N/A</v>
      </c>
      <c r="AB247" s="272" t="e">
        <f>_Loc2</f>
        <v>#N/A</v>
      </c>
      <c r="AC247" s="110" t="str">
        <f t="shared" si="11"/>
        <v/>
      </c>
    </row>
    <row r="248" spans="1:29">
      <c r="A248" s="294" t="s">
        <v>2711</v>
      </c>
      <c r="B248" s="152">
        <f t="shared" si="10"/>
        <v>241</v>
      </c>
      <c r="C248" s="280" t="e">
        <f>_Loc2</f>
        <v>#N/A</v>
      </c>
      <c r="D248" s="281" t="e">
        <f>_Loc2</f>
        <v>#N/A</v>
      </c>
      <c r="E248" s="291" t="e">
        <f>_Loc2</f>
        <v>#N/A</v>
      </c>
      <c r="F248" s="272" t="e">
        <f>_Loc2</f>
        <v>#N/A</v>
      </c>
      <c r="G248" s="759" t="e">
        <f>_Loc2</f>
        <v>#N/A</v>
      </c>
      <c r="H248" s="760"/>
      <c r="I248" s="272" t="e">
        <f>_Loc2</f>
        <v>#N/A</v>
      </c>
      <c r="J248" s="272" t="e">
        <f>_Loc2</f>
        <v>#N/A</v>
      </c>
      <c r="K248" s="272" t="e">
        <f>_Loc2</f>
        <v>#N/A</v>
      </c>
      <c r="L248" s="272" t="e">
        <f>_Loc2</f>
        <v>#N/A</v>
      </c>
      <c r="M248" s="296"/>
      <c r="N248" s="296"/>
      <c r="O248" s="152"/>
      <c r="P248" s="152"/>
      <c r="Q248" s="152"/>
      <c r="R248" s="152"/>
      <c r="S248" s="152"/>
      <c r="T248" s="272"/>
      <c r="U248" s="329"/>
      <c r="V248" s="272"/>
      <c r="W248" s="272" t="e">
        <f>_Loc2</f>
        <v>#N/A</v>
      </c>
      <c r="X248" s="272" t="e">
        <f>_Loc2</f>
        <v>#N/A</v>
      </c>
      <c r="Y248" s="272" t="e">
        <f>_Loc2</f>
        <v>#N/A</v>
      </c>
      <c r="Z248" s="110">
        <f t="shared" si="9"/>
        <v>292</v>
      </c>
      <c r="AA248" s="272" t="e">
        <f>_Loc2</f>
        <v>#N/A</v>
      </c>
      <c r="AB248" s="272" t="e">
        <f>_Loc2</f>
        <v>#N/A</v>
      </c>
      <c r="AC248" s="110" t="str">
        <f t="shared" si="11"/>
        <v/>
      </c>
    </row>
    <row r="249" spans="1:29">
      <c r="A249" s="294" t="s">
        <v>2712</v>
      </c>
      <c r="B249" s="152">
        <f t="shared" si="10"/>
        <v>242</v>
      </c>
      <c r="C249" s="280" t="e">
        <f>_Loc2</f>
        <v>#N/A</v>
      </c>
      <c r="D249" s="281" t="e">
        <f>_Loc2</f>
        <v>#N/A</v>
      </c>
      <c r="E249" s="291" t="e">
        <f>_Loc2</f>
        <v>#N/A</v>
      </c>
      <c r="F249" s="272" t="e">
        <f>_Loc2</f>
        <v>#N/A</v>
      </c>
      <c r="G249" s="759" t="e">
        <f>_Loc2</f>
        <v>#N/A</v>
      </c>
      <c r="H249" s="760"/>
      <c r="I249" s="272" t="e">
        <f>_Loc2</f>
        <v>#N/A</v>
      </c>
      <c r="J249" s="272" t="e">
        <f>_Loc2</f>
        <v>#N/A</v>
      </c>
      <c r="K249" s="272" t="e">
        <f>_Loc2</f>
        <v>#N/A</v>
      </c>
      <c r="L249" s="272" t="e">
        <f>_Loc2</f>
        <v>#N/A</v>
      </c>
      <c r="M249" s="152"/>
      <c r="N249" s="152"/>
      <c r="O249" s="152"/>
      <c r="P249" s="152"/>
      <c r="Q249" s="152"/>
      <c r="R249" s="152"/>
      <c r="S249" s="152"/>
      <c r="T249" s="272"/>
      <c r="U249" s="329"/>
      <c r="V249" s="272"/>
      <c r="W249" s="272" t="e">
        <f>_Loc2</f>
        <v>#N/A</v>
      </c>
      <c r="X249" s="272" t="e">
        <f>_Loc2</f>
        <v>#N/A</v>
      </c>
      <c r="Y249" s="272" t="e">
        <f>_Loc2</f>
        <v>#N/A</v>
      </c>
      <c r="Z249" s="110">
        <f t="shared" si="9"/>
        <v>292</v>
      </c>
      <c r="AA249" s="272" t="e">
        <f>_Loc2</f>
        <v>#N/A</v>
      </c>
      <c r="AB249" s="272" t="e">
        <f>_Loc2</f>
        <v>#N/A</v>
      </c>
      <c r="AC249" s="110" t="str">
        <f t="shared" si="11"/>
        <v/>
      </c>
    </row>
    <row r="250" spans="1:29">
      <c r="A250" s="294" t="s">
        <v>2713</v>
      </c>
      <c r="B250" s="152">
        <f t="shared" si="10"/>
        <v>243</v>
      </c>
      <c r="C250" s="280" t="e">
        <f>_Loc2</f>
        <v>#N/A</v>
      </c>
      <c r="D250" s="281" t="e">
        <f>_Loc2</f>
        <v>#N/A</v>
      </c>
      <c r="E250" s="291" t="e">
        <f>_Loc2</f>
        <v>#N/A</v>
      </c>
      <c r="F250" s="272" t="e">
        <f>_Loc2</f>
        <v>#N/A</v>
      </c>
      <c r="G250" s="759" t="e">
        <f>_Loc2</f>
        <v>#N/A</v>
      </c>
      <c r="H250" s="760"/>
      <c r="I250" s="272" t="e">
        <f>_Loc2</f>
        <v>#N/A</v>
      </c>
      <c r="J250" s="272" t="e">
        <f>_Loc2</f>
        <v>#N/A</v>
      </c>
      <c r="K250" s="272" t="e">
        <f>_Loc2</f>
        <v>#N/A</v>
      </c>
      <c r="L250" s="272" t="e">
        <f>_Loc2</f>
        <v>#N/A</v>
      </c>
      <c r="M250" s="152"/>
      <c r="N250" s="152"/>
      <c r="O250" s="152"/>
      <c r="P250" s="152"/>
      <c r="Q250" s="152"/>
      <c r="R250" s="152"/>
      <c r="S250" s="152"/>
      <c r="T250" s="272"/>
      <c r="U250" s="329"/>
      <c r="V250" s="272"/>
      <c r="W250" s="272" t="e">
        <f>_Loc2</f>
        <v>#N/A</v>
      </c>
      <c r="X250" s="272" t="e">
        <f>_Loc2</f>
        <v>#N/A</v>
      </c>
      <c r="Y250" s="272" t="e">
        <f>_Loc2</f>
        <v>#N/A</v>
      </c>
      <c r="Z250" s="110">
        <f t="shared" si="9"/>
        <v>292</v>
      </c>
      <c r="AA250" s="272" t="e">
        <f>_Loc2</f>
        <v>#N/A</v>
      </c>
      <c r="AB250" s="272" t="e">
        <f>_Loc2</f>
        <v>#N/A</v>
      </c>
      <c r="AC250" s="110" t="str">
        <f t="shared" si="11"/>
        <v/>
      </c>
    </row>
    <row r="251" spans="1:29">
      <c r="A251" s="294" t="s">
        <v>2761</v>
      </c>
      <c r="B251" s="152">
        <f t="shared" si="10"/>
        <v>244</v>
      </c>
      <c r="C251" s="280" t="e">
        <f>_Loc2</f>
        <v>#N/A</v>
      </c>
      <c r="D251" s="281" t="e">
        <f>_Loc2</f>
        <v>#N/A</v>
      </c>
      <c r="E251" s="291" t="e">
        <f>_Loc2</f>
        <v>#N/A</v>
      </c>
      <c r="F251" s="272" t="e">
        <f>_Loc2</f>
        <v>#N/A</v>
      </c>
      <c r="G251" s="763" t="e">
        <f>_Loc2</f>
        <v>#N/A</v>
      </c>
      <c r="H251" s="764"/>
      <c r="I251" s="272" t="e">
        <f>_Loc2</f>
        <v>#N/A</v>
      </c>
      <c r="J251" s="272" t="e">
        <f>_Loc2</f>
        <v>#N/A</v>
      </c>
      <c r="K251" s="272" t="e">
        <f>_Loc2</f>
        <v>#N/A</v>
      </c>
      <c r="L251" s="272" t="e">
        <f>_Loc2</f>
        <v>#N/A</v>
      </c>
      <c r="M251" s="152"/>
      <c r="N251" s="152"/>
      <c r="O251" s="152"/>
      <c r="P251" s="152"/>
      <c r="Q251" s="152"/>
      <c r="R251" s="152"/>
      <c r="S251" s="152"/>
      <c r="T251" s="272"/>
      <c r="U251" s="329"/>
      <c r="V251" s="272"/>
      <c r="W251" s="272" t="e">
        <f>_Loc2</f>
        <v>#N/A</v>
      </c>
      <c r="X251" s="272" t="e">
        <f>_Loc2</f>
        <v>#N/A</v>
      </c>
      <c r="Y251" s="272" t="e">
        <f>_Loc2</f>
        <v>#N/A</v>
      </c>
      <c r="Z251" s="110">
        <f t="shared" si="9"/>
        <v>292</v>
      </c>
      <c r="AA251" s="272" t="e">
        <f>_Loc2</f>
        <v>#N/A</v>
      </c>
      <c r="AB251" s="272" t="e">
        <f>_Loc2</f>
        <v>#N/A</v>
      </c>
      <c r="AC251" s="110" t="str">
        <f>+IF(S251="","",AB251)</f>
        <v/>
      </c>
    </row>
    <row r="252" spans="1:29">
      <c r="A252" s="294" t="s">
        <v>2714</v>
      </c>
      <c r="B252" s="152">
        <f t="shared" si="10"/>
        <v>245</v>
      </c>
      <c r="C252" s="280" t="e">
        <f>_Loc2</f>
        <v>#N/A</v>
      </c>
      <c r="D252" s="281" t="e">
        <f>_Loc2</f>
        <v>#N/A</v>
      </c>
      <c r="E252" s="291" t="e">
        <f>_Loc2</f>
        <v>#N/A</v>
      </c>
      <c r="F252" s="272" t="e">
        <f>_Loc2</f>
        <v>#N/A</v>
      </c>
      <c r="G252" s="759" t="e">
        <f>_Loc2</f>
        <v>#N/A</v>
      </c>
      <c r="H252" s="760"/>
      <c r="I252" s="272" t="e">
        <f>_Loc2</f>
        <v>#N/A</v>
      </c>
      <c r="J252" s="272" t="e">
        <f>_Loc2</f>
        <v>#N/A</v>
      </c>
      <c r="K252" s="272" t="e">
        <f>_Loc2</f>
        <v>#N/A</v>
      </c>
      <c r="L252" s="272" t="e">
        <f>_Loc2</f>
        <v>#N/A</v>
      </c>
      <c r="M252" s="152"/>
      <c r="N252" s="152"/>
      <c r="O252" s="152"/>
      <c r="P252" s="152"/>
      <c r="Q252" s="152"/>
      <c r="R252" s="152"/>
      <c r="S252" s="152"/>
      <c r="T252" s="272"/>
      <c r="U252" s="329"/>
      <c r="V252" s="272"/>
      <c r="W252" s="272" t="e">
        <f>_Loc2</f>
        <v>#N/A</v>
      </c>
      <c r="X252" s="272" t="e">
        <f>_Loc2</f>
        <v>#N/A</v>
      </c>
      <c r="Y252" s="272" t="e">
        <f>_Loc2</f>
        <v>#N/A</v>
      </c>
      <c r="Z252" s="110">
        <f t="shared" si="9"/>
        <v>292</v>
      </c>
      <c r="AA252" s="272" t="e">
        <f>_Loc2</f>
        <v>#N/A</v>
      </c>
      <c r="AB252" s="272" t="e">
        <f>_Loc2</f>
        <v>#N/A</v>
      </c>
      <c r="AC252" s="110" t="str">
        <f t="shared" si="11"/>
        <v/>
      </c>
    </row>
    <row r="253" spans="1:29">
      <c r="A253" s="294" t="s">
        <v>2715</v>
      </c>
      <c r="B253" s="152">
        <f t="shared" si="10"/>
        <v>246</v>
      </c>
      <c r="C253" s="280" t="e">
        <f>_Loc2</f>
        <v>#N/A</v>
      </c>
      <c r="D253" s="281" t="e">
        <f>_Loc2</f>
        <v>#N/A</v>
      </c>
      <c r="E253" s="291" t="e">
        <f>_Loc2</f>
        <v>#N/A</v>
      </c>
      <c r="F253" s="272" t="e">
        <f>_Loc2</f>
        <v>#N/A</v>
      </c>
      <c r="G253" s="759" t="e">
        <f>_Loc2</f>
        <v>#N/A</v>
      </c>
      <c r="H253" s="760"/>
      <c r="I253" s="272" t="e">
        <f>_Loc2</f>
        <v>#N/A</v>
      </c>
      <c r="J253" s="272" t="e">
        <f>_Loc2</f>
        <v>#N/A</v>
      </c>
      <c r="K253" s="272" t="e">
        <f>_Loc2</f>
        <v>#N/A</v>
      </c>
      <c r="L253" s="272" t="e">
        <f>_Loc2</f>
        <v>#N/A</v>
      </c>
      <c r="M253" s="152"/>
      <c r="N253" s="152"/>
      <c r="O253" s="152"/>
      <c r="P253" s="152"/>
      <c r="Q253" s="152"/>
      <c r="R253" s="152"/>
      <c r="S253" s="152"/>
      <c r="T253" s="272"/>
      <c r="U253" s="329"/>
      <c r="V253" s="272"/>
      <c r="W253" s="272" t="e">
        <f>_Loc2</f>
        <v>#N/A</v>
      </c>
      <c r="X253" s="272" t="e">
        <f>_Loc2</f>
        <v>#N/A</v>
      </c>
      <c r="Y253" s="272" t="e">
        <f>_Loc2</f>
        <v>#N/A</v>
      </c>
      <c r="Z253" s="110">
        <f t="shared" si="9"/>
        <v>292</v>
      </c>
      <c r="AA253" s="272" t="e">
        <f>_Loc2</f>
        <v>#N/A</v>
      </c>
      <c r="AB253" s="272" t="e">
        <f>_Loc2</f>
        <v>#N/A</v>
      </c>
      <c r="AC253" s="110" t="str">
        <f t="shared" si="11"/>
        <v/>
      </c>
    </row>
    <row r="254" spans="1:29">
      <c r="A254" s="294" t="s">
        <v>2716</v>
      </c>
      <c r="B254" s="152">
        <f t="shared" si="10"/>
        <v>247</v>
      </c>
      <c r="C254" s="280" t="e">
        <f>_Loc2</f>
        <v>#N/A</v>
      </c>
      <c r="D254" s="281" t="e">
        <f>_Loc2</f>
        <v>#N/A</v>
      </c>
      <c r="E254" s="291" t="e">
        <f>_Loc2</f>
        <v>#N/A</v>
      </c>
      <c r="F254" s="272" t="e">
        <f>_Loc2</f>
        <v>#N/A</v>
      </c>
      <c r="G254" s="759" t="e">
        <f>_Loc2</f>
        <v>#N/A</v>
      </c>
      <c r="H254" s="760"/>
      <c r="I254" s="272" t="e">
        <f>_Loc2</f>
        <v>#N/A</v>
      </c>
      <c r="J254" s="272" t="e">
        <f>_Loc2</f>
        <v>#N/A</v>
      </c>
      <c r="K254" s="272" t="e">
        <f>_Loc2</f>
        <v>#N/A</v>
      </c>
      <c r="L254" s="272" t="e">
        <f>_Loc2</f>
        <v>#N/A</v>
      </c>
      <c r="M254" s="152"/>
      <c r="N254" s="152"/>
      <c r="O254" s="152"/>
      <c r="P254" s="152"/>
      <c r="Q254" s="152"/>
      <c r="R254" s="152"/>
      <c r="S254" s="152"/>
      <c r="T254" s="272"/>
      <c r="U254" s="329"/>
      <c r="V254" s="272"/>
      <c r="W254" s="272" t="e">
        <f>_Loc2</f>
        <v>#N/A</v>
      </c>
      <c r="X254" s="272" t="e">
        <f>_Loc2</f>
        <v>#N/A</v>
      </c>
      <c r="Y254" s="272" t="e">
        <f>_Loc2</f>
        <v>#N/A</v>
      </c>
      <c r="Z254" s="110">
        <f t="shared" si="9"/>
        <v>292</v>
      </c>
      <c r="AA254" s="272" t="e">
        <f>_Loc2</f>
        <v>#N/A</v>
      </c>
      <c r="AB254" s="272" t="e">
        <f>_Loc2</f>
        <v>#N/A</v>
      </c>
      <c r="AC254" s="110" t="str">
        <f t="shared" si="11"/>
        <v/>
      </c>
    </row>
    <row r="255" spans="1:29">
      <c r="A255" s="294" t="s">
        <v>2717</v>
      </c>
      <c r="B255" s="152">
        <f t="shared" si="10"/>
        <v>248</v>
      </c>
      <c r="C255" s="280" t="e">
        <f>_Loc2</f>
        <v>#N/A</v>
      </c>
      <c r="D255" s="281" t="e">
        <f>_Loc2</f>
        <v>#N/A</v>
      </c>
      <c r="E255" s="291" t="e">
        <f>_Loc2</f>
        <v>#N/A</v>
      </c>
      <c r="F255" s="272" t="e">
        <f>_Loc2</f>
        <v>#N/A</v>
      </c>
      <c r="G255" s="759" t="e">
        <f>_Loc2</f>
        <v>#N/A</v>
      </c>
      <c r="H255" s="760"/>
      <c r="I255" s="272" t="e">
        <f>_Loc2</f>
        <v>#N/A</v>
      </c>
      <c r="J255" s="272" t="e">
        <f>_Loc2</f>
        <v>#N/A</v>
      </c>
      <c r="K255" s="272" t="e">
        <f>_Loc2</f>
        <v>#N/A</v>
      </c>
      <c r="L255" s="272" t="e">
        <f>_Loc2</f>
        <v>#N/A</v>
      </c>
      <c r="M255" s="152"/>
      <c r="N255" s="152"/>
      <c r="O255" s="152"/>
      <c r="P255" s="152"/>
      <c r="Q255" s="152"/>
      <c r="R255" s="152"/>
      <c r="S255" s="297"/>
      <c r="T255" s="272"/>
      <c r="U255" s="329"/>
      <c r="V255" s="272"/>
      <c r="W255" s="272" t="e">
        <f>_Loc2</f>
        <v>#N/A</v>
      </c>
      <c r="X255" s="272" t="e">
        <f>_Loc2</f>
        <v>#N/A</v>
      </c>
      <c r="Y255" s="272" t="e">
        <f>_Loc2</f>
        <v>#N/A</v>
      </c>
      <c r="Z255" s="110">
        <f t="shared" si="9"/>
        <v>292</v>
      </c>
      <c r="AA255" s="272" t="e">
        <f>_Loc2</f>
        <v>#N/A</v>
      </c>
      <c r="AB255" s="272" t="e">
        <f>_Loc2</f>
        <v>#N/A</v>
      </c>
      <c r="AC255" s="110" t="str">
        <f t="shared" si="11"/>
        <v/>
      </c>
    </row>
    <row r="256" spans="1:29">
      <c r="A256" s="294" t="s">
        <v>2718</v>
      </c>
      <c r="B256" s="152">
        <f t="shared" si="10"/>
        <v>249</v>
      </c>
      <c r="C256" s="280" t="e">
        <f>_Loc2</f>
        <v>#N/A</v>
      </c>
      <c r="D256" s="281" t="e">
        <f>_Loc2</f>
        <v>#N/A</v>
      </c>
      <c r="E256" s="291" t="e">
        <f>_Loc2</f>
        <v>#N/A</v>
      </c>
      <c r="F256" s="272" t="e">
        <f>_Loc2</f>
        <v>#N/A</v>
      </c>
      <c r="G256" s="759" t="e">
        <f>_Loc2</f>
        <v>#N/A</v>
      </c>
      <c r="H256" s="760"/>
      <c r="I256" s="272" t="e">
        <f>_Loc2</f>
        <v>#N/A</v>
      </c>
      <c r="J256" s="272" t="e">
        <f>_Loc2</f>
        <v>#N/A</v>
      </c>
      <c r="K256" s="272" t="e">
        <f>_Loc2</f>
        <v>#N/A</v>
      </c>
      <c r="L256" s="272" t="e">
        <f>_Loc2</f>
        <v>#N/A</v>
      </c>
      <c r="M256" s="152"/>
      <c r="N256" s="152"/>
      <c r="O256" s="152"/>
      <c r="P256" s="152"/>
      <c r="Q256" s="152"/>
      <c r="R256" s="152"/>
      <c r="S256" s="152"/>
      <c r="T256" s="272"/>
      <c r="U256" s="329"/>
      <c r="V256" s="272"/>
      <c r="W256" s="272" t="e">
        <f>_Loc2</f>
        <v>#N/A</v>
      </c>
      <c r="X256" s="272" t="e">
        <f>_Loc2</f>
        <v>#N/A</v>
      </c>
      <c r="Y256" s="272" t="e">
        <f>_Loc2</f>
        <v>#N/A</v>
      </c>
      <c r="Z256" s="110">
        <f t="shared" si="9"/>
        <v>292</v>
      </c>
      <c r="AA256" s="272" t="e">
        <f>_Loc2</f>
        <v>#N/A</v>
      </c>
      <c r="AB256" s="272" t="e">
        <f>_Loc2</f>
        <v>#N/A</v>
      </c>
      <c r="AC256" s="110" t="str">
        <f t="shared" si="11"/>
        <v/>
      </c>
    </row>
    <row r="257" spans="1:29">
      <c r="A257" s="294" t="s">
        <v>2719</v>
      </c>
      <c r="B257" s="152">
        <f t="shared" si="10"/>
        <v>250</v>
      </c>
      <c r="C257" s="280" t="e">
        <f>_Loc2</f>
        <v>#N/A</v>
      </c>
      <c r="D257" s="281" t="e">
        <f>_Loc2</f>
        <v>#N/A</v>
      </c>
      <c r="E257" s="291" t="e">
        <f>_Loc2</f>
        <v>#N/A</v>
      </c>
      <c r="F257" s="272" t="e">
        <f>_Loc2</f>
        <v>#N/A</v>
      </c>
      <c r="G257" s="759" t="e">
        <f>_Loc2</f>
        <v>#N/A</v>
      </c>
      <c r="H257" s="760"/>
      <c r="I257" s="272" t="e">
        <f>_Loc2</f>
        <v>#N/A</v>
      </c>
      <c r="J257" s="272" t="e">
        <f>_Loc2</f>
        <v>#N/A</v>
      </c>
      <c r="K257" s="272" t="e">
        <f>_Loc2</f>
        <v>#N/A</v>
      </c>
      <c r="L257" s="272" t="e">
        <f>_Loc2</f>
        <v>#N/A</v>
      </c>
      <c r="M257" s="296"/>
      <c r="N257" s="296"/>
      <c r="O257" s="152"/>
      <c r="P257" s="152"/>
      <c r="Q257" s="152"/>
      <c r="R257" s="152"/>
      <c r="S257" s="152"/>
      <c r="T257" s="272"/>
      <c r="U257" s="329"/>
      <c r="V257" s="272"/>
      <c r="W257" s="272" t="e">
        <f>_Loc2</f>
        <v>#N/A</v>
      </c>
      <c r="X257" s="272" t="e">
        <f>_Loc2</f>
        <v>#N/A</v>
      </c>
      <c r="Y257" s="272" t="e">
        <f>_Loc2</f>
        <v>#N/A</v>
      </c>
      <c r="Z257" s="110">
        <f t="shared" si="9"/>
        <v>292</v>
      </c>
      <c r="AA257" s="272" t="e">
        <f>_Loc2</f>
        <v>#N/A</v>
      </c>
      <c r="AB257" s="272" t="e">
        <f>_Loc2</f>
        <v>#N/A</v>
      </c>
      <c r="AC257" s="110" t="str">
        <f t="shared" si="11"/>
        <v/>
      </c>
    </row>
    <row r="258" spans="1:29">
      <c r="A258" s="294" t="s">
        <v>2720</v>
      </c>
      <c r="B258" s="152">
        <f t="shared" si="10"/>
        <v>251</v>
      </c>
      <c r="C258" s="280" t="e">
        <f>_Loc2</f>
        <v>#N/A</v>
      </c>
      <c r="D258" s="281" t="e">
        <f>_Loc2</f>
        <v>#N/A</v>
      </c>
      <c r="E258" s="291" t="e">
        <f>_Loc2</f>
        <v>#N/A</v>
      </c>
      <c r="F258" s="272" t="e">
        <f>_Loc2</f>
        <v>#N/A</v>
      </c>
      <c r="G258" s="759" t="e">
        <f>_Loc2</f>
        <v>#N/A</v>
      </c>
      <c r="H258" s="760"/>
      <c r="I258" s="272" t="e">
        <f>_Loc2</f>
        <v>#N/A</v>
      </c>
      <c r="J258" s="272" t="e">
        <f>_Loc2</f>
        <v>#N/A</v>
      </c>
      <c r="K258" s="272" t="e">
        <f>_Loc2</f>
        <v>#N/A</v>
      </c>
      <c r="L258" s="272" t="e">
        <f>_Loc2</f>
        <v>#N/A</v>
      </c>
      <c r="M258" s="296"/>
      <c r="N258" s="296"/>
      <c r="O258" s="152"/>
      <c r="P258" s="152"/>
      <c r="Q258" s="152"/>
      <c r="R258" s="152"/>
      <c r="S258" s="152"/>
      <c r="T258" s="272"/>
      <c r="U258" s="329"/>
      <c r="V258" s="272"/>
      <c r="W258" s="272" t="e">
        <f>_Loc2</f>
        <v>#N/A</v>
      </c>
      <c r="X258" s="272" t="e">
        <f>_Loc2</f>
        <v>#N/A</v>
      </c>
      <c r="Y258" s="272" t="e">
        <f>_Loc2</f>
        <v>#N/A</v>
      </c>
      <c r="Z258" s="110">
        <f t="shared" si="9"/>
        <v>292</v>
      </c>
      <c r="AA258" s="272" t="e">
        <f>_Loc2</f>
        <v>#N/A</v>
      </c>
      <c r="AB258" s="272" t="e">
        <f>_Loc2</f>
        <v>#N/A</v>
      </c>
      <c r="AC258" s="110" t="str">
        <f t="shared" si="11"/>
        <v/>
      </c>
    </row>
    <row r="259" spans="1:29">
      <c r="A259" s="294" t="s">
        <v>2721</v>
      </c>
      <c r="B259" s="152">
        <f t="shared" si="10"/>
        <v>252</v>
      </c>
      <c r="C259" s="280" t="e">
        <f>_Loc2</f>
        <v>#N/A</v>
      </c>
      <c r="D259" s="281" t="e">
        <f>_Loc2</f>
        <v>#N/A</v>
      </c>
      <c r="E259" s="291" t="e">
        <f>_Loc2</f>
        <v>#N/A</v>
      </c>
      <c r="F259" s="272" t="e">
        <f>_Loc2</f>
        <v>#N/A</v>
      </c>
      <c r="G259" s="759" t="e">
        <f>_Loc2</f>
        <v>#N/A</v>
      </c>
      <c r="H259" s="760"/>
      <c r="I259" s="272" t="e">
        <f>_Loc2</f>
        <v>#N/A</v>
      </c>
      <c r="J259" s="272" t="e">
        <f>_Loc2</f>
        <v>#N/A</v>
      </c>
      <c r="K259" s="272" t="e">
        <f>_Loc2</f>
        <v>#N/A</v>
      </c>
      <c r="L259" s="272" t="e">
        <f>_Loc2</f>
        <v>#N/A</v>
      </c>
      <c r="M259" s="152"/>
      <c r="N259" s="152"/>
      <c r="O259" s="152"/>
      <c r="P259" s="152"/>
      <c r="Q259" s="152"/>
      <c r="R259" s="152"/>
      <c r="S259" s="152"/>
      <c r="T259" s="272"/>
      <c r="U259" s="329"/>
      <c r="V259" s="272"/>
      <c r="W259" s="272" t="e">
        <f>_Loc2</f>
        <v>#N/A</v>
      </c>
      <c r="X259" s="272" t="e">
        <f>_Loc2</f>
        <v>#N/A</v>
      </c>
      <c r="Y259" s="272" t="e">
        <f>_Loc2</f>
        <v>#N/A</v>
      </c>
      <c r="Z259" s="110">
        <f t="shared" si="9"/>
        <v>292</v>
      </c>
      <c r="AA259" s="272" t="e">
        <f>_Loc2</f>
        <v>#N/A</v>
      </c>
      <c r="AB259" s="272" t="e">
        <f>_Loc2</f>
        <v>#N/A</v>
      </c>
      <c r="AC259" s="110" t="str">
        <f t="shared" si="11"/>
        <v/>
      </c>
    </row>
    <row r="260" spans="1:29">
      <c r="A260" s="294" t="s">
        <v>2722</v>
      </c>
      <c r="B260" s="152">
        <f t="shared" si="10"/>
        <v>253</v>
      </c>
      <c r="C260" s="280" t="e">
        <f>_Loc2</f>
        <v>#N/A</v>
      </c>
      <c r="D260" s="281" t="e">
        <f>_Loc2</f>
        <v>#N/A</v>
      </c>
      <c r="E260" s="291" t="e">
        <f>_Loc2</f>
        <v>#N/A</v>
      </c>
      <c r="F260" s="272" t="e">
        <f>_Loc2</f>
        <v>#N/A</v>
      </c>
      <c r="G260" s="759" t="e">
        <f>_Loc2</f>
        <v>#N/A</v>
      </c>
      <c r="H260" s="760"/>
      <c r="I260" s="272" t="e">
        <f>_Loc2</f>
        <v>#N/A</v>
      </c>
      <c r="J260" s="272" t="e">
        <f>_Loc2</f>
        <v>#N/A</v>
      </c>
      <c r="K260" s="272" t="e">
        <f>_Loc2</f>
        <v>#N/A</v>
      </c>
      <c r="L260" s="272" t="e">
        <f>_Loc2</f>
        <v>#N/A</v>
      </c>
      <c r="M260" s="152"/>
      <c r="N260" s="152"/>
      <c r="O260" s="152"/>
      <c r="P260" s="152"/>
      <c r="Q260" s="152"/>
      <c r="R260" s="152"/>
      <c r="S260" s="152"/>
      <c r="T260" s="272"/>
      <c r="U260" s="329"/>
      <c r="V260" s="272"/>
      <c r="W260" s="272" t="e">
        <f>_Loc2</f>
        <v>#N/A</v>
      </c>
      <c r="X260" s="272" t="e">
        <f>_Loc2</f>
        <v>#N/A</v>
      </c>
      <c r="Y260" s="272" t="e">
        <f>_Loc2</f>
        <v>#N/A</v>
      </c>
      <c r="Z260" s="110">
        <f t="shared" si="9"/>
        <v>292</v>
      </c>
      <c r="AA260" s="272" t="e">
        <f>_Loc2</f>
        <v>#N/A</v>
      </c>
      <c r="AB260" s="272" t="e">
        <f>_Loc2</f>
        <v>#N/A</v>
      </c>
      <c r="AC260" s="110" t="str">
        <f t="shared" si="11"/>
        <v/>
      </c>
    </row>
    <row r="261" spans="1:29">
      <c r="A261" s="294" t="s">
        <v>2691</v>
      </c>
      <c r="B261" s="152">
        <f t="shared" si="10"/>
        <v>254</v>
      </c>
      <c r="C261" s="280" t="e">
        <f>_Loc2</f>
        <v>#N/A</v>
      </c>
      <c r="D261" s="281" t="e">
        <f>_Loc2</f>
        <v>#N/A</v>
      </c>
      <c r="E261" s="291" t="e">
        <f>_Loc2</f>
        <v>#N/A</v>
      </c>
      <c r="F261" s="272" t="e">
        <f>_Loc2</f>
        <v>#N/A</v>
      </c>
      <c r="G261" s="761" t="e">
        <f>_Loc2</f>
        <v>#N/A</v>
      </c>
      <c r="H261" s="762"/>
      <c r="I261" s="272" t="e">
        <f>_Loc2</f>
        <v>#N/A</v>
      </c>
      <c r="J261" s="272" t="e">
        <f>_Loc2</f>
        <v>#N/A</v>
      </c>
      <c r="K261" s="272" t="e">
        <f>_Loc2</f>
        <v>#N/A</v>
      </c>
      <c r="L261" s="272" t="e">
        <f>_Loc2</f>
        <v>#N/A</v>
      </c>
      <c r="M261" s="152"/>
      <c r="N261" s="152"/>
      <c r="O261" s="152"/>
      <c r="P261" s="152"/>
      <c r="Q261" s="152"/>
      <c r="R261" s="152"/>
      <c r="S261" s="152"/>
      <c r="T261" s="272"/>
      <c r="U261" s="329"/>
      <c r="V261" s="272"/>
      <c r="W261" s="272" t="e">
        <f>_Loc2</f>
        <v>#N/A</v>
      </c>
      <c r="X261" s="272" t="e">
        <f>_Loc2</f>
        <v>#N/A</v>
      </c>
      <c r="Y261" s="272" t="e">
        <f>_Loc2</f>
        <v>#N/A</v>
      </c>
      <c r="Z261" s="110">
        <f t="shared" si="9"/>
        <v>292</v>
      </c>
      <c r="AA261" s="272" t="e">
        <f>_Loc2</f>
        <v>#N/A</v>
      </c>
      <c r="AB261" s="272" t="e">
        <f>_Loc2</f>
        <v>#N/A</v>
      </c>
      <c r="AC261" s="110" t="str">
        <f>+IF(S261="","",AB261)</f>
        <v/>
      </c>
    </row>
    <row r="262" spans="1:29">
      <c r="A262" s="294" t="s">
        <v>2723</v>
      </c>
      <c r="B262" s="152">
        <f t="shared" si="10"/>
        <v>255</v>
      </c>
      <c r="C262" s="280" t="e">
        <f>_Loc2</f>
        <v>#N/A</v>
      </c>
      <c r="D262" s="281" t="e">
        <f>_Loc2</f>
        <v>#N/A</v>
      </c>
      <c r="E262" s="291" t="e">
        <f>_Loc2</f>
        <v>#N/A</v>
      </c>
      <c r="F262" s="272" t="e">
        <f>_Loc2</f>
        <v>#N/A</v>
      </c>
      <c r="G262" s="759" t="e">
        <f>_Loc2</f>
        <v>#N/A</v>
      </c>
      <c r="H262" s="760"/>
      <c r="I262" s="272" t="e">
        <f>_Loc2</f>
        <v>#N/A</v>
      </c>
      <c r="J262" s="272" t="e">
        <f>_Loc2</f>
        <v>#N/A</v>
      </c>
      <c r="K262" s="272" t="e">
        <f>_Loc2</f>
        <v>#N/A</v>
      </c>
      <c r="L262" s="272" t="e">
        <f>_Loc2</f>
        <v>#N/A</v>
      </c>
      <c r="M262" s="152"/>
      <c r="N262" s="152"/>
      <c r="O262" s="152"/>
      <c r="P262" s="152"/>
      <c r="Q262" s="152"/>
      <c r="R262" s="152"/>
      <c r="S262" s="152"/>
      <c r="T262" s="272"/>
      <c r="U262" s="329"/>
      <c r="V262" s="272"/>
      <c r="W262" s="272" t="e">
        <f>_Loc2</f>
        <v>#N/A</v>
      </c>
      <c r="X262" s="272" t="e">
        <f>_Loc2</f>
        <v>#N/A</v>
      </c>
      <c r="Y262" s="272" t="e">
        <f>_Loc2</f>
        <v>#N/A</v>
      </c>
      <c r="Z262" s="110">
        <f t="shared" si="9"/>
        <v>292</v>
      </c>
      <c r="AA262" s="272" t="e">
        <f>_Loc2</f>
        <v>#N/A</v>
      </c>
      <c r="AB262" s="272" t="e">
        <f>_Loc2</f>
        <v>#N/A</v>
      </c>
      <c r="AC262" s="110" t="str">
        <f t="shared" si="11"/>
        <v/>
      </c>
    </row>
    <row r="263" spans="1:29">
      <c r="A263" s="294" t="s">
        <v>2724</v>
      </c>
      <c r="B263" s="152">
        <f t="shared" si="10"/>
        <v>256</v>
      </c>
      <c r="C263" s="280" t="e">
        <f>_Loc2</f>
        <v>#N/A</v>
      </c>
      <c r="D263" s="281" t="e">
        <f>_Loc2</f>
        <v>#N/A</v>
      </c>
      <c r="E263" s="291" t="e">
        <f>_Loc2</f>
        <v>#N/A</v>
      </c>
      <c r="F263" s="272" t="e">
        <f>_Loc2</f>
        <v>#N/A</v>
      </c>
      <c r="G263" s="759" t="e">
        <f>_Loc2</f>
        <v>#N/A</v>
      </c>
      <c r="H263" s="760"/>
      <c r="I263" s="272" t="e">
        <f>_Loc2</f>
        <v>#N/A</v>
      </c>
      <c r="J263" s="272" t="e">
        <f>_Loc2</f>
        <v>#N/A</v>
      </c>
      <c r="K263" s="272" t="e">
        <f>_Loc2</f>
        <v>#N/A</v>
      </c>
      <c r="L263" s="272" t="e">
        <f>_Loc2</f>
        <v>#N/A</v>
      </c>
      <c r="M263" s="152"/>
      <c r="N263" s="152"/>
      <c r="O263" s="152"/>
      <c r="P263" s="152"/>
      <c r="Q263" s="152"/>
      <c r="R263" s="152"/>
      <c r="S263" s="152"/>
      <c r="T263" s="272"/>
      <c r="U263" s="329"/>
      <c r="V263" s="272"/>
      <c r="W263" s="272" t="e">
        <f>_Loc2</f>
        <v>#N/A</v>
      </c>
      <c r="X263" s="272" t="e">
        <f>_Loc2</f>
        <v>#N/A</v>
      </c>
      <c r="Y263" s="272" t="e">
        <f>_Loc2</f>
        <v>#N/A</v>
      </c>
      <c r="Z263" s="110">
        <f t="shared" si="9"/>
        <v>292</v>
      </c>
      <c r="AA263" s="272" t="e">
        <f>_Loc2</f>
        <v>#N/A</v>
      </c>
      <c r="AB263" s="272" t="e">
        <f>_Loc2</f>
        <v>#N/A</v>
      </c>
      <c r="AC263" s="110" t="str">
        <f t="shared" si="11"/>
        <v/>
      </c>
    </row>
    <row r="264" spans="1:29">
      <c r="A264" s="294" t="s">
        <v>2725</v>
      </c>
      <c r="B264" s="152">
        <f t="shared" si="10"/>
        <v>257</v>
      </c>
      <c r="C264" s="280" t="e">
        <f>_Loc2</f>
        <v>#N/A</v>
      </c>
      <c r="D264" s="281" t="e">
        <f>_Loc2</f>
        <v>#N/A</v>
      </c>
      <c r="E264" s="291" t="e">
        <f>_Loc2</f>
        <v>#N/A</v>
      </c>
      <c r="F264" s="272" t="e">
        <f>_Loc2</f>
        <v>#N/A</v>
      </c>
      <c r="G264" s="759" t="e">
        <f>_Loc2</f>
        <v>#N/A</v>
      </c>
      <c r="H264" s="760"/>
      <c r="I264" s="272" t="e">
        <f>_Loc2</f>
        <v>#N/A</v>
      </c>
      <c r="J264" s="272" t="e">
        <f>_Loc2</f>
        <v>#N/A</v>
      </c>
      <c r="K264" s="272" t="e">
        <f>_Loc2</f>
        <v>#N/A</v>
      </c>
      <c r="L264" s="272" t="e">
        <f>_Loc2</f>
        <v>#N/A</v>
      </c>
      <c r="M264" s="152"/>
      <c r="N264" s="152"/>
      <c r="O264" s="152"/>
      <c r="P264" s="152"/>
      <c r="Q264" s="152"/>
      <c r="R264" s="152"/>
      <c r="S264" s="152"/>
      <c r="T264" s="272"/>
      <c r="U264" s="329"/>
      <c r="V264" s="272"/>
      <c r="W264" s="272" t="e">
        <f>_Loc2</f>
        <v>#N/A</v>
      </c>
      <c r="X264" s="272" t="e">
        <f>_Loc2</f>
        <v>#N/A</v>
      </c>
      <c r="Y264" s="272" t="e">
        <f>_Loc2</f>
        <v>#N/A</v>
      </c>
      <c r="Z264" s="110">
        <f t="shared" ref="Z264:Z299" si="12">COUNTIF(F:F,F264)</f>
        <v>292</v>
      </c>
      <c r="AA264" s="272" t="e">
        <f>_Loc2</f>
        <v>#N/A</v>
      </c>
      <c r="AB264" s="272" t="e">
        <f>_Loc2</f>
        <v>#N/A</v>
      </c>
      <c r="AC264" s="110" t="str">
        <f t="shared" si="11"/>
        <v/>
      </c>
    </row>
    <row r="265" spans="1:29">
      <c r="A265" s="294" t="s">
        <v>2726</v>
      </c>
      <c r="B265" s="152">
        <f t="shared" si="10"/>
        <v>258</v>
      </c>
      <c r="C265" s="280" t="e">
        <f>_Loc2</f>
        <v>#N/A</v>
      </c>
      <c r="D265" s="281" t="e">
        <f>_Loc2</f>
        <v>#N/A</v>
      </c>
      <c r="E265" s="291" t="e">
        <f>_Loc2</f>
        <v>#N/A</v>
      </c>
      <c r="F265" s="272" t="e">
        <f>_Loc2</f>
        <v>#N/A</v>
      </c>
      <c r="G265" s="759" t="e">
        <f>_Loc2</f>
        <v>#N/A</v>
      </c>
      <c r="H265" s="760"/>
      <c r="I265" s="272" t="e">
        <f>_Loc2</f>
        <v>#N/A</v>
      </c>
      <c r="J265" s="272" t="e">
        <f>_Loc2</f>
        <v>#N/A</v>
      </c>
      <c r="K265" s="272" t="e">
        <f>_Loc2</f>
        <v>#N/A</v>
      </c>
      <c r="L265" s="272" t="e">
        <f>_Loc2</f>
        <v>#N/A</v>
      </c>
      <c r="M265" s="152"/>
      <c r="N265" s="152"/>
      <c r="O265" s="152"/>
      <c r="P265" s="152"/>
      <c r="Q265" s="152"/>
      <c r="R265" s="152"/>
      <c r="S265" s="152"/>
      <c r="T265" s="272"/>
      <c r="U265" s="329"/>
      <c r="V265" s="272"/>
      <c r="W265" s="272" t="e">
        <f>_Loc2</f>
        <v>#N/A</v>
      </c>
      <c r="X265" s="272" t="e">
        <f>_Loc2</f>
        <v>#N/A</v>
      </c>
      <c r="Y265" s="272" t="e">
        <f>_Loc2</f>
        <v>#N/A</v>
      </c>
      <c r="Z265" s="110">
        <f t="shared" si="12"/>
        <v>292</v>
      </c>
      <c r="AA265" s="272" t="e">
        <f>_Loc2</f>
        <v>#N/A</v>
      </c>
      <c r="AB265" s="272" t="e">
        <f>_Loc2</f>
        <v>#N/A</v>
      </c>
      <c r="AC265" s="110" t="str">
        <f t="shared" si="11"/>
        <v/>
      </c>
    </row>
    <row r="266" spans="1:29">
      <c r="A266" s="294" t="s">
        <v>2727</v>
      </c>
      <c r="B266" s="152">
        <f t="shared" ref="B266:B299" si="13">_stt_de</f>
        <v>259</v>
      </c>
      <c r="C266" s="280" t="e">
        <f>_Loc2</f>
        <v>#N/A</v>
      </c>
      <c r="D266" s="281" t="e">
        <f>_Loc2</f>
        <v>#N/A</v>
      </c>
      <c r="E266" s="291" t="e">
        <f>_Loc2</f>
        <v>#N/A</v>
      </c>
      <c r="F266" s="272" t="e">
        <f>_Loc2</f>
        <v>#N/A</v>
      </c>
      <c r="G266" s="759" t="e">
        <f>_Loc2</f>
        <v>#N/A</v>
      </c>
      <c r="H266" s="760"/>
      <c r="I266" s="272" t="e">
        <f>_Loc2</f>
        <v>#N/A</v>
      </c>
      <c r="J266" s="272" t="e">
        <f>_Loc2</f>
        <v>#N/A</v>
      </c>
      <c r="K266" s="272" t="e">
        <f>_Loc2</f>
        <v>#N/A</v>
      </c>
      <c r="L266" s="272" t="e">
        <f>_Loc2</f>
        <v>#N/A</v>
      </c>
      <c r="M266" s="152"/>
      <c r="N266" s="152"/>
      <c r="O266" s="152"/>
      <c r="P266" s="152"/>
      <c r="Q266" s="152"/>
      <c r="R266" s="152"/>
      <c r="S266" s="152"/>
      <c r="T266" s="272"/>
      <c r="U266" s="329"/>
      <c r="V266" s="272"/>
      <c r="W266" s="272" t="e">
        <f>_Loc2</f>
        <v>#N/A</v>
      </c>
      <c r="X266" s="272" t="e">
        <f>_Loc2</f>
        <v>#N/A</v>
      </c>
      <c r="Y266" s="272" t="e">
        <f>_Loc2</f>
        <v>#N/A</v>
      </c>
      <c r="Z266" s="110">
        <f t="shared" si="12"/>
        <v>292</v>
      </c>
      <c r="AA266" s="272" t="e">
        <f>_Loc2</f>
        <v>#N/A</v>
      </c>
      <c r="AB266" s="272" t="e">
        <f>_Loc2</f>
        <v>#N/A</v>
      </c>
      <c r="AC266" s="110" t="str">
        <f t="shared" ref="AC266:AC299" si="14">+IF(S266="","",AB266)</f>
        <v/>
      </c>
    </row>
    <row r="267" spans="1:29">
      <c r="A267" s="294" t="s">
        <v>2728</v>
      </c>
      <c r="B267" s="152">
        <f t="shared" si="13"/>
        <v>260</v>
      </c>
      <c r="C267" s="280" t="e">
        <f>_Loc2</f>
        <v>#N/A</v>
      </c>
      <c r="D267" s="281" t="e">
        <f>_Loc2</f>
        <v>#N/A</v>
      </c>
      <c r="E267" s="291" t="e">
        <f>_Loc2</f>
        <v>#N/A</v>
      </c>
      <c r="F267" s="272" t="e">
        <f>_Loc2</f>
        <v>#N/A</v>
      </c>
      <c r="G267" s="759" t="e">
        <f>_Loc2</f>
        <v>#N/A</v>
      </c>
      <c r="H267" s="760"/>
      <c r="I267" s="272" t="e">
        <f>_Loc2</f>
        <v>#N/A</v>
      </c>
      <c r="J267" s="272" t="e">
        <f>_Loc2</f>
        <v>#N/A</v>
      </c>
      <c r="K267" s="272" t="e">
        <f>_Loc2</f>
        <v>#N/A</v>
      </c>
      <c r="L267" s="272" t="e">
        <f>_Loc2</f>
        <v>#N/A</v>
      </c>
      <c r="M267" s="152"/>
      <c r="N267" s="152"/>
      <c r="O267" s="152"/>
      <c r="P267" s="152"/>
      <c r="Q267" s="152"/>
      <c r="R267" s="152"/>
      <c r="S267" s="297"/>
      <c r="T267" s="272"/>
      <c r="U267" s="329"/>
      <c r="V267" s="272"/>
      <c r="W267" s="272" t="e">
        <f>_Loc2</f>
        <v>#N/A</v>
      </c>
      <c r="X267" s="272" t="e">
        <f>_Loc2</f>
        <v>#N/A</v>
      </c>
      <c r="Y267" s="272" t="e">
        <f>_Loc2</f>
        <v>#N/A</v>
      </c>
      <c r="Z267" s="110">
        <f t="shared" si="12"/>
        <v>292</v>
      </c>
      <c r="AA267" s="272" t="e">
        <f>_Loc2</f>
        <v>#N/A</v>
      </c>
      <c r="AB267" s="272" t="e">
        <f>_Loc2</f>
        <v>#N/A</v>
      </c>
      <c r="AC267" s="110" t="str">
        <f t="shared" si="14"/>
        <v/>
      </c>
    </row>
    <row r="268" spans="1:29">
      <c r="A268" s="294" t="s">
        <v>2729</v>
      </c>
      <c r="B268" s="152">
        <f t="shared" si="13"/>
        <v>261</v>
      </c>
      <c r="C268" s="280" t="e">
        <f>_Loc2</f>
        <v>#N/A</v>
      </c>
      <c r="D268" s="281" t="e">
        <f>_Loc2</f>
        <v>#N/A</v>
      </c>
      <c r="E268" s="291" t="e">
        <f>_Loc2</f>
        <v>#N/A</v>
      </c>
      <c r="F268" s="272" t="e">
        <f>_Loc2</f>
        <v>#N/A</v>
      </c>
      <c r="G268" s="759" t="e">
        <f>_Loc2</f>
        <v>#N/A</v>
      </c>
      <c r="H268" s="760"/>
      <c r="I268" s="272" t="e">
        <f>_Loc2</f>
        <v>#N/A</v>
      </c>
      <c r="J268" s="272" t="e">
        <f>_Loc2</f>
        <v>#N/A</v>
      </c>
      <c r="K268" s="272" t="e">
        <f>_Loc2</f>
        <v>#N/A</v>
      </c>
      <c r="L268" s="272" t="e">
        <f>_Loc2</f>
        <v>#N/A</v>
      </c>
      <c r="M268" s="152"/>
      <c r="N268" s="152"/>
      <c r="O268" s="152"/>
      <c r="P268" s="152"/>
      <c r="Q268" s="152"/>
      <c r="R268" s="152"/>
      <c r="S268" s="152"/>
      <c r="T268" s="272"/>
      <c r="U268" s="329"/>
      <c r="V268" s="272"/>
      <c r="W268" s="272" t="e">
        <f>_Loc2</f>
        <v>#N/A</v>
      </c>
      <c r="X268" s="272" t="e">
        <f>_Loc2</f>
        <v>#N/A</v>
      </c>
      <c r="Y268" s="272" t="e">
        <f>_Loc2</f>
        <v>#N/A</v>
      </c>
      <c r="Z268" s="110">
        <f t="shared" si="12"/>
        <v>292</v>
      </c>
      <c r="AA268" s="272" t="e">
        <f>_Loc2</f>
        <v>#N/A</v>
      </c>
      <c r="AB268" s="272" t="e">
        <f>_Loc2</f>
        <v>#N/A</v>
      </c>
      <c r="AC268" s="110" t="str">
        <f t="shared" si="14"/>
        <v/>
      </c>
    </row>
    <row r="269" spans="1:29">
      <c r="A269" s="294" t="s">
        <v>2730</v>
      </c>
      <c r="B269" s="152">
        <f t="shared" si="13"/>
        <v>262</v>
      </c>
      <c r="C269" s="280" t="e">
        <f>_Loc2</f>
        <v>#N/A</v>
      </c>
      <c r="D269" s="281" t="e">
        <f>_Loc2</f>
        <v>#N/A</v>
      </c>
      <c r="E269" s="291" t="e">
        <f>_Loc2</f>
        <v>#N/A</v>
      </c>
      <c r="F269" s="272" t="e">
        <f>_Loc2</f>
        <v>#N/A</v>
      </c>
      <c r="G269" s="759" t="e">
        <f>_Loc2</f>
        <v>#N/A</v>
      </c>
      <c r="H269" s="760"/>
      <c r="I269" s="272" t="e">
        <f>_Loc2</f>
        <v>#N/A</v>
      </c>
      <c r="J269" s="272" t="e">
        <f>_Loc2</f>
        <v>#N/A</v>
      </c>
      <c r="K269" s="272" t="e">
        <f>_Loc2</f>
        <v>#N/A</v>
      </c>
      <c r="L269" s="272" t="e">
        <f>_Loc2</f>
        <v>#N/A</v>
      </c>
      <c r="M269" s="152"/>
      <c r="N269" s="152"/>
      <c r="O269" s="152"/>
      <c r="P269" s="152"/>
      <c r="Q269" s="152"/>
      <c r="R269" s="152"/>
      <c r="S269" s="152"/>
      <c r="T269" s="272"/>
      <c r="U269" s="329"/>
      <c r="V269" s="272"/>
      <c r="W269" s="272" t="e">
        <f>_Loc2</f>
        <v>#N/A</v>
      </c>
      <c r="X269" s="272" t="e">
        <f>_Loc2</f>
        <v>#N/A</v>
      </c>
      <c r="Y269" s="272" t="e">
        <f>_Loc2</f>
        <v>#N/A</v>
      </c>
      <c r="Z269" s="110">
        <f t="shared" si="12"/>
        <v>292</v>
      </c>
      <c r="AA269" s="272" t="e">
        <f>_Loc2</f>
        <v>#N/A</v>
      </c>
      <c r="AB269" s="272" t="e">
        <f>_Loc2</f>
        <v>#N/A</v>
      </c>
      <c r="AC269" s="110" t="str">
        <f t="shared" si="14"/>
        <v/>
      </c>
    </row>
    <row r="270" spans="1:29">
      <c r="A270" s="294" t="s">
        <v>2731</v>
      </c>
      <c r="B270" s="152">
        <f t="shared" si="13"/>
        <v>263</v>
      </c>
      <c r="C270" s="280" t="e">
        <f>_Loc2</f>
        <v>#N/A</v>
      </c>
      <c r="D270" s="281" t="e">
        <f>_Loc2</f>
        <v>#N/A</v>
      </c>
      <c r="E270" s="291" t="e">
        <f>_Loc2</f>
        <v>#N/A</v>
      </c>
      <c r="F270" s="272" t="e">
        <f>_Loc2</f>
        <v>#N/A</v>
      </c>
      <c r="G270" s="759" t="e">
        <f>_Loc2</f>
        <v>#N/A</v>
      </c>
      <c r="H270" s="760"/>
      <c r="I270" s="272" t="e">
        <f>_Loc2</f>
        <v>#N/A</v>
      </c>
      <c r="J270" s="272" t="e">
        <f>_Loc2</f>
        <v>#N/A</v>
      </c>
      <c r="K270" s="272" t="e">
        <f>_Loc2</f>
        <v>#N/A</v>
      </c>
      <c r="L270" s="272" t="e">
        <f>_Loc2</f>
        <v>#N/A</v>
      </c>
      <c r="M270" s="152"/>
      <c r="N270" s="152"/>
      <c r="O270" s="152"/>
      <c r="P270" s="152"/>
      <c r="Q270" s="152"/>
      <c r="R270" s="152"/>
      <c r="S270" s="152"/>
      <c r="T270" s="272"/>
      <c r="U270" s="329"/>
      <c r="V270" s="272"/>
      <c r="W270" s="272" t="e">
        <f>_Loc2</f>
        <v>#N/A</v>
      </c>
      <c r="X270" s="272" t="e">
        <f>_Loc2</f>
        <v>#N/A</v>
      </c>
      <c r="Y270" s="272" t="e">
        <f>_Loc2</f>
        <v>#N/A</v>
      </c>
      <c r="Z270" s="110">
        <f t="shared" si="12"/>
        <v>292</v>
      </c>
      <c r="AA270" s="272" t="e">
        <f>_Loc2</f>
        <v>#N/A</v>
      </c>
      <c r="AB270" s="272" t="e">
        <f>_Loc2</f>
        <v>#N/A</v>
      </c>
      <c r="AC270" s="110" t="str">
        <f t="shared" si="14"/>
        <v/>
      </c>
    </row>
    <row r="271" spans="1:29">
      <c r="A271" s="294" t="s">
        <v>2732</v>
      </c>
      <c r="B271" s="152">
        <f t="shared" si="13"/>
        <v>264</v>
      </c>
      <c r="C271" s="280" t="e">
        <f>_Loc2</f>
        <v>#N/A</v>
      </c>
      <c r="D271" s="281" t="e">
        <f>_Loc2</f>
        <v>#N/A</v>
      </c>
      <c r="E271" s="291" t="e">
        <f>_Loc2</f>
        <v>#N/A</v>
      </c>
      <c r="F271" s="272" t="e">
        <f>_Loc2</f>
        <v>#N/A</v>
      </c>
      <c r="G271" s="759" t="e">
        <f>_Loc2</f>
        <v>#N/A</v>
      </c>
      <c r="H271" s="760"/>
      <c r="I271" s="272" t="e">
        <f>_Loc2</f>
        <v>#N/A</v>
      </c>
      <c r="J271" s="272" t="e">
        <f>_Loc2</f>
        <v>#N/A</v>
      </c>
      <c r="K271" s="272" t="e">
        <f>_Loc2</f>
        <v>#N/A</v>
      </c>
      <c r="L271" s="272" t="e">
        <f>_Loc2</f>
        <v>#N/A</v>
      </c>
      <c r="M271" s="152"/>
      <c r="N271" s="152"/>
      <c r="O271" s="152"/>
      <c r="P271" s="152"/>
      <c r="Q271" s="152"/>
      <c r="R271" s="152"/>
      <c r="S271" s="152"/>
      <c r="T271" s="272"/>
      <c r="U271" s="329"/>
      <c r="V271" s="272"/>
      <c r="W271" s="272" t="e">
        <f>_Loc2</f>
        <v>#N/A</v>
      </c>
      <c r="X271" s="272" t="e">
        <f>_Loc2</f>
        <v>#N/A</v>
      </c>
      <c r="Y271" s="272" t="e">
        <f>_Loc2</f>
        <v>#N/A</v>
      </c>
      <c r="Z271" s="110">
        <f t="shared" si="12"/>
        <v>292</v>
      </c>
      <c r="AA271" s="272" t="e">
        <f>_Loc2</f>
        <v>#N/A</v>
      </c>
      <c r="AB271" s="272" t="e">
        <f>_Loc2</f>
        <v>#N/A</v>
      </c>
      <c r="AC271" s="110" t="str">
        <f t="shared" si="14"/>
        <v/>
      </c>
    </row>
    <row r="272" spans="1:29">
      <c r="A272" s="294" t="s">
        <v>2733</v>
      </c>
      <c r="B272" s="152">
        <f t="shared" si="13"/>
        <v>265</v>
      </c>
      <c r="C272" s="280" t="e">
        <f>_Loc2</f>
        <v>#N/A</v>
      </c>
      <c r="D272" s="281" t="e">
        <f>_Loc2</f>
        <v>#N/A</v>
      </c>
      <c r="E272" s="291" t="e">
        <f>_Loc2</f>
        <v>#N/A</v>
      </c>
      <c r="F272" s="272" t="e">
        <f>_Loc2</f>
        <v>#N/A</v>
      </c>
      <c r="G272" s="759" t="e">
        <f>_Loc2</f>
        <v>#N/A</v>
      </c>
      <c r="H272" s="760"/>
      <c r="I272" s="272" t="e">
        <f>_Loc2</f>
        <v>#N/A</v>
      </c>
      <c r="J272" s="272" t="e">
        <f>_Loc2</f>
        <v>#N/A</v>
      </c>
      <c r="K272" s="272" t="e">
        <f>_Loc2</f>
        <v>#N/A</v>
      </c>
      <c r="L272" s="272" t="e">
        <f>_Loc2</f>
        <v>#N/A</v>
      </c>
      <c r="M272" s="152"/>
      <c r="N272" s="152"/>
      <c r="O272" s="152"/>
      <c r="P272" s="152"/>
      <c r="Q272" s="152"/>
      <c r="R272" s="152"/>
      <c r="S272" s="152"/>
      <c r="T272" s="272"/>
      <c r="U272" s="329"/>
      <c r="V272" s="272"/>
      <c r="W272" s="272" t="e">
        <f>_Loc2</f>
        <v>#N/A</v>
      </c>
      <c r="X272" s="272" t="e">
        <f>_Loc2</f>
        <v>#N/A</v>
      </c>
      <c r="Y272" s="272" t="e">
        <f>_Loc2</f>
        <v>#N/A</v>
      </c>
      <c r="Z272" s="110">
        <f t="shared" si="12"/>
        <v>292</v>
      </c>
      <c r="AA272" s="272" t="e">
        <f>_Loc2</f>
        <v>#N/A</v>
      </c>
      <c r="AB272" s="272" t="e">
        <f>_Loc2</f>
        <v>#N/A</v>
      </c>
      <c r="AC272" s="110" t="str">
        <f t="shared" si="14"/>
        <v/>
      </c>
    </row>
    <row r="273" spans="1:29">
      <c r="A273" s="294" t="s">
        <v>2734</v>
      </c>
      <c r="B273" s="152">
        <f t="shared" si="13"/>
        <v>266</v>
      </c>
      <c r="C273" s="280" t="e">
        <f>_Loc2</f>
        <v>#N/A</v>
      </c>
      <c r="D273" s="281" t="e">
        <f>_Loc2</f>
        <v>#N/A</v>
      </c>
      <c r="E273" s="291" t="e">
        <f>_Loc2</f>
        <v>#N/A</v>
      </c>
      <c r="F273" s="272" t="e">
        <f>_Loc2</f>
        <v>#N/A</v>
      </c>
      <c r="G273" s="759" t="e">
        <f>_Loc2</f>
        <v>#N/A</v>
      </c>
      <c r="H273" s="760"/>
      <c r="I273" s="272" t="e">
        <f>_Loc2</f>
        <v>#N/A</v>
      </c>
      <c r="J273" s="272" t="e">
        <f>_Loc2</f>
        <v>#N/A</v>
      </c>
      <c r="K273" s="272" t="e">
        <f>_Loc2</f>
        <v>#N/A</v>
      </c>
      <c r="L273" s="272" t="e">
        <f>_Loc2</f>
        <v>#N/A</v>
      </c>
      <c r="M273" s="152"/>
      <c r="N273" s="152"/>
      <c r="O273" s="152"/>
      <c r="P273" s="152"/>
      <c r="Q273" s="152"/>
      <c r="R273" s="152"/>
      <c r="S273" s="152"/>
      <c r="T273" s="272"/>
      <c r="U273" s="329"/>
      <c r="V273" s="272"/>
      <c r="W273" s="272" t="e">
        <f>_Loc2</f>
        <v>#N/A</v>
      </c>
      <c r="X273" s="272" t="e">
        <f>_Loc2</f>
        <v>#N/A</v>
      </c>
      <c r="Y273" s="272" t="e">
        <f>_Loc2</f>
        <v>#N/A</v>
      </c>
      <c r="Z273" s="110">
        <f t="shared" si="12"/>
        <v>292</v>
      </c>
      <c r="AA273" s="272" t="e">
        <f>_Loc2</f>
        <v>#N/A</v>
      </c>
      <c r="AB273" s="272" t="e">
        <f>_Loc2</f>
        <v>#N/A</v>
      </c>
      <c r="AC273" s="110" t="str">
        <f t="shared" si="14"/>
        <v/>
      </c>
    </row>
    <row r="274" spans="1:29">
      <c r="A274" s="294" t="s">
        <v>2735</v>
      </c>
      <c r="B274" s="152">
        <f t="shared" si="13"/>
        <v>267</v>
      </c>
      <c r="C274" s="280" t="e">
        <f>_Loc2</f>
        <v>#N/A</v>
      </c>
      <c r="D274" s="281" t="e">
        <f>_Loc2</f>
        <v>#N/A</v>
      </c>
      <c r="E274" s="291" t="e">
        <f>_Loc2</f>
        <v>#N/A</v>
      </c>
      <c r="F274" s="272" t="e">
        <f>_Loc2</f>
        <v>#N/A</v>
      </c>
      <c r="G274" s="759" t="e">
        <f>_Loc2</f>
        <v>#N/A</v>
      </c>
      <c r="H274" s="760"/>
      <c r="I274" s="272" t="e">
        <f>_Loc2</f>
        <v>#N/A</v>
      </c>
      <c r="J274" s="272" t="e">
        <f>_Loc2</f>
        <v>#N/A</v>
      </c>
      <c r="K274" s="272" t="e">
        <f>_Loc2</f>
        <v>#N/A</v>
      </c>
      <c r="L274" s="272" t="e">
        <f>_Loc2</f>
        <v>#N/A</v>
      </c>
      <c r="M274" s="152"/>
      <c r="N274" s="152"/>
      <c r="O274" s="152"/>
      <c r="P274" s="152"/>
      <c r="Q274" s="152"/>
      <c r="R274" s="152"/>
      <c r="S274" s="152"/>
      <c r="T274" s="272"/>
      <c r="U274" s="329"/>
      <c r="V274" s="272"/>
      <c r="W274" s="272" t="e">
        <f>_Loc2</f>
        <v>#N/A</v>
      </c>
      <c r="X274" s="272" t="e">
        <f>_Loc2</f>
        <v>#N/A</v>
      </c>
      <c r="Y274" s="272" t="e">
        <f>_Loc2</f>
        <v>#N/A</v>
      </c>
      <c r="Z274" s="110">
        <f t="shared" si="12"/>
        <v>292</v>
      </c>
      <c r="AA274" s="272" t="e">
        <f>_Loc2</f>
        <v>#N/A</v>
      </c>
      <c r="AB274" s="272" t="e">
        <f>_Loc2</f>
        <v>#N/A</v>
      </c>
      <c r="AC274" s="110" t="str">
        <f t="shared" si="14"/>
        <v/>
      </c>
    </row>
    <row r="275" spans="1:29">
      <c r="A275" s="294" t="s">
        <v>2736</v>
      </c>
      <c r="B275" s="152">
        <f t="shared" si="13"/>
        <v>268</v>
      </c>
      <c r="C275" s="280" t="e">
        <f>_Loc2</f>
        <v>#N/A</v>
      </c>
      <c r="D275" s="281" t="e">
        <f>_Loc2</f>
        <v>#N/A</v>
      </c>
      <c r="E275" s="291" t="e">
        <f>_Loc2</f>
        <v>#N/A</v>
      </c>
      <c r="F275" s="272" t="e">
        <f>_Loc2</f>
        <v>#N/A</v>
      </c>
      <c r="G275" s="759" t="e">
        <f>_Loc2</f>
        <v>#N/A</v>
      </c>
      <c r="H275" s="760"/>
      <c r="I275" s="272" t="e">
        <f>_Loc2</f>
        <v>#N/A</v>
      </c>
      <c r="J275" s="272" t="e">
        <f>_Loc2</f>
        <v>#N/A</v>
      </c>
      <c r="K275" s="272" t="e">
        <f>_Loc2</f>
        <v>#N/A</v>
      </c>
      <c r="L275" s="272" t="e">
        <f>_Loc2</f>
        <v>#N/A</v>
      </c>
      <c r="M275" s="152"/>
      <c r="N275" s="152"/>
      <c r="O275" s="152"/>
      <c r="P275" s="152"/>
      <c r="Q275" s="152"/>
      <c r="R275" s="152"/>
      <c r="S275" s="152"/>
      <c r="T275" s="272"/>
      <c r="U275" s="329"/>
      <c r="V275" s="272"/>
      <c r="W275" s="272" t="e">
        <f>_Loc2</f>
        <v>#N/A</v>
      </c>
      <c r="X275" s="272" t="e">
        <f>_Loc2</f>
        <v>#N/A</v>
      </c>
      <c r="Y275" s="272" t="e">
        <f>_Loc2</f>
        <v>#N/A</v>
      </c>
      <c r="Z275" s="110">
        <f t="shared" si="12"/>
        <v>292</v>
      </c>
      <c r="AA275" s="272" t="e">
        <f>_Loc2</f>
        <v>#N/A</v>
      </c>
      <c r="AB275" s="272" t="e">
        <f>_Loc2</f>
        <v>#N/A</v>
      </c>
      <c r="AC275" s="110" t="str">
        <f t="shared" si="14"/>
        <v/>
      </c>
    </row>
    <row r="276" spans="1:29">
      <c r="A276" s="294" t="s">
        <v>2737</v>
      </c>
      <c r="B276" s="152">
        <f t="shared" si="13"/>
        <v>269</v>
      </c>
      <c r="C276" s="280" t="e">
        <f>_Loc2</f>
        <v>#N/A</v>
      </c>
      <c r="D276" s="281" t="e">
        <f>_Loc2</f>
        <v>#N/A</v>
      </c>
      <c r="E276" s="291" t="e">
        <f>_Loc2</f>
        <v>#N/A</v>
      </c>
      <c r="F276" s="272" t="e">
        <f>_Loc2</f>
        <v>#N/A</v>
      </c>
      <c r="G276" s="759" t="e">
        <f>_Loc2</f>
        <v>#N/A</v>
      </c>
      <c r="H276" s="760"/>
      <c r="I276" s="272" t="e">
        <f>_Loc2</f>
        <v>#N/A</v>
      </c>
      <c r="J276" s="272" t="e">
        <f>_Loc2</f>
        <v>#N/A</v>
      </c>
      <c r="K276" s="272" t="e">
        <f>_Loc2</f>
        <v>#N/A</v>
      </c>
      <c r="L276" s="272" t="e">
        <f>_Loc2</f>
        <v>#N/A</v>
      </c>
      <c r="M276" s="152"/>
      <c r="N276" s="152"/>
      <c r="O276" s="152"/>
      <c r="P276" s="152"/>
      <c r="Q276" s="152"/>
      <c r="R276" s="152"/>
      <c r="S276" s="152"/>
      <c r="T276" s="272"/>
      <c r="U276" s="329"/>
      <c r="V276" s="272"/>
      <c r="W276" s="272" t="e">
        <f>_Loc2</f>
        <v>#N/A</v>
      </c>
      <c r="X276" s="272" t="e">
        <f>_Loc2</f>
        <v>#N/A</v>
      </c>
      <c r="Y276" s="272" t="e">
        <f>_Loc2</f>
        <v>#N/A</v>
      </c>
      <c r="Z276" s="110">
        <f t="shared" si="12"/>
        <v>292</v>
      </c>
      <c r="AA276" s="272" t="e">
        <f>_Loc2</f>
        <v>#N/A</v>
      </c>
      <c r="AB276" s="272" t="e">
        <f>_Loc2</f>
        <v>#N/A</v>
      </c>
      <c r="AC276" s="110" t="str">
        <f t="shared" si="14"/>
        <v/>
      </c>
    </row>
    <row r="277" spans="1:29">
      <c r="A277" s="294" t="s">
        <v>2738</v>
      </c>
      <c r="B277" s="152">
        <f t="shared" si="13"/>
        <v>270</v>
      </c>
      <c r="C277" s="280" t="e">
        <f>_Loc2</f>
        <v>#N/A</v>
      </c>
      <c r="D277" s="281" t="e">
        <f>_Loc2</f>
        <v>#N/A</v>
      </c>
      <c r="E277" s="291" t="e">
        <f>_Loc2</f>
        <v>#N/A</v>
      </c>
      <c r="F277" s="272" t="e">
        <f>_Loc2</f>
        <v>#N/A</v>
      </c>
      <c r="G277" s="759" t="e">
        <f>_Loc2</f>
        <v>#N/A</v>
      </c>
      <c r="H277" s="760"/>
      <c r="I277" s="272" t="e">
        <f>_Loc2</f>
        <v>#N/A</v>
      </c>
      <c r="J277" s="272" t="e">
        <f>_Loc2</f>
        <v>#N/A</v>
      </c>
      <c r="K277" s="272" t="e">
        <f>_Loc2</f>
        <v>#N/A</v>
      </c>
      <c r="L277" s="272" t="e">
        <f>_Loc2</f>
        <v>#N/A</v>
      </c>
      <c r="M277" s="152"/>
      <c r="N277" s="152"/>
      <c r="O277" s="152"/>
      <c r="P277" s="152"/>
      <c r="Q277" s="152"/>
      <c r="R277" s="152"/>
      <c r="S277" s="152"/>
      <c r="T277" s="272"/>
      <c r="U277" s="329"/>
      <c r="V277" s="272"/>
      <c r="W277" s="272" t="e">
        <f>_Loc2</f>
        <v>#N/A</v>
      </c>
      <c r="X277" s="272" t="e">
        <f>_Loc2</f>
        <v>#N/A</v>
      </c>
      <c r="Y277" s="272" t="e">
        <f>_Loc2</f>
        <v>#N/A</v>
      </c>
      <c r="Z277" s="110">
        <f t="shared" si="12"/>
        <v>292</v>
      </c>
      <c r="AA277" s="272" t="e">
        <f>_Loc2</f>
        <v>#N/A</v>
      </c>
      <c r="AB277" s="272" t="e">
        <f>_Loc2</f>
        <v>#N/A</v>
      </c>
      <c r="AC277" s="110" t="str">
        <f t="shared" si="14"/>
        <v/>
      </c>
    </row>
    <row r="278" spans="1:29">
      <c r="A278" s="294" t="s">
        <v>2739</v>
      </c>
      <c r="B278" s="152">
        <f t="shared" si="13"/>
        <v>271</v>
      </c>
      <c r="C278" s="280" t="e">
        <f>_Loc2</f>
        <v>#N/A</v>
      </c>
      <c r="D278" s="281" t="e">
        <f>_Loc2</f>
        <v>#N/A</v>
      </c>
      <c r="E278" s="291" t="e">
        <f>_Loc2</f>
        <v>#N/A</v>
      </c>
      <c r="F278" s="272" t="e">
        <f>_Loc2</f>
        <v>#N/A</v>
      </c>
      <c r="G278" s="759" t="e">
        <f>_Loc2</f>
        <v>#N/A</v>
      </c>
      <c r="H278" s="760"/>
      <c r="I278" s="272" t="e">
        <f>_Loc2</f>
        <v>#N/A</v>
      </c>
      <c r="J278" s="272" t="e">
        <f>_Loc2</f>
        <v>#N/A</v>
      </c>
      <c r="K278" s="272" t="e">
        <f>_Loc2</f>
        <v>#N/A</v>
      </c>
      <c r="L278" s="272" t="e">
        <f>_Loc2</f>
        <v>#N/A</v>
      </c>
      <c r="M278" s="152"/>
      <c r="N278" s="152"/>
      <c r="O278" s="152"/>
      <c r="P278" s="152"/>
      <c r="Q278" s="152"/>
      <c r="R278" s="152"/>
      <c r="S278" s="152"/>
      <c r="T278" s="272"/>
      <c r="U278" s="329"/>
      <c r="V278" s="272"/>
      <c r="W278" s="272" t="e">
        <f>_Loc2</f>
        <v>#N/A</v>
      </c>
      <c r="X278" s="272" t="e">
        <f>_Loc2</f>
        <v>#N/A</v>
      </c>
      <c r="Y278" s="272" t="e">
        <f>_Loc2</f>
        <v>#N/A</v>
      </c>
      <c r="Z278" s="110">
        <f t="shared" si="12"/>
        <v>292</v>
      </c>
      <c r="AA278" s="272" t="e">
        <f>_Loc2</f>
        <v>#N/A</v>
      </c>
      <c r="AB278" s="272" t="e">
        <f>_Loc2</f>
        <v>#N/A</v>
      </c>
      <c r="AC278" s="110" t="str">
        <f t="shared" si="14"/>
        <v/>
      </c>
    </row>
    <row r="279" spans="1:29">
      <c r="A279" s="294" t="s">
        <v>2740</v>
      </c>
      <c r="B279" s="152">
        <f t="shared" si="13"/>
        <v>272</v>
      </c>
      <c r="C279" s="280" t="e">
        <f>_Loc2</f>
        <v>#N/A</v>
      </c>
      <c r="D279" s="281" t="e">
        <f>_Loc2</f>
        <v>#N/A</v>
      </c>
      <c r="E279" s="291" t="e">
        <f>_Loc2</f>
        <v>#N/A</v>
      </c>
      <c r="F279" s="272" t="e">
        <f>_Loc2</f>
        <v>#N/A</v>
      </c>
      <c r="G279" s="759" t="e">
        <f>_Loc2</f>
        <v>#N/A</v>
      </c>
      <c r="H279" s="760"/>
      <c r="I279" s="272" t="e">
        <f>_Loc2</f>
        <v>#N/A</v>
      </c>
      <c r="J279" s="272" t="e">
        <f>_Loc2</f>
        <v>#N/A</v>
      </c>
      <c r="K279" s="272" t="e">
        <f>_Loc2</f>
        <v>#N/A</v>
      </c>
      <c r="L279" s="272" t="e">
        <f>_Loc2</f>
        <v>#N/A</v>
      </c>
      <c r="M279" s="152"/>
      <c r="N279" s="152"/>
      <c r="O279" s="152"/>
      <c r="P279" s="152"/>
      <c r="Q279" s="152"/>
      <c r="R279" s="152"/>
      <c r="S279" s="152"/>
      <c r="T279" s="272"/>
      <c r="U279" s="329"/>
      <c r="V279" s="272"/>
      <c r="W279" s="272" t="e">
        <f>_Loc2</f>
        <v>#N/A</v>
      </c>
      <c r="X279" s="272" t="e">
        <f>_Loc2</f>
        <v>#N/A</v>
      </c>
      <c r="Y279" s="272" t="e">
        <f>_Loc2</f>
        <v>#N/A</v>
      </c>
      <c r="Z279" s="110">
        <f t="shared" si="12"/>
        <v>292</v>
      </c>
      <c r="AA279" s="272" t="e">
        <f>_Loc2</f>
        <v>#N/A</v>
      </c>
      <c r="AB279" s="272" t="e">
        <f>_Loc2</f>
        <v>#N/A</v>
      </c>
      <c r="AC279" s="110" t="str">
        <f t="shared" si="14"/>
        <v/>
      </c>
    </row>
    <row r="280" spans="1:29">
      <c r="A280" s="294" t="s">
        <v>2741</v>
      </c>
      <c r="B280" s="152">
        <f t="shared" si="13"/>
        <v>273</v>
      </c>
      <c r="C280" s="280" t="e">
        <f>_Loc2</f>
        <v>#N/A</v>
      </c>
      <c r="D280" s="281" t="e">
        <f>_Loc2</f>
        <v>#N/A</v>
      </c>
      <c r="E280" s="291" t="e">
        <f>_Loc2</f>
        <v>#N/A</v>
      </c>
      <c r="F280" s="272" t="e">
        <f>_Loc2</f>
        <v>#N/A</v>
      </c>
      <c r="G280" s="759" t="e">
        <f>_Loc2</f>
        <v>#N/A</v>
      </c>
      <c r="H280" s="760"/>
      <c r="I280" s="272" t="e">
        <f>_Loc2</f>
        <v>#N/A</v>
      </c>
      <c r="J280" s="272" t="e">
        <f>_Loc2</f>
        <v>#N/A</v>
      </c>
      <c r="K280" s="272" t="e">
        <f>_Loc2</f>
        <v>#N/A</v>
      </c>
      <c r="L280" s="272" t="e">
        <f>_Loc2</f>
        <v>#N/A</v>
      </c>
      <c r="M280" s="152"/>
      <c r="N280" s="152"/>
      <c r="O280" s="152"/>
      <c r="P280" s="152"/>
      <c r="Q280" s="152"/>
      <c r="R280" s="152"/>
      <c r="S280" s="152"/>
      <c r="T280" s="272"/>
      <c r="U280" s="329"/>
      <c r="V280" s="272"/>
      <c r="W280" s="272" t="e">
        <f>_Loc2</f>
        <v>#N/A</v>
      </c>
      <c r="X280" s="272" t="e">
        <f>_Loc2</f>
        <v>#N/A</v>
      </c>
      <c r="Y280" s="272" t="e">
        <f>_Loc2</f>
        <v>#N/A</v>
      </c>
      <c r="Z280" s="110">
        <f t="shared" si="12"/>
        <v>292</v>
      </c>
      <c r="AA280" s="272" t="e">
        <f>_Loc2</f>
        <v>#N/A</v>
      </c>
      <c r="AB280" s="272" t="e">
        <f>_Loc2</f>
        <v>#N/A</v>
      </c>
      <c r="AC280" s="110" t="str">
        <f t="shared" si="14"/>
        <v/>
      </c>
    </row>
    <row r="281" spans="1:29">
      <c r="A281" s="294" t="s">
        <v>2742</v>
      </c>
      <c r="B281" s="152">
        <f t="shared" si="13"/>
        <v>274</v>
      </c>
      <c r="C281" s="280" t="e">
        <f>_Loc2</f>
        <v>#N/A</v>
      </c>
      <c r="D281" s="281" t="e">
        <f>_Loc2</f>
        <v>#N/A</v>
      </c>
      <c r="E281" s="291" t="e">
        <f>_Loc2</f>
        <v>#N/A</v>
      </c>
      <c r="F281" s="272" t="e">
        <f>_Loc2</f>
        <v>#N/A</v>
      </c>
      <c r="G281" s="759" t="e">
        <f>_Loc2</f>
        <v>#N/A</v>
      </c>
      <c r="H281" s="760"/>
      <c r="I281" s="272" t="e">
        <f>_Loc2</f>
        <v>#N/A</v>
      </c>
      <c r="J281" s="272" t="e">
        <f>_Loc2</f>
        <v>#N/A</v>
      </c>
      <c r="K281" s="272" t="e">
        <f>_Loc2</f>
        <v>#N/A</v>
      </c>
      <c r="L281" s="272" t="e">
        <f>_Loc2</f>
        <v>#N/A</v>
      </c>
      <c r="M281" s="152"/>
      <c r="N281" s="152"/>
      <c r="O281" s="152"/>
      <c r="P281" s="152"/>
      <c r="Q281" s="152"/>
      <c r="R281" s="152"/>
      <c r="S281" s="152"/>
      <c r="T281" s="272"/>
      <c r="U281" s="329"/>
      <c r="V281" s="272"/>
      <c r="W281" s="272" t="e">
        <f>_Loc2</f>
        <v>#N/A</v>
      </c>
      <c r="X281" s="272" t="e">
        <f>_Loc2</f>
        <v>#N/A</v>
      </c>
      <c r="Y281" s="272" t="e">
        <f>_Loc2</f>
        <v>#N/A</v>
      </c>
      <c r="Z281" s="110">
        <f t="shared" si="12"/>
        <v>292</v>
      </c>
      <c r="AA281" s="272" t="e">
        <f>_Loc2</f>
        <v>#N/A</v>
      </c>
      <c r="AB281" s="272" t="e">
        <f>_Loc2</f>
        <v>#N/A</v>
      </c>
      <c r="AC281" s="110" t="str">
        <f t="shared" si="14"/>
        <v/>
      </c>
    </row>
    <row r="282" spans="1:29">
      <c r="A282" s="294" t="s">
        <v>2743</v>
      </c>
      <c r="B282" s="152">
        <f t="shared" si="13"/>
        <v>275</v>
      </c>
      <c r="C282" s="280" t="e">
        <f>_Loc2</f>
        <v>#N/A</v>
      </c>
      <c r="D282" s="281" t="e">
        <f>_Loc2</f>
        <v>#N/A</v>
      </c>
      <c r="E282" s="291" t="e">
        <f>_Loc2</f>
        <v>#N/A</v>
      </c>
      <c r="F282" s="272" t="e">
        <f>_Loc2</f>
        <v>#N/A</v>
      </c>
      <c r="G282" s="759" t="e">
        <f>_Loc2</f>
        <v>#N/A</v>
      </c>
      <c r="H282" s="760"/>
      <c r="I282" s="272" t="e">
        <f>_Loc2</f>
        <v>#N/A</v>
      </c>
      <c r="J282" s="272" t="e">
        <f>_Loc2</f>
        <v>#N/A</v>
      </c>
      <c r="K282" s="272" t="e">
        <f>_Loc2</f>
        <v>#N/A</v>
      </c>
      <c r="L282" s="272" t="e">
        <f>_Loc2</f>
        <v>#N/A</v>
      </c>
      <c r="M282" s="152"/>
      <c r="N282" s="152"/>
      <c r="O282" s="152"/>
      <c r="P282" s="152"/>
      <c r="Q282" s="152"/>
      <c r="R282" s="152"/>
      <c r="S282" s="152"/>
      <c r="T282" s="272"/>
      <c r="U282" s="329"/>
      <c r="V282" s="272"/>
      <c r="W282" s="272" t="e">
        <f>_Loc2</f>
        <v>#N/A</v>
      </c>
      <c r="X282" s="272" t="e">
        <f>_Loc2</f>
        <v>#N/A</v>
      </c>
      <c r="Y282" s="272" t="e">
        <f>_Loc2</f>
        <v>#N/A</v>
      </c>
      <c r="Z282" s="110">
        <f t="shared" si="12"/>
        <v>292</v>
      </c>
      <c r="AA282" s="272" t="e">
        <f>_Loc2</f>
        <v>#N/A</v>
      </c>
      <c r="AB282" s="272" t="e">
        <f>_Loc2</f>
        <v>#N/A</v>
      </c>
      <c r="AC282" s="110" t="str">
        <f t="shared" si="14"/>
        <v/>
      </c>
    </row>
    <row r="283" spans="1:29">
      <c r="A283" s="294" t="s">
        <v>2744</v>
      </c>
      <c r="B283" s="152">
        <f t="shared" si="13"/>
        <v>276</v>
      </c>
      <c r="C283" s="280" t="e">
        <f>_Loc2</f>
        <v>#N/A</v>
      </c>
      <c r="D283" s="281" t="e">
        <f>_Loc2</f>
        <v>#N/A</v>
      </c>
      <c r="E283" s="291" t="e">
        <f>_Loc2</f>
        <v>#N/A</v>
      </c>
      <c r="F283" s="272" t="e">
        <f>_Loc2</f>
        <v>#N/A</v>
      </c>
      <c r="G283" s="759" t="e">
        <f>_Loc2</f>
        <v>#N/A</v>
      </c>
      <c r="H283" s="760"/>
      <c r="I283" s="272" t="e">
        <f>_Loc2</f>
        <v>#N/A</v>
      </c>
      <c r="J283" s="272" t="e">
        <f>_Loc2</f>
        <v>#N/A</v>
      </c>
      <c r="K283" s="272" t="e">
        <f>_Loc2</f>
        <v>#N/A</v>
      </c>
      <c r="L283" s="272" t="e">
        <f>_Loc2</f>
        <v>#N/A</v>
      </c>
      <c r="M283" s="152"/>
      <c r="N283" s="152"/>
      <c r="O283" s="152"/>
      <c r="P283" s="152"/>
      <c r="Q283" s="152"/>
      <c r="R283" s="152"/>
      <c r="S283" s="152"/>
      <c r="T283" s="272"/>
      <c r="U283" s="329"/>
      <c r="V283" s="272"/>
      <c r="W283" s="272" t="e">
        <f>_Loc2</f>
        <v>#N/A</v>
      </c>
      <c r="X283" s="272" t="e">
        <f>_Loc2</f>
        <v>#N/A</v>
      </c>
      <c r="Y283" s="272" t="e">
        <f>_Loc2</f>
        <v>#N/A</v>
      </c>
      <c r="Z283" s="110">
        <f t="shared" si="12"/>
        <v>292</v>
      </c>
      <c r="AA283" s="272" t="e">
        <f>_Loc2</f>
        <v>#N/A</v>
      </c>
      <c r="AB283" s="272" t="e">
        <f>_Loc2</f>
        <v>#N/A</v>
      </c>
      <c r="AC283" s="110" t="str">
        <f t="shared" si="14"/>
        <v/>
      </c>
    </row>
    <row r="284" spans="1:29">
      <c r="A284" s="294" t="s">
        <v>2745</v>
      </c>
      <c r="B284" s="152">
        <f t="shared" si="13"/>
        <v>277</v>
      </c>
      <c r="C284" s="280" t="e">
        <f>_Loc2</f>
        <v>#N/A</v>
      </c>
      <c r="D284" s="281" t="e">
        <f>_Loc2</f>
        <v>#N/A</v>
      </c>
      <c r="E284" s="291" t="e">
        <f>_Loc2</f>
        <v>#N/A</v>
      </c>
      <c r="F284" s="272" t="e">
        <f>_Loc2</f>
        <v>#N/A</v>
      </c>
      <c r="G284" s="759" t="e">
        <f>_Loc2</f>
        <v>#N/A</v>
      </c>
      <c r="H284" s="760"/>
      <c r="I284" s="272" t="e">
        <f>_Loc2</f>
        <v>#N/A</v>
      </c>
      <c r="J284" s="272" t="e">
        <f>_Loc2</f>
        <v>#N/A</v>
      </c>
      <c r="K284" s="272" t="e">
        <f>_Loc2</f>
        <v>#N/A</v>
      </c>
      <c r="L284" s="272" t="e">
        <f>_Loc2</f>
        <v>#N/A</v>
      </c>
      <c r="M284" s="152"/>
      <c r="N284" s="152"/>
      <c r="O284" s="152"/>
      <c r="P284" s="152"/>
      <c r="Q284" s="152"/>
      <c r="R284" s="152"/>
      <c r="S284" s="152"/>
      <c r="T284" s="272"/>
      <c r="U284" s="329"/>
      <c r="V284" s="272"/>
      <c r="W284" s="272" t="e">
        <f>_Loc2</f>
        <v>#N/A</v>
      </c>
      <c r="X284" s="272" t="e">
        <f>_Loc2</f>
        <v>#N/A</v>
      </c>
      <c r="Y284" s="272" t="e">
        <f>_Loc2</f>
        <v>#N/A</v>
      </c>
      <c r="Z284" s="110">
        <f t="shared" si="12"/>
        <v>292</v>
      </c>
      <c r="AA284" s="272" t="e">
        <f>_Loc2</f>
        <v>#N/A</v>
      </c>
      <c r="AB284" s="272" t="e">
        <f>_Loc2</f>
        <v>#N/A</v>
      </c>
      <c r="AC284" s="110" t="str">
        <f t="shared" si="14"/>
        <v/>
      </c>
    </row>
    <row r="285" spans="1:29">
      <c r="A285" s="294" t="s">
        <v>2746</v>
      </c>
      <c r="B285" s="152">
        <f t="shared" si="13"/>
        <v>278</v>
      </c>
      <c r="C285" s="280" t="e">
        <f>_Loc2</f>
        <v>#N/A</v>
      </c>
      <c r="D285" s="281" t="e">
        <f>_Loc2</f>
        <v>#N/A</v>
      </c>
      <c r="E285" s="291" t="e">
        <f>_Loc2</f>
        <v>#N/A</v>
      </c>
      <c r="F285" s="272" t="e">
        <f>_Loc2</f>
        <v>#N/A</v>
      </c>
      <c r="G285" s="759" t="e">
        <f>_Loc2</f>
        <v>#N/A</v>
      </c>
      <c r="H285" s="760"/>
      <c r="I285" s="272" t="e">
        <f>_Loc2</f>
        <v>#N/A</v>
      </c>
      <c r="J285" s="272" t="e">
        <f>_Loc2</f>
        <v>#N/A</v>
      </c>
      <c r="K285" s="272" t="e">
        <f>_Loc2</f>
        <v>#N/A</v>
      </c>
      <c r="L285" s="272" t="e">
        <f>_Loc2</f>
        <v>#N/A</v>
      </c>
      <c r="M285" s="152"/>
      <c r="N285" s="152"/>
      <c r="O285" s="152"/>
      <c r="P285" s="152"/>
      <c r="Q285" s="152"/>
      <c r="R285" s="152"/>
      <c r="S285" s="152"/>
      <c r="T285" s="272"/>
      <c r="U285" s="329"/>
      <c r="V285" s="272"/>
      <c r="W285" s="272" t="e">
        <f>_Loc2</f>
        <v>#N/A</v>
      </c>
      <c r="X285" s="272" t="e">
        <f>_Loc2</f>
        <v>#N/A</v>
      </c>
      <c r="Y285" s="272" t="e">
        <f>_Loc2</f>
        <v>#N/A</v>
      </c>
      <c r="Z285" s="110">
        <f t="shared" si="12"/>
        <v>292</v>
      </c>
      <c r="AA285" s="272" t="e">
        <f>_Loc2</f>
        <v>#N/A</v>
      </c>
      <c r="AB285" s="272" t="e">
        <f>_Loc2</f>
        <v>#N/A</v>
      </c>
      <c r="AC285" s="110" t="str">
        <f t="shared" si="14"/>
        <v/>
      </c>
    </row>
    <row r="286" spans="1:29">
      <c r="A286" s="294" t="s">
        <v>2747</v>
      </c>
      <c r="B286" s="152">
        <f t="shared" si="13"/>
        <v>279</v>
      </c>
      <c r="C286" s="280" t="e">
        <f>_Loc2</f>
        <v>#N/A</v>
      </c>
      <c r="D286" s="281" t="e">
        <f>_Loc2</f>
        <v>#N/A</v>
      </c>
      <c r="E286" s="291" t="e">
        <f>_Loc2</f>
        <v>#N/A</v>
      </c>
      <c r="F286" s="272" t="e">
        <f>_Loc2</f>
        <v>#N/A</v>
      </c>
      <c r="G286" s="759" t="e">
        <f>_Loc2</f>
        <v>#N/A</v>
      </c>
      <c r="H286" s="760"/>
      <c r="I286" s="272" t="e">
        <f>_Loc2</f>
        <v>#N/A</v>
      </c>
      <c r="J286" s="272" t="e">
        <f>_Loc2</f>
        <v>#N/A</v>
      </c>
      <c r="K286" s="272" t="e">
        <f>_Loc2</f>
        <v>#N/A</v>
      </c>
      <c r="L286" s="272" t="e">
        <f>_Loc2</f>
        <v>#N/A</v>
      </c>
      <c r="M286" s="152"/>
      <c r="N286" s="152"/>
      <c r="O286" s="152"/>
      <c r="P286" s="152"/>
      <c r="Q286" s="152"/>
      <c r="R286" s="152"/>
      <c r="S286" s="152"/>
      <c r="T286" s="272"/>
      <c r="U286" s="329"/>
      <c r="V286" s="272"/>
      <c r="W286" s="272" t="e">
        <f>_Loc2</f>
        <v>#N/A</v>
      </c>
      <c r="X286" s="272" t="e">
        <f>_Loc2</f>
        <v>#N/A</v>
      </c>
      <c r="Y286" s="272" t="e">
        <f>_Loc2</f>
        <v>#N/A</v>
      </c>
      <c r="Z286" s="110">
        <f t="shared" si="12"/>
        <v>292</v>
      </c>
      <c r="AA286" s="272" t="e">
        <f>_Loc2</f>
        <v>#N/A</v>
      </c>
      <c r="AB286" s="272" t="e">
        <f>_Loc2</f>
        <v>#N/A</v>
      </c>
      <c r="AC286" s="110" t="str">
        <f t="shared" si="14"/>
        <v/>
      </c>
    </row>
    <row r="287" spans="1:29">
      <c r="A287" s="294" t="s">
        <v>2748</v>
      </c>
      <c r="B287" s="152">
        <f t="shared" si="13"/>
        <v>280</v>
      </c>
      <c r="C287" s="280" t="e">
        <f>_Loc2</f>
        <v>#N/A</v>
      </c>
      <c r="D287" s="281" t="e">
        <f>_Loc2</f>
        <v>#N/A</v>
      </c>
      <c r="E287" s="291" t="e">
        <f>_Loc2</f>
        <v>#N/A</v>
      </c>
      <c r="F287" s="272" t="e">
        <f>_Loc2</f>
        <v>#N/A</v>
      </c>
      <c r="G287" s="759" t="e">
        <f>_Loc2</f>
        <v>#N/A</v>
      </c>
      <c r="H287" s="760"/>
      <c r="I287" s="272" t="e">
        <f>_Loc2</f>
        <v>#N/A</v>
      </c>
      <c r="J287" s="272" t="e">
        <f>_Loc2</f>
        <v>#N/A</v>
      </c>
      <c r="K287" s="272" t="e">
        <f>_Loc2</f>
        <v>#N/A</v>
      </c>
      <c r="L287" s="272" t="e">
        <f>_Loc2</f>
        <v>#N/A</v>
      </c>
      <c r="M287" s="152"/>
      <c r="N287" s="152"/>
      <c r="O287" s="152"/>
      <c r="P287" s="152"/>
      <c r="Q287" s="152"/>
      <c r="R287" s="152"/>
      <c r="S287" s="297"/>
      <c r="T287" s="272"/>
      <c r="U287" s="329"/>
      <c r="V287" s="272"/>
      <c r="W287" s="272" t="e">
        <f>_Loc2</f>
        <v>#N/A</v>
      </c>
      <c r="X287" s="272" t="e">
        <f>_Loc2</f>
        <v>#N/A</v>
      </c>
      <c r="Y287" s="272" t="e">
        <f>_Loc2</f>
        <v>#N/A</v>
      </c>
      <c r="Z287" s="110">
        <f t="shared" si="12"/>
        <v>292</v>
      </c>
      <c r="AA287" s="272" t="e">
        <f>_Loc2</f>
        <v>#N/A</v>
      </c>
      <c r="AB287" s="272" t="e">
        <f>_Loc2</f>
        <v>#N/A</v>
      </c>
      <c r="AC287" s="110" t="str">
        <f t="shared" si="14"/>
        <v/>
      </c>
    </row>
    <row r="288" spans="1:29">
      <c r="A288" s="294" t="s">
        <v>2749</v>
      </c>
      <c r="B288" s="152">
        <f t="shared" si="13"/>
        <v>281</v>
      </c>
      <c r="C288" s="280" t="e">
        <f>_Loc2</f>
        <v>#N/A</v>
      </c>
      <c r="D288" s="281" t="e">
        <f>_Loc2</f>
        <v>#N/A</v>
      </c>
      <c r="E288" s="291" t="e">
        <f>_Loc2</f>
        <v>#N/A</v>
      </c>
      <c r="F288" s="272" t="e">
        <f>_Loc2</f>
        <v>#N/A</v>
      </c>
      <c r="G288" s="759" t="e">
        <f>_Loc2</f>
        <v>#N/A</v>
      </c>
      <c r="H288" s="760"/>
      <c r="I288" s="272" t="e">
        <f>_Loc2</f>
        <v>#N/A</v>
      </c>
      <c r="J288" s="272" t="e">
        <f>_Loc2</f>
        <v>#N/A</v>
      </c>
      <c r="K288" s="272" t="e">
        <f>_Loc2</f>
        <v>#N/A</v>
      </c>
      <c r="L288" s="272" t="e">
        <f>_Loc2</f>
        <v>#N/A</v>
      </c>
      <c r="M288" s="152"/>
      <c r="N288" s="152"/>
      <c r="O288" s="152"/>
      <c r="P288" s="152"/>
      <c r="Q288" s="152"/>
      <c r="R288" s="152"/>
      <c r="S288" s="152"/>
      <c r="T288" s="272"/>
      <c r="U288" s="329"/>
      <c r="V288" s="272"/>
      <c r="W288" s="272" t="e">
        <f>_Loc2</f>
        <v>#N/A</v>
      </c>
      <c r="X288" s="272" t="e">
        <f>_Loc2</f>
        <v>#N/A</v>
      </c>
      <c r="Y288" s="272" t="e">
        <f>_Loc2</f>
        <v>#N/A</v>
      </c>
      <c r="Z288" s="110">
        <f t="shared" si="12"/>
        <v>292</v>
      </c>
      <c r="AA288" s="272" t="e">
        <f>_Loc2</f>
        <v>#N/A</v>
      </c>
      <c r="AB288" s="272" t="e">
        <f>_Loc2</f>
        <v>#N/A</v>
      </c>
      <c r="AC288" s="110" t="str">
        <f t="shared" si="14"/>
        <v/>
      </c>
    </row>
    <row r="289" spans="1:29">
      <c r="A289" s="294" t="s">
        <v>2750</v>
      </c>
      <c r="B289" s="152">
        <f t="shared" si="13"/>
        <v>282</v>
      </c>
      <c r="C289" s="280" t="e">
        <f>_Loc2</f>
        <v>#N/A</v>
      </c>
      <c r="D289" s="281" t="e">
        <f>_Loc2</f>
        <v>#N/A</v>
      </c>
      <c r="E289" s="291" t="e">
        <f>_Loc2</f>
        <v>#N/A</v>
      </c>
      <c r="F289" s="272" t="e">
        <f>_Loc2</f>
        <v>#N/A</v>
      </c>
      <c r="G289" s="759" t="e">
        <f>_Loc2</f>
        <v>#N/A</v>
      </c>
      <c r="H289" s="760"/>
      <c r="I289" s="272" t="e">
        <f>_Loc2</f>
        <v>#N/A</v>
      </c>
      <c r="J289" s="272" t="e">
        <f>_Loc2</f>
        <v>#N/A</v>
      </c>
      <c r="K289" s="272" t="e">
        <f>_Loc2</f>
        <v>#N/A</v>
      </c>
      <c r="L289" s="272" t="e">
        <f>_Loc2</f>
        <v>#N/A</v>
      </c>
      <c r="M289" s="152"/>
      <c r="N289" s="152"/>
      <c r="O289" s="152"/>
      <c r="P289" s="152"/>
      <c r="Q289" s="152"/>
      <c r="R289" s="152"/>
      <c r="S289" s="152"/>
      <c r="T289" s="272"/>
      <c r="U289" s="329"/>
      <c r="V289" s="272"/>
      <c r="W289" s="272" t="e">
        <f>_Loc2</f>
        <v>#N/A</v>
      </c>
      <c r="X289" s="272" t="e">
        <f>_Loc2</f>
        <v>#N/A</v>
      </c>
      <c r="Y289" s="272" t="e">
        <f>_Loc2</f>
        <v>#N/A</v>
      </c>
      <c r="Z289" s="110">
        <f t="shared" si="12"/>
        <v>292</v>
      </c>
      <c r="AA289" s="272" t="e">
        <f>_Loc2</f>
        <v>#N/A</v>
      </c>
      <c r="AB289" s="272" t="e">
        <f>_Loc2</f>
        <v>#N/A</v>
      </c>
      <c r="AC289" s="110" t="str">
        <f t="shared" si="14"/>
        <v/>
      </c>
    </row>
    <row r="290" spans="1:29">
      <c r="A290" s="294" t="s">
        <v>2751</v>
      </c>
      <c r="B290" s="152">
        <f t="shared" si="13"/>
        <v>283</v>
      </c>
      <c r="C290" s="280" t="e">
        <f>_Loc2</f>
        <v>#N/A</v>
      </c>
      <c r="D290" s="281" t="e">
        <f>_Loc2</f>
        <v>#N/A</v>
      </c>
      <c r="E290" s="291" t="e">
        <f>_Loc2</f>
        <v>#N/A</v>
      </c>
      <c r="F290" s="272" t="e">
        <f>_Loc2</f>
        <v>#N/A</v>
      </c>
      <c r="G290" s="759" t="e">
        <f>_Loc2</f>
        <v>#N/A</v>
      </c>
      <c r="H290" s="760"/>
      <c r="I290" s="272" t="e">
        <f>_Loc2</f>
        <v>#N/A</v>
      </c>
      <c r="J290" s="272" t="e">
        <f>_Loc2</f>
        <v>#N/A</v>
      </c>
      <c r="K290" s="272" t="e">
        <f>_Loc2</f>
        <v>#N/A</v>
      </c>
      <c r="L290" s="272" t="e">
        <f>_Loc2</f>
        <v>#N/A</v>
      </c>
      <c r="M290" s="152"/>
      <c r="N290" s="152"/>
      <c r="O290" s="152"/>
      <c r="P290" s="152"/>
      <c r="Q290" s="152"/>
      <c r="R290" s="152"/>
      <c r="S290" s="152"/>
      <c r="T290" s="272"/>
      <c r="U290" s="329"/>
      <c r="V290" s="272"/>
      <c r="W290" s="272" t="e">
        <f>_Loc2</f>
        <v>#N/A</v>
      </c>
      <c r="X290" s="272" t="e">
        <f>_Loc2</f>
        <v>#N/A</v>
      </c>
      <c r="Y290" s="272" t="e">
        <f>_Loc2</f>
        <v>#N/A</v>
      </c>
      <c r="Z290" s="110">
        <f t="shared" si="12"/>
        <v>292</v>
      </c>
      <c r="AA290" s="272" t="e">
        <f>_Loc2</f>
        <v>#N/A</v>
      </c>
      <c r="AB290" s="272" t="e">
        <f>_Loc2</f>
        <v>#N/A</v>
      </c>
      <c r="AC290" s="110" t="str">
        <f t="shared" si="14"/>
        <v/>
      </c>
    </row>
    <row r="291" spans="1:29">
      <c r="A291" s="294" t="s">
        <v>2752</v>
      </c>
      <c r="B291" s="152">
        <f t="shared" si="13"/>
        <v>284</v>
      </c>
      <c r="C291" s="280" t="e">
        <f>_Loc2</f>
        <v>#N/A</v>
      </c>
      <c r="D291" s="281" t="e">
        <f>_Loc2</f>
        <v>#N/A</v>
      </c>
      <c r="E291" s="291" t="e">
        <f>_Loc2</f>
        <v>#N/A</v>
      </c>
      <c r="F291" s="272" t="e">
        <f>_Loc2</f>
        <v>#N/A</v>
      </c>
      <c r="G291" s="759" t="e">
        <f>_Loc2</f>
        <v>#N/A</v>
      </c>
      <c r="H291" s="760"/>
      <c r="I291" s="272" t="e">
        <f>_Loc2</f>
        <v>#N/A</v>
      </c>
      <c r="J291" s="272" t="e">
        <f>_Loc2</f>
        <v>#N/A</v>
      </c>
      <c r="K291" s="272" t="e">
        <f>_Loc2</f>
        <v>#N/A</v>
      </c>
      <c r="L291" s="272" t="e">
        <f>_Loc2</f>
        <v>#N/A</v>
      </c>
      <c r="M291" s="152"/>
      <c r="N291" s="152"/>
      <c r="O291" s="152"/>
      <c r="P291" s="152"/>
      <c r="Q291" s="152"/>
      <c r="R291" s="152"/>
      <c r="S291" s="152"/>
      <c r="T291" s="272"/>
      <c r="U291" s="329"/>
      <c r="V291" s="272"/>
      <c r="W291" s="272" t="e">
        <f>_Loc2</f>
        <v>#N/A</v>
      </c>
      <c r="X291" s="272" t="e">
        <f>_Loc2</f>
        <v>#N/A</v>
      </c>
      <c r="Y291" s="272" t="e">
        <f>_Loc2</f>
        <v>#N/A</v>
      </c>
      <c r="Z291" s="110">
        <f t="shared" si="12"/>
        <v>292</v>
      </c>
      <c r="AA291" s="272" t="e">
        <f>_Loc2</f>
        <v>#N/A</v>
      </c>
      <c r="AB291" s="272" t="e">
        <f>_Loc2</f>
        <v>#N/A</v>
      </c>
      <c r="AC291" s="110" t="str">
        <f t="shared" si="14"/>
        <v/>
      </c>
    </row>
    <row r="292" spans="1:29">
      <c r="A292" s="294" t="s">
        <v>2753</v>
      </c>
      <c r="B292" s="152">
        <f t="shared" si="13"/>
        <v>285</v>
      </c>
      <c r="C292" s="280" t="e">
        <f>_Loc2</f>
        <v>#N/A</v>
      </c>
      <c r="D292" s="281" t="e">
        <f>_Loc2</f>
        <v>#N/A</v>
      </c>
      <c r="E292" s="291" t="e">
        <f>_Loc2</f>
        <v>#N/A</v>
      </c>
      <c r="F292" s="272" t="e">
        <f>_Loc2</f>
        <v>#N/A</v>
      </c>
      <c r="G292" s="759" t="e">
        <f>_Loc2</f>
        <v>#N/A</v>
      </c>
      <c r="H292" s="760"/>
      <c r="I292" s="272" t="e">
        <f>_Loc2</f>
        <v>#N/A</v>
      </c>
      <c r="J292" s="272" t="e">
        <f>_Loc2</f>
        <v>#N/A</v>
      </c>
      <c r="K292" s="272" t="e">
        <f>_Loc2</f>
        <v>#N/A</v>
      </c>
      <c r="L292" s="272" t="e">
        <f>_Loc2</f>
        <v>#N/A</v>
      </c>
      <c r="M292" s="152"/>
      <c r="N292" s="152"/>
      <c r="O292" s="152"/>
      <c r="P292" s="152"/>
      <c r="Q292" s="152"/>
      <c r="R292" s="152"/>
      <c r="S292" s="152"/>
      <c r="T292" s="272"/>
      <c r="U292" s="329"/>
      <c r="V292" s="272"/>
      <c r="W292" s="272" t="e">
        <f>_Loc2</f>
        <v>#N/A</v>
      </c>
      <c r="X292" s="272" t="e">
        <f>_Loc2</f>
        <v>#N/A</v>
      </c>
      <c r="Y292" s="272" t="e">
        <f>_Loc2</f>
        <v>#N/A</v>
      </c>
      <c r="Z292" s="110">
        <f t="shared" si="12"/>
        <v>292</v>
      </c>
      <c r="AA292" s="272" t="e">
        <f>_Loc2</f>
        <v>#N/A</v>
      </c>
      <c r="AB292" s="272" t="e">
        <f>_Loc2</f>
        <v>#N/A</v>
      </c>
      <c r="AC292" s="110" t="str">
        <f t="shared" si="14"/>
        <v/>
      </c>
    </row>
    <row r="293" spans="1:29">
      <c r="A293" s="294" t="s">
        <v>2754</v>
      </c>
      <c r="B293" s="152">
        <f t="shared" si="13"/>
        <v>286</v>
      </c>
      <c r="C293" s="280" t="e">
        <f>_Loc2</f>
        <v>#N/A</v>
      </c>
      <c r="D293" s="281" t="e">
        <f>_Loc2</f>
        <v>#N/A</v>
      </c>
      <c r="E293" s="291" t="e">
        <f>_Loc2</f>
        <v>#N/A</v>
      </c>
      <c r="F293" s="272" t="e">
        <f>_Loc2</f>
        <v>#N/A</v>
      </c>
      <c r="G293" s="759" t="e">
        <f>_Loc2</f>
        <v>#N/A</v>
      </c>
      <c r="H293" s="760"/>
      <c r="I293" s="272" t="e">
        <f>_Loc2</f>
        <v>#N/A</v>
      </c>
      <c r="J293" s="272" t="e">
        <f>_Loc2</f>
        <v>#N/A</v>
      </c>
      <c r="K293" s="272" t="e">
        <f>_Loc2</f>
        <v>#N/A</v>
      </c>
      <c r="L293" s="272" t="e">
        <f>_Loc2</f>
        <v>#N/A</v>
      </c>
      <c r="M293" s="152"/>
      <c r="N293" s="152"/>
      <c r="O293" s="152"/>
      <c r="P293" s="152"/>
      <c r="Q293" s="152"/>
      <c r="R293" s="152"/>
      <c r="S293" s="152"/>
      <c r="T293" s="272"/>
      <c r="U293" s="329"/>
      <c r="V293" s="272"/>
      <c r="W293" s="272" t="e">
        <f>_Loc2</f>
        <v>#N/A</v>
      </c>
      <c r="X293" s="272" t="e">
        <f>_Loc2</f>
        <v>#N/A</v>
      </c>
      <c r="Y293" s="272" t="e">
        <f>_Loc2</f>
        <v>#N/A</v>
      </c>
      <c r="Z293" s="110">
        <f t="shared" si="12"/>
        <v>292</v>
      </c>
      <c r="AA293" s="272" t="e">
        <f>_Loc2</f>
        <v>#N/A</v>
      </c>
      <c r="AB293" s="272" t="e">
        <f>_Loc2</f>
        <v>#N/A</v>
      </c>
      <c r="AC293" s="110" t="str">
        <f t="shared" si="14"/>
        <v/>
      </c>
    </row>
    <row r="294" spans="1:29">
      <c r="A294" s="294" t="s">
        <v>2755</v>
      </c>
      <c r="B294" s="152">
        <f t="shared" si="13"/>
        <v>287</v>
      </c>
      <c r="C294" s="280" t="e">
        <f>_Loc2</f>
        <v>#N/A</v>
      </c>
      <c r="D294" s="281" t="e">
        <f>_Loc2</f>
        <v>#N/A</v>
      </c>
      <c r="E294" s="291" t="e">
        <f>_Loc2</f>
        <v>#N/A</v>
      </c>
      <c r="F294" s="272" t="e">
        <f>_Loc2</f>
        <v>#N/A</v>
      </c>
      <c r="G294" s="759" t="e">
        <f>_Loc2</f>
        <v>#N/A</v>
      </c>
      <c r="H294" s="760"/>
      <c r="I294" s="272" t="e">
        <f>_Loc2</f>
        <v>#N/A</v>
      </c>
      <c r="J294" s="272" t="e">
        <f>_Loc2</f>
        <v>#N/A</v>
      </c>
      <c r="K294" s="272" t="e">
        <f>_Loc2</f>
        <v>#N/A</v>
      </c>
      <c r="L294" s="272" t="e">
        <f>_Loc2</f>
        <v>#N/A</v>
      </c>
      <c r="M294" s="152"/>
      <c r="N294" s="152"/>
      <c r="O294" s="152"/>
      <c r="P294" s="152"/>
      <c r="Q294" s="152"/>
      <c r="R294" s="152"/>
      <c r="S294" s="152"/>
      <c r="T294" s="272"/>
      <c r="U294" s="329"/>
      <c r="V294" s="272"/>
      <c r="W294" s="272" t="e">
        <f>_Loc2</f>
        <v>#N/A</v>
      </c>
      <c r="X294" s="272" t="e">
        <f>_Loc2</f>
        <v>#N/A</v>
      </c>
      <c r="Y294" s="272" t="e">
        <f>_Loc2</f>
        <v>#N/A</v>
      </c>
      <c r="Z294" s="110">
        <f t="shared" si="12"/>
        <v>292</v>
      </c>
      <c r="AA294" s="272" t="e">
        <f>_Loc2</f>
        <v>#N/A</v>
      </c>
      <c r="AB294" s="272" t="e">
        <f>_Loc2</f>
        <v>#N/A</v>
      </c>
      <c r="AC294" s="110" t="str">
        <f t="shared" si="14"/>
        <v/>
      </c>
    </row>
    <row r="295" spans="1:29">
      <c r="A295" s="294" t="s">
        <v>2756</v>
      </c>
      <c r="B295" s="152">
        <f t="shared" si="13"/>
        <v>288</v>
      </c>
      <c r="C295" s="280" t="e">
        <f>_Loc2</f>
        <v>#N/A</v>
      </c>
      <c r="D295" s="281" t="e">
        <f>_Loc2</f>
        <v>#N/A</v>
      </c>
      <c r="E295" s="291" t="e">
        <f>_Loc2</f>
        <v>#N/A</v>
      </c>
      <c r="F295" s="272" t="e">
        <f>_Loc2</f>
        <v>#N/A</v>
      </c>
      <c r="G295" s="759" t="e">
        <f>_Loc2</f>
        <v>#N/A</v>
      </c>
      <c r="H295" s="760"/>
      <c r="I295" s="272" t="e">
        <f>_Loc2</f>
        <v>#N/A</v>
      </c>
      <c r="J295" s="272" t="e">
        <f>_Loc2</f>
        <v>#N/A</v>
      </c>
      <c r="K295" s="272" t="e">
        <f>_Loc2</f>
        <v>#N/A</v>
      </c>
      <c r="L295" s="272" t="e">
        <f>_Loc2</f>
        <v>#N/A</v>
      </c>
      <c r="M295" s="152"/>
      <c r="N295" s="152"/>
      <c r="O295" s="152"/>
      <c r="P295" s="152"/>
      <c r="Q295" s="152"/>
      <c r="R295" s="152"/>
      <c r="S295" s="152"/>
      <c r="T295" s="272"/>
      <c r="U295" s="329"/>
      <c r="V295" s="272"/>
      <c r="W295" s="272" t="e">
        <f>_Loc2</f>
        <v>#N/A</v>
      </c>
      <c r="X295" s="272" t="e">
        <f>_Loc2</f>
        <v>#N/A</v>
      </c>
      <c r="Y295" s="272" t="e">
        <f>_Loc2</f>
        <v>#N/A</v>
      </c>
      <c r="Z295" s="110">
        <f t="shared" si="12"/>
        <v>292</v>
      </c>
      <c r="AA295" s="272" t="e">
        <f>_Loc2</f>
        <v>#N/A</v>
      </c>
      <c r="AB295" s="272" t="e">
        <f>_Loc2</f>
        <v>#N/A</v>
      </c>
      <c r="AC295" s="110" t="str">
        <f t="shared" si="14"/>
        <v/>
      </c>
    </row>
    <row r="296" spans="1:29">
      <c r="A296" s="294" t="s">
        <v>2757</v>
      </c>
      <c r="B296" s="152">
        <f t="shared" si="13"/>
        <v>289</v>
      </c>
      <c r="C296" s="280" t="e">
        <f>_Loc2</f>
        <v>#N/A</v>
      </c>
      <c r="D296" s="281" t="e">
        <f>_Loc2</f>
        <v>#N/A</v>
      </c>
      <c r="E296" s="291" t="e">
        <f>_Loc2</f>
        <v>#N/A</v>
      </c>
      <c r="F296" s="272" t="e">
        <f>_Loc2</f>
        <v>#N/A</v>
      </c>
      <c r="G296" s="759" t="e">
        <f>_Loc2</f>
        <v>#N/A</v>
      </c>
      <c r="H296" s="760"/>
      <c r="I296" s="272" t="e">
        <f>_Loc2</f>
        <v>#N/A</v>
      </c>
      <c r="J296" s="272" t="e">
        <f>_Loc2</f>
        <v>#N/A</v>
      </c>
      <c r="K296" s="272" t="e">
        <f>_Loc2</f>
        <v>#N/A</v>
      </c>
      <c r="L296" s="272" t="e">
        <f>_Loc2</f>
        <v>#N/A</v>
      </c>
      <c r="M296" s="152"/>
      <c r="N296" s="152"/>
      <c r="O296" s="152"/>
      <c r="P296" s="152"/>
      <c r="Q296" s="152"/>
      <c r="R296" s="152"/>
      <c r="S296" s="152"/>
      <c r="T296" s="272"/>
      <c r="U296" s="329"/>
      <c r="V296" s="272"/>
      <c r="W296" s="272" t="e">
        <f>_Loc2</f>
        <v>#N/A</v>
      </c>
      <c r="X296" s="272" t="e">
        <f>_Loc2</f>
        <v>#N/A</v>
      </c>
      <c r="Y296" s="272" t="e">
        <f>_Loc2</f>
        <v>#N/A</v>
      </c>
      <c r="Z296" s="110">
        <f t="shared" si="12"/>
        <v>292</v>
      </c>
      <c r="AA296" s="272" t="e">
        <f>_Loc2</f>
        <v>#N/A</v>
      </c>
      <c r="AB296" s="272" t="e">
        <f>_Loc2</f>
        <v>#N/A</v>
      </c>
      <c r="AC296" s="110" t="str">
        <f t="shared" si="14"/>
        <v/>
      </c>
    </row>
    <row r="297" spans="1:29">
      <c r="A297" s="294" t="s">
        <v>2758</v>
      </c>
      <c r="B297" s="152">
        <f t="shared" si="13"/>
        <v>290</v>
      </c>
      <c r="C297" s="280" t="e">
        <f>_Loc2</f>
        <v>#N/A</v>
      </c>
      <c r="D297" s="281" t="e">
        <f>_Loc2</f>
        <v>#N/A</v>
      </c>
      <c r="E297" s="291" t="e">
        <f>_Loc2</f>
        <v>#N/A</v>
      </c>
      <c r="F297" s="272" t="e">
        <f>_Loc2</f>
        <v>#N/A</v>
      </c>
      <c r="G297" s="759" t="e">
        <f>_Loc2</f>
        <v>#N/A</v>
      </c>
      <c r="H297" s="760"/>
      <c r="I297" s="272" t="e">
        <f>_Loc2</f>
        <v>#N/A</v>
      </c>
      <c r="J297" s="272" t="e">
        <f>_Loc2</f>
        <v>#N/A</v>
      </c>
      <c r="K297" s="272" t="e">
        <f>_Loc2</f>
        <v>#N/A</v>
      </c>
      <c r="L297" s="272" t="e">
        <f>_Loc2</f>
        <v>#N/A</v>
      </c>
      <c r="M297" s="152"/>
      <c r="N297" s="152"/>
      <c r="O297" s="152"/>
      <c r="P297" s="152"/>
      <c r="Q297" s="152"/>
      <c r="R297" s="152"/>
      <c r="S297" s="152"/>
      <c r="T297" s="272"/>
      <c r="U297" s="329"/>
      <c r="V297" s="272"/>
      <c r="W297" s="272" t="e">
        <f>_Loc2</f>
        <v>#N/A</v>
      </c>
      <c r="X297" s="272" t="e">
        <f>_Loc2</f>
        <v>#N/A</v>
      </c>
      <c r="Y297" s="272" t="e">
        <f>_Loc2</f>
        <v>#N/A</v>
      </c>
      <c r="Z297" s="110">
        <f t="shared" si="12"/>
        <v>292</v>
      </c>
      <c r="AA297" s="272" t="e">
        <f>_Loc2</f>
        <v>#N/A</v>
      </c>
      <c r="AB297" s="272" t="e">
        <f>_Loc2</f>
        <v>#N/A</v>
      </c>
      <c r="AC297" s="110" t="str">
        <f t="shared" si="14"/>
        <v/>
      </c>
    </row>
    <row r="298" spans="1:29">
      <c r="A298" s="294" t="s">
        <v>2759</v>
      </c>
      <c r="B298" s="152">
        <f t="shared" si="13"/>
        <v>291</v>
      </c>
      <c r="C298" s="280" t="e">
        <f>_Loc2</f>
        <v>#N/A</v>
      </c>
      <c r="D298" s="281" t="e">
        <f>_Loc2</f>
        <v>#N/A</v>
      </c>
      <c r="E298" s="291" t="e">
        <f>_Loc2</f>
        <v>#N/A</v>
      </c>
      <c r="F298" s="272" t="e">
        <f>_Loc2</f>
        <v>#N/A</v>
      </c>
      <c r="G298" s="759" t="e">
        <f>_Loc2</f>
        <v>#N/A</v>
      </c>
      <c r="H298" s="760"/>
      <c r="I298" s="272" t="e">
        <f>_Loc2</f>
        <v>#N/A</v>
      </c>
      <c r="J298" s="272" t="e">
        <f>_Loc2</f>
        <v>#N/A</v>
      </c>
      <c r="K298" s="272" t="e">
        <f>_Loc2</f>
        <v>#N/A</v>
      </c>
      <c r="L298" s="272" t="e">
        <f>_Loc2</f>
        <v>#N/A</v>
      </c>
      <c r="M298" s="152"/>
      <c r="N298" s="152"/>
      <c r="O298" s="152"/>
      <c r="P298" s="152"/>
      <c r="Q298" s="152"/>
      <c r="R298" s="152"/>
      <c r="S298" s="152"/>
      <c r="T298" s="272"/>
      <c r="U298" s="329"/>
      <c r="V298" s="272"/>
      <c r="W298" s="272" t="e">
        <f>_Loc2</f>
        <v>#N/A</v>
      </c>
      <c r="X298" s="272" t="e">
        <f>_Loc2</f>
        <v>#N/A</v>
      </c>
      <c r="Y298" s="272" t="e">
        <f>_Loc2</f>
        <v>#N/A</v>
      </c>
      <c r="Z298" s="110">
        <f t="shared" si="12"/>
        <v>292</v>
      </c>
      <c r="AA298" s="272" t="e">
        <f>_Loc2</f>
        <v>#N/A</v>
      </c>
      <c r="AB298" s="272" t="e">
        <f>_Loc2</f>
        <v>#N/A</v>
      </c>
      <c r="AC298" s="110" t="str">
        <f t="shared" si="14"/>
        <v/>
      </c>
    </row>
    <row r="299" spans="1:29">
      <c r="A299" s="294" t="s">
        <v>2760</v>
      </c>
      <c r="B299" s="152">
        <f t="shared" si="13"/>
        <v>292</v>
      </c>
      <c r="C299" s="280" t="e">
        <f>_Loc2</f>
        <v>#N/A</v>
      </c>
      <c r="D299" s="281" t="e">
        <f>_Loc2</f>
        <v>#N/A</v>
      </c>
      <c r="E299" s="291" t="e">
        <f>_Loc2</f>
        <v>#N/A</v>
      </c>
      <c r="F299" s="272" t="e">
        <f>_Loc2</f>
        <v>#N/A</v>
      </c>
      <c r="G299" s="759" t="e">
        <f>_Loc2</f>
        <v>#N/A</v>
      </c>
      <c r="H299" s="760"/>
      <c r="I299" s="272" t="e">
        <f>_Loc2</f>
        <v>#N/A</v>
      </c>
      <c r="J299" s="272" t="e">
        <f>_Loc2</f>
        <v>#N/A</v>
      </c>
      <c r="K299" s="272" t="e">
        <f>_Loc2</f>
        <v>#N/A</v>
      </c>
      <c r="L299" s="272" t="e">
        <f>_Loc2</f>
        <v>#N/A</v>
      </c>
      <c r="M299" s="152"/>
      <c r="N299" s="152"/>
      <c r="O299" s="152"/>
      <c r="P299" s="152"/>
      <c r="Q299" s="152"/>
      <c r="R299" s="152"/>
      <c r="S299" s="152"/>
      <c r="T299" s="272"/>
      <c r="U299" s="329"/>
      <c r="V299" s="272"/>
      <c r="W299" s="272" t="e">
        <f>_Loc2</f>
        <v>#N/A</v>
      </c>
      <c r="X299" s="272" t="e">
        <f>_Loc2</f>
        <v>#N/A</v>
      </c>
      <c r="Y299" s="272" t="e">
        <f>_Loc2</f>
        <v>#N/A</v>
      </c>
      <c r="Z299" s="110">
        <f t="shared" si="12"/>
        <v>292</v>
      </c>
      <c r="AA299" s="272" t="e">
        <f>_Loc2</f>
        <v>#N/A</v>
      </c>
      <c r="AB299" s="272" t="e">
        <f>_Loc2</f>
        <v>#N/A</v>
      </c>
      <c r="AC299" s="110" t="str">
        <f t="shared" si="14"/>
        <v/>
      </c>
    </row>
    <row r="300" spans="1:29">
      <c r="B300" s="96"/>
      <c r="C300" s="282"/>
      <c r="D300" s="283"/>
      <c r="E300" s="96"/>
      <c r="F300" s="96"/>
      <c r="G300" s="767"/>
      <c r="H300" s="768"/>
      <c r="I300" s="96"/>
      <c r="J300" s="96"/>
      <c r="K300" s="96"/>
      <c r="L300" s="96"/>
      <c r="M300" s="96"/>
      <c r="N300" s="96"/>
      <c r="O300" s="96"/>
      <c r="P300" s="96"/>
      <c r="Q300" s="96"/>
      <c r="R300" s="96"/>
      <c r="S300" s="96"/>
      <c r="T300" s="96"/>
      <c r="U300" s="330"/>
      <c r="V300" s="96"/>
      <c r="W300" s="96"/>
      <c r="X300" s="96"/>
      <c r="Y300" s="96"/>
    </row>
  </sheetData>
  <autoFilter ref="B7:AG299">
    <filterColumn colId="1" showButton="0"/>
    <filterColumn colId="5" showButton="0"/>
  </autoFilter>
  <mergeCells count="310">
    <mergeCell ref="U6:U7"/>
    <mergeCell ref="S6:S7"/>
    <mergeCell ref="M6:N6"/>
    <mergeCell ref="J6:J7"/>
    <mergeCell ref="K6:K7"/>
    <mergeCell ref="L6:L7"/>
    <mergeCell ref="B3:G3"/>
    <mergeCell ref="B2:G2"/>
    <mergeCell ref="B6:B7"/>
    <mergeCell ref="C6:D7"/>
    <mergeCell ref="E6:E7"/>
    <mergeCell ref="F6:F7"/>
    <mergeCell ref="G6:H7"/>
    <mergeCell ref="I6:I7"/>
    <mergeCell ref="H2:R3"/>
    <mergeCell ref="H4:R4"/>
    <mergeCell ref="R6:R7"/>
    <mergeCell ref="G223:H223"/>
    <mergeCell ref="G224:H224"/>
    <mergeCell ref="G225:H225"/>
    <mergeCell ref="G226:H226"/>
    <mergeCell ref="G227:H227"/>
    <mergeCell ref="G228:H228"/>
    <mergeCell ref="G217:H217"/>
    <mergeCell ref="G218:H218"/>
    <mergeCell ref="G219:H219"/>
    <mergeCell ref="G220:H220"/>
    <mergeCell ref="G221:H221"/>
    <mergeCell ref="G222:H222"/>
    <mergeCell ref="G211:H211"/>
    <mergeCell ref="G212:H212"/>
    <mergeCell ref="G213:H213"/>
    <mergeCell ref="G214:H214"/>
    <mergeCell ref="G215:H215"/>
    <mergeCell ref="G216:H216"/>
    <mergeCell ref="G205:H205"/>
    <mergeCell ref="G206:H206"/>
    <mergeCell ref="G207:H207"/>
    <mergeCell ref="G208:H208"/>
    <mergeCell ref="G209:H209"/>
    <mergeCell ref="G210:H210"/>
    <mergeCell ref="G199:H199"/>
    <mergeCell ref="G200:H200"/>
    <mergeCell ref="G201:H201"/>
    <mergeCell ref="G202:H202"/>
    <mergeCell ref="G203:H203"/>
    <mergeCell ref="G204:H204"/>
    <mergeCell ref="G193:H193"/>
    <mergeCell ref="G194:H194"/>
    <mergeCell ref="G195:H195"/>
    <mergeCell ref="G196:H196"/>
    <mergeCell ref="G197:H197"/>
    <mergeCell ref="G198:H198"/>
    <mergeCell ref="G187:H187"/>
    <mergeCell ref="G188:H188"/>
    <mergeCell ref="G189:H189"/>
    <mergeCell ref="G190:H190"/>
    <mergeCell ref="G191:H191"/>
    <mergeCell ref="G192:H192"/>
    <mergeCell ref="G181:H181"/>
    <mergeCell ref="G182:H182"/>
    <mergeCell ref="G183:H183"/>
    <mergeCell ref="G184:H184"/>
    <mergeCell ref="G185:H185"/>
    <mergeCell ref="G186:H186"/>
    <mergeCell ref="G175:H175"/>
    <mergeCell ref="G176:H176"/>
    <mergeCell ref="G177:H177"/>
    <mergeCell ref="G178:H178"/>
    <mergeCell ref="G179:H179"/>
    <mergeCell ref="G180:H180"/>
    <mergeCell ref="G169:H169"/>
    <mergeCell ref="G170:H170"/>
    <mergeCell ref="G171:H171"/>
    <mergeCell ref="G172:H172"/>
    <mergeCell ref="G173:H173"/>
    <mergeCell ref="G174:H174"/>
    <mergeCell ref="G163:H163"/>
    <mergeCell ref="G164:H164"/>
    <mergeCell ref="G165:H165"/>
    <mergeCell ref="G166:H166"/>
    <mergeCell ref="G167:H167"/>
    <mergeCell ref="G168:H168"/>
    <mergeCell ref="G157:H157"/>
    <mergeCell ref="G158:H158"/>
    <mergeCell ref="G159:H159"/>
    <mergeCell ref="G160:H160"/>
    <mergeCell ref="G161:H161"/>
    <mergeCell ref="G162:H162"/>
    <mergeCell ref="G151:H151"/>
    <mergeCell ref="G152:H152"/>
    <mergeCell ref="G153:H153"/>
    <mergeCell ref="G154:H154"/>
    <mergeCell ref="G155:H155"/>
    <mergeCell ref="G156:H156"/>
    <mergeCell ref="G145:H145"/>
    <mergeCell ref="G146:H146"/>
    <mergeCell ref="G147:H147"/>
    <mergeCell ref="G148:H148"/>
    <mergeCell ref="G149:H149"/>
    <mergeCell ref="G150:H150"/>
    <mergeCell ref="G139:H139"/>
    <mergeCell ref="G140:H140"/>
    <mergeCell ref="G141:H141"/>
    <mergeCell ref="G142:H142"/>
    <mergeCell ref="G143:H143"/>
    <mergeCell ref="G144:H144"/>
    <mergeCell ref="G133:H133"/>
    <mergeCell ref="G134:H134"/>
    <mergeCell ref="G135:H135"/>
    <mergeCell ref="G136:H136"/>
    <mergeCell ref="G137:H137"/>
    <mergeCell ref="G138:H138"/>
    <mergeCell ref="G127:H127"/>
    <mergeCell ref="G128:H128"/>
    <mergeCell ref="G129:H129"/>
    <mergeCell ref="G130:H130"/>
    <mergeCell ref="G131:H131"/>
    <mergeCell ref="G132:H132"/>
    <mergeCell ref="G121:H121"/>
    <mergeCell ref="G122:H122"/>
    <mergeCell ref="G123:H123"/>
    <mergeCell ref="G124:H124"/>
    <mergeCell ref="G125:H125"/>
    <mergeCell ref="G126:H126"/>
    <mergeCell ref="G115:H115"/>
    <mergeCell ref="G116:H116"/>
    <mergeCell ref="G117:H117"/>
    <mergeCell ref="G118:H118"/>
    <mergeCell ref="G119:H119"/>
    <mergeCell ref="G120:H120"/>
    <mergeCell ref="G109:H109"/>
    <mergeCell ref="G110:H110"/>
    <mergeCell ref="G111:H111"/>
    <mergeCell ref="G112:H112"/>
    <mergeCell ref="G113:H113"/>
    <mergeCell ref="G114:H114"/>
    <mergeCell ref="G103:H103"/>
    <mergeCell ref="G104:H104"/>
    <mergeCell ref="G105:H105"/>
    <mergeCell ref="G106:H106"/>
    <mergeCell ref="G107:H107"/>
    <mergeCell ref="G108:H108"/>
    <mergeCell ref="G97:H97"/>
    <mergeCell ref="G98:H98"/>
    <mergeCell ref="G99:H99"/>
    <mergeCell ref="G100:H100"/>
    <mergeCell ref="G101:H101"/>
    <mergeCell ref="G102:H102"/>
    <mergeCell ref="G91:H91"/>
    <mergeCell ref="G92:H92"/>
    <mergeCell ref="G93:H93"/>
    <mergeCell ref="G94:H94"/>
    <mergeCell ref="G95:H95"/>
    <mergeCell ref="G96:H96"/>
    <mergeCell ref="G85:H85"/>
    <mergeCell ref="G86:H86"/>
    <mergeCell ref="G87:H87"/>
    <mergeCell ref="G88:H88"/>
    <mergeCell ref="G89:H89"/>
    <mergeCell ref="G90:H90"/>
    <mergeCell ref="G80:H80"/>
    <mergeCell ref="G81:H81"/>
    <mergeCell ref="G82:H82"/>
    <mergeCell ref="G83:H83"/>
    <mergeCell ref="G84:H84"/>
    <mergeCell ref="G73:H73"/>
    <mergeCell ref="G74:H74"/>
    <mergeCell ref="G75:H75"/>
    <mergeCell ref="G76:H76"/>
    <mergeCell ref="G77:H77"/>
    <mergeCell ref="G78:H78"/>
    <mergeCell ref="G71:H71"/>
    <mergeCell ref="G72:H72"/>
    <mergeCell ref="G61:H61"/>
    <mergeCell ref="G62:H62"/>
    <mergeCell ref="G63:H63"/>
    <mergeCell ref="G64:H64"/>
    <mergeCell ref="G65:H65"/>
    <mergeCell ref="G66:H66"/>
    <mergeCell ref="G79:H79"/>
    <mergeCell ref="G50:H50"/>
    <mergeCell ref="G51:H51"/>
    <mergeCell ref="G52:H52"/>
    <mergeCell ref="G53:H53"/>
    <mergeCell ref="G54:H54"/>
    <mergeCell ref="G67:H67"/>
    <mergeCell ref="G68:H68"/>
    <mergeCell ref="G69:H69"/>
    <mergeCell ref="G70:H70"/>
    <mergeCell ref="G300:H300"/>
    <mergeCell ref="G15:H15"/>
    <mergeCell ref="G16:H16"/>
    <mergeCell ref="G17:H17"/>
    <mergeCell ref="G18:H18"/>
    <mergeCell ref="G232:H232"/>
    <mergeCell ref="G233:H233"/>
    <mergeCell ref="G234:H234"/>
    <mergeCell ref="G235:H235"/>
    <mergeCell ref="G236:H236"/>
    <mergeCell ref="G237:H237"/>
    <mergeCell ref="G238:H238"/>
    <mergeCell ref="G239:H239"/>
    <mergeCell ref="G240:H240"/>
    <mergeCell ref="G241:H241"/>
    <mergeCell ref="G242:H242"/>
    <mergeCell ref="G31:H31"/>
    <mergeCell ref="G32:H32"/>
    <mergeCell ref="G33:H33"/>
    <mergeCell ref="G34:H34"/>
    <mergeCell ref="G35:H35"/>
    <mergeCell ref="G36:H36"/>
    <mergeCell ref="G25:H25"/>
    <mergeCell ref="G26:H26"/>
    <mergeCell ref="G8:H8"/>
    <mergeCell ref="G9:H9"/>
    <mergeCell ref="G10:H10"/>
    <mergeCell ref="G11:H11"/>
    <mergeCell ref="G12:H12"/>
    <mergeCell ref="G13:H13"/>
    <mergeCell ref="G229:H229"/>
    <mergeCell ref="G230:H230"/>
    <mergeCell ref="G231:H231"/>
    <mergeCell ref="G19:H19"/>
    <mergeCell ref="G20:H20"/>
    <mergeCell ref="G21:H21"/>
    <mergeCell ref="G22:H22"/>
    <mergeCell ref="G23:H23"/>
    <mergeCell ref="G24:H24"/>
    <mergeCell ref="G14:H14"/>
    <mergeCell ref="G46:H46"/>
    <mergeCell ref="G47:H47"/>
    <mergeCell ref="G48:H48"/>
    <mergeCell ref="G37:H37"/>
    <mergeCell ref="G38:H38"/>
    <mergeCell ref="G39:H39"/>
    <mergeCell ref="G40:H40"/>
    <mergeCell ref="G41:H41"/>
    <mergeCell ref="G251:H251"/>
    <mergeCell ref="G27:H27"/>
    <mergeCell ref="G28:H28"/>
    <mergeCell ref="G29:H29"/>
    <mergeCell ref="G30:H30"/>
    <mergeCell ref="G43:H43"/>
    <mergeCell ref="G44:H44"/>
    <mergeCell ref="G45:H45"/>
    <mergeCell ref="G243:H243"/>
    <mergeCell ref="G244:H244"/>
    <mergeCell ref="G245:H245"/>
    <mergeCell ref="G246:H246"/>
    <mergeCell ref="G247:H247"/>
    <mergeCell ref="G248:H248"/>
    <mergeCell ref="G249:H249"/>
    <mergeCell ref="G250:H250"/>
    <mergeCell ref="G42:H42"/>
    <mergeCell ref="G55:H55"/>
    <mergeCell ref="G56:H56"/>
    <mergeCell ref="G57:H57"/>
    <mergeCell ref="G58:H58"/>
    <mergeCell ref="G59:H59"/>
    <mergeCell ref="G60:H60"/>
    <mergeCell ref="G49:H49"/>
    <mergeCell ref="G252:H252"/>
    <mergeCell ref="G253:H253"/>
    <mergeCell ref="G254:H254"/>
    <mergeCell ref="G255:H255"/>
    <mergeCell ref="G256:H256"/>
    <mergeCell ref="G257:H257"/>
    <mergeCell ref="G258:H258"/>
    <mergeCell ref="G259:H259"/>
    <mergeCell ref="G260:H260"/>
    <mergeCell ref="G262:H262"/>
    <mergeCell ref="G261:H261"/>
    <mergeCell ref="G263:H263"/>
    <mergeCell ref="G264:H264"/>
    <mergeCell ref="G265:H265"/>
    <mergeCell ref="G266:H266"/>
    <mergeCell ref="G267:H267"/>
    <mergeCell ref="G268:H268"/>
    <mergeCell ref="G269:H269"/>
    <mergeCell ref="G270:H270"/>
    <mergeCell ref="G271:H271"/>
    <mergeCell ref="G272:H272"/>
    <mergeCell ref="G273:H273"/>
    <mergeCell ref="G274:H274"/>
    <mergeCell ref="G275:H275"/>
    <mergeCell ref="G276:H276"/>
    <mergeCell ref="G277:H277"/>
    <mergeCell ref="G278:H278"/>
    <mergeCell ref="G279:H279"/>
    <mergeCell ref="G280:H280"/>
    <mergeCell ref="G281:H281"/>
    <mergeCell ref="G282:H282"/>
    <mergeCell ref="G283:H283"/>
    <mergeCell ref="G284:H284"/>
    <mergeCell ref="G285:H285"/>
    <mergeCell ref="G286:H286"/>
    <mergeCell ref="G287:H287"/>
    <mergeCell ref="G288:H288"/>
    <mergeCell ref="G289:H289"/>
    <mergeCell ref="G299:H299"/>
    <mergeCell ref="G290:H290"/>
    <mergeCell ref="G291:H291"/>
    <mergeCell ref="G292:H292"/>
    <mergeCell ref="G293:H293"/>
    <mergeCell ref="G294:H294"/>
    <mergeCell ref="G295:H295"/>
    <mergeCell ref="G296:H296"/>
    <mergeCell ref="G297:H297"/>
    <mergeCell ref="G298:H298"/>
  </mergeCells>
  <conditionalFormatting sqref="B1:AA1 B6:C6 E6:G6 I6:M6 M7:Q7 R6:AA6 B4:AA5 H2:AA3 B2:B3 T7 AC1:XFD1 AD2:AE2 AC3:AE5 AH2:XFD5 AE2:AE4 AC262:XFD1048576 B252:AA254 AC252:XFD260 AC6:XFD228 B229:XFD246 AB1:AB228 B154:AA199 B153:Q153 W153:AA153 B201:Q201 W201:AA201 B220:Q220 W220:AA220 B248:XFD251 B247:Q247 W247:XFD247 B256:AA260 B255:Q255 W255:AA255 B287:Q287 W287:AA287 B8:AA56 B57:R57 T57:AA57 B200:R200 T200:AA200 B214:AA219 B213:R213 T213:AA213 B227:AA228 B226:R226 T226:AA226 B58:AA60 B61:Q61 S61:AA61 B202:AA212 B221:AA225 B262:AA286 B288:AA1048576 B62:AA152 V7:AA7">
    <cfRule type="cellIs" dxfId="754" priority="20" operator="equal">
      <formula>0</formula>
    </cfRule>
  </conditionalFormatting>
  <conditionalFormatting sqref="J262:J1048576 J1:J260">
    <cfRule type="cellIs" dxfId="753" priority="18" operator="equal">
      <formula>"TH"</formula>
    </cfRule>
    <cfRule type="cellIs" dxfId="752" priority="19" operator="equal">
      <formula>"VĐ"</formula>
    </cfRule>
  </conditionalFormatting>
  <conditionalFormatting sqref="AB262:AB1048576 AB252:AB260">
    <cfRule type="cellIs" dxfId="751" priority="17" operator="equal">
      <formula>0</formula>
    </cfRule>
  </conditionalFormatting>
  <conditionalFormatting sqref="AF2:AF5">
    <cfRule type="cellIs" dxfId="750" priority="16" operator="equal">
      <formula>0</formula>
    </cfRule>
  </conditionalFormatting>
  <conditionalFormatting sqref="AG2:AG5">
    <cfRule type="cellIs" dxfId="749" priority="15" operator="equal">
      <formula>0</formula>
    </cfRule>
  </conditionalFormatting>
  <conditionalFormatting sqref="B261:AA261 AC261:XFD261">
    <cfRule type="cellIs" dxfId="748" priority="14" operator="equal">
      <formula>0</formula>
    </cfRule>
  </conditionalFormatting>
  <conditionalFormatting sqref="J261">
    <cfRule type="cellIs" dxfId="747" priority="12" operator="equal">
      <formula>"TH"</formula>
    </cfRule>
    <cfRule type="cellIs" dxfId="746" priority="13" operator="equal">
      <formula>"VĐ"</formula>
    </cfRule>
  </conditionalFormatting>
  <conditionalFormatting sqref="AB261">
    <cfRule type="cellIs" dxfId="745" priority="11" operator="equal">
      <formula>0</formula>
    </cfRule>
  </conditionalFormatting>
  <conditionalFormatting sqref="R153:V153">
    <cfRule type="cellIs" dxfId="744" priority="10" operator="equal">
      <formula>0</formula>
    </cfRule>
  </conditionalFormatting>
  <conditionalFormatting sqref="R201:V201">
    <cfRule type="cellIs" dxfId="743" priority="9" operator="equal">
      <formula>0</formula>
    </cfRule>
  </conditionalFormatting>
  <conditionalFormatting sqref="R220:V220">
    <cfRule type="cellIs" dxfId="742" priority="8" operator="equal">
      <formula>0</formula>
    </cfRule>
  </conditionalFormatting>
  <conditionalFormatting sqref="R247:V247">
    <cfRule type="cellIs" dxfId="741" priority="7" operator="equal">
      <formula>0</formula>
    </cfRule>
  </conditionalFormatting>
  <conditionalFormatting sqref="R255:V255">
    <cfRule type="cellIs" dxfId="740" priority="6" operator="equal">
      <formula>0</formula>
    </cfRule>
  </conditionalFormatting>
  <conditionalFormatting sqref="R287:V287">
    <cfRule type="cellIs" dxfId="739" priority="5" operator="equal">
      <formula>0</formula>
    </cfRule>
  </conditionalFormatting>
  <conditionalFormatting sqref="S57">
    <cfRule type="cellIs" dxfId="738" priority="4" operator="equal">
      <formula>0</formula>
    </cfRule>
  </conditionalFormatting>
  <conditionalFormatting sqref="S200">
    <cfRule type="cellIs" dxfId="737" priority="3" operator="equal">
      <formula>0</formula>
    </cfRule>
  </conditionalFormatting>
  <conditionalFormatting sqref="S213">
    <cfRule type="cellIs" dxfId="736" priority="2" operator="equal">
      <formula>0</formula>
    </cfRule>
  </conditionalFormatting>
  <conditionalFormatting sqref="S226">
    <cfRule type="cellIs" dxfId="735" priority="1" operator="equal">
      <formula>0</formula>
    </cfRule>
  </conditionalFormatting>
  <printOptions horizontalCentered="1"/>
  <pageMargins left="0.23622047244094491" right="7.874015748031496E-2" top="0.31496062992125984" bottom="0.27559055118110237" header="0.31496062992125984" footer="0.31496062992125984"/>
  <pageSetup paperSize="9" orientation="portrait" r:id="rId1"/>
  <drawing r:id="rId2"/>
</worksheet>
</file>

<file path=xl/worksheets/sheet10.xml><?xml version="1.0" encoding="utf-8"?>
<worksheet xmlns="http://schemas.openxmlformats.org/spreadsheetml/2006/main" xmlns:r="http://schemas.openxmlformats.org/officeDocument/2006/relationships">
  <dimension ref="A1:I38"/>
  <sheetViews>
    <sheetView zoomScale="70" zoomScaleNormal="70" workbookViewId="0">
      <selection activeCell="B1" sqref="B1:B19"/>
    </sheetView>
  </sheetViews>
  <sheetFormatPr defaultRowHeight="15"/>
  <cols>
    <col min="1" max="1" width="23.7109375" customWidth="1"/>
    <col min="2" max="2" width="4.7109375" customWidth="1"/>
    <col min="3" max="3" width="2.7109375" customWidth="1"/>
    <col min="4" max="4" width="10.7109375" customWidth="1"/>
    <col min="5" max="6" width="8.7109375" customWidth="1"/>
    <col min="7" max="7" width="30.7109375" customWidth="1"/>
    <col min="8" max="8" width="2.7109375" customWidth="1"/>
  </cols>
  <sheetData>
    <row r="1" spans="1:9" s="302" customFormat="1" ht="5.0999999999999996" customHeight="1" thickBot="1">
      <c r="A1" s="301"/>
      <c r="B1" s="788">
        <v>1</v>
      </c>
      <c r="C1" s="301"/>
      <c r="D1" s="301"/>
      <c r="E1" s="301"/>
      <c r="F1" s="301"/>
      <c r="G1" s="301"/>
      <c r="H1" s="301"/>
    </row>
    <row r="2" spans="1:9" s="302" customFormat="1" ht="18.75">
      <c r="A2" s="301"/>
      <c r="B2" s="788"/>
      <c r="C2" s="303"/>
      <c r="D2" s="304"/>
      <c r="E2" s="304"/>
      <c r="F2" s="304"/>
      <c r="G2" s="304"/>
      <c r="H2" s="305"/>
    </row>
    <row r="3" spans="1:9" s="326" customFormat="1" ht="24.95" customHeight="1">
      <c r="A3" s="307"/>
      <c r="B3" s="788"/>
      <c r="C3" s="325"/>
      <c r="D3" s="792" t="s">
        <v>2291</v>
      </c>
      <c r="E3" s="792"/>
      <c r="F3" s="792"/>
      <c r="G3" s="792"/>
      <c r="H3" s="314"/>
    </row>
    <row r="4" spans="1:9" s="302" customFormat="1" ht="36.75" customHeight="1">
      <c r="A4" s="301"/>
      <c r="B4" s="788"/>
      <c r="C4" s="306"/>
      <c r="D4" s="307" t="s">
        <v>2430</v>
      </c>
      <c r="E4" s="790" t="str">
        <f>VLOOKUP($B1,'LICH THI'!$D:$AF,4,0)</f>
        <v>Kỹ thuật thi công cầu 1</v>
      </c>
      <c r="F4" s="790"/>
      <c r="G4" s="790"/>
      <c r="H4" s="308"/>
    </row>
    <row r="5" spans="1:9" s="302" customFormat="1" ht="24.95" customHeight="1">
      <c r="A5" s="301"/>
      <c r="B5" s="788"/>
      <c r="C5" s="306"/>
      <c r="D5" s="307" t="s">
        <v>2429</v>
      </c>
      <c r="E5" s="309" t="str">
        <f>VLOOKUP($B1,'LICH THI'!$D:$AF,3,0)</f>
        <v>DC3CA51</v>
      </c>
      <c r="F5" s="309"/>
      <c r="G5" s="309"/>
      <c r="H5" s="310"/>
    </row>
    <row r="6" spans="1:9" s="302" customFormat="1" ht="24.95" customHeight="1">
      <c r="A6" s="301"/>
      <c r="B6" s="788"/>
      <c r="C6" s="306"/>
      <c r="D6" s="307" t="s">
        <v>2770</v>
      </c>
      <c r="E6" s="311" t="str">
        <f>IF(LEFT(I6,2)="CC","CAO ĐẲNG CHÍNH QUY",IF(LEFT(I6,2)="CL","CAO ĐẲNG LIÊN THÔNG",IF(LEFT(I6,2)="DC","ĐẠI HỌC CHÍNH QUY",IF(LEFT(I6,2)="DL","ĐẠI HỌC LIÊN THÔNG","??"))))&amp;" - KHÓA "&amp;RIGHT(I6,2)</f>
        <v>ĐẠI HỌC CHÍNH QUY - KHÓA 63</v>
      </c>
      <c r="F6" s="311"/>
      <c r="G6" s="311"/>
      <c r="H6" s="312"/>
      <c r="I6" s="302" t="str">
        <f>VLOOKUP($B1,'LICH THI'!$D:$AF,2,0)</f>
        <v>DCK63</v>
      </c>
    </row>
    <row r="7" spans="1:9" s="302" customFormat="1" ht="24.95" customHeight="1">
      <c r="A7" s="301"/>
      <c r="B7" s="788"/>
      <c r="C7" s="306"/>
      <c r="D7" s="307"/>
      <c r="E7" s="307"/>
      <c r="F7" s="307"/>
      <c r="G7" s="313" t="s">
        <v>2771</v>
      </c>
      <c r="H7" s="314"/>
    </row>
    <row r="8" spans="1:9" s="302" customFormat="1" ht="21.95" customHeight="1">
      <c r="A8" s="301"/>
      <c r="B8" s="788"/>
      <c r="C8" s="306"/>
      <c r="D8" s="307" t="s">
        <v>2772</v>
      </c>
      <c r="E8" s="315"/>
      <c r="F8" s="307" t="s">
        <v>2773</v>
      </c>
      <c r="G8" s="316"/>
      <c r="H8" s="314"/>
    </row>
    <row r="9" spans="1:9" s="302" customFormat="1" ht="21.95" customHeight="1">
      <c r="A9" s="301"/>
      <c r="B9" s="788"/>
      <c r="C9" s="306"/>
      <c r="D9" s="307" t="s">
        <v>2774</v>
      </c>
      <c r="E9" s="317"/>
      <c r="F9" s="307" t="s">
        <v>2775</v>
      </c>
      <c r="G9" s="317"/>
      <c r="H9" s="314"/>
    </row>
    <row r="10" spans="1:9" s="302" customFormat="1" ht="21.95" customHeight="1">
      <c r="A10" s="301"/>
      <c r="B10" s="788"/>
      <c r="C10" s="306"/>
      <c r="D10" s="307" t="s">
        <v>2776</v>
      </c>
      <c r="E10" s="317"/>
      <c r="F10" s="307" t="s">
        <v>2775</v>
      </c>
      <c r="G10" s="317"/>
      <c r="H10" s="314"/>
    </row>
    <row r="11" spans="1:9" s="302" customFormat="1" ht="21.95" customHeight="1">
      <c r="A11" s="301"/>
      <c r="B11" s="788"/>
      <c r="C11" s="306"/>
      <c r="D11" s="307" t="s">
        <v>2777</v>
      </c>
      <c r="E11" s="317"/>
      <c r="F11" s="307" t="s">
        <v>2775</v>
      </c>
      <c r="G11" s="317"/>
      <c r="H11" s="314"/>
    </row>
    <row r="12" spans="1:9" s="302" customFormat="1" ht="21.95" customHeight="1">
      <c r="A12" s="301"/>
      <c r="B12" s="788"/>
      <c r="C12" s="306"/>
      <c r="D12" s="315"/>
      <c r="E12" s="317"/>
      <c r="F12" s="315"/>
      <c r="G12" s="317"/>
      <c r="H12" s="314"/>
    </row>
    <row r="13" spans="1:9" s="302" customFormat="1" ht="21.95" customHeight="1">
      <c r="A13" s="301"/>
      <c r="B13" s="788"/>
      <c r="C13" s="306"/>
      <c r="D13" s="317"/>
      <c r="E13" s="317"/>
      <c r="F13" s="317"/>
      <c r="G13" s="317"/>
      <c r="H13" s="314"/>
    </row>
    <row r="14" spans="1:9" s="302" customFormat="1" ht="21.95" customHeight="1">
      <c r="A14" s="301"/>
      <c r="B14" s="788"/>
      <c r="C14" s="306"/>
      <c r="D14" s="317"/>
      <c r="E14" s="317"/>
      <c r="F14" s="317"/>
      <c r="G14" s="317"/>
      <c r="H14" s="314"/>
    </row>
    <row r="15" spans="1:9" s="302" customFormat="1" ht="21.95" customHeight="1">
      <c r="A15" s="301"/>
      <c r="B15" s="788"/>
      <c r="C15" s="306"/>
      <c r="D15" s="317"/>
      <c r="E15" s="317"/>
      <c r="F15" s="317"/>
      <c r="G15" s="317"/>
      <c r="H15" s="314"/>
    </row>
    <row r="16" spans="1:9" s="302" customFormat="1" ht="21.95" customHeight="1">
      <c r="A16" s="301"/>
      <c r="B16" s="788"/>
      <c r="C16" s="306"/>
      <c r="D16" s="317"/>
      <c r="E16" s="317"/>
      <c r="F16" s="317"/>
      <c r="G16" s="317"/>
      <c r="H16" s="314"/>
    </row>
    <row r="17" spans="1:9" s="302" customFormat="1" ht="21.95" customHeight="1">
      <c r="A17" s="301"/>
      <c r="B17" s="788"/>
      <c r="C17" s="306"/>
      <c r="D17" s="317"/>
      <c r="E17" s="317"/>
      <c r="F17" s="317"/>
      <c r="G17" s="317"/>
      <c r="H17" s="314"/>
    </row>
    <row r="18" spans="1:9" s="302" customFormat="1" ht="21.95" customHeight="1" thickBot="1">
      <c r="A18" s="301"/>
      <c r="B18" s="788"/>
      <c r="C18" s="318"/>
      <c r="D18" s="319"/>
      <c r="E18" s="319"/>
      <c r="F18" s="319"/>
      <c r="G18" s="319"/>
      <c r="H18" s="320"/>
    </row>
    <row r="19" spans="1:9" s="302" customFormat="1" ht="18.75">
      <c r="A19" s="321"/>
      <c r="B19" s="789"/>
      <c r="C19" s="321"/>
      <c r="D19" s="322"/>
      <c r="E19" s="322"/>
      <c r="F19" s="322"/>
      <c r="G19" s="322"/>
      <c r="H19" s="322"/>
    </row>
    <row r="20" spans="1:9" ht="15.75" thickBot="1">
      <c r="A20" s="323"/>
      <c r="B20" s="791">
        <f>+B1+1</f>
        <v>2</v>
      </c>
      <c r="C20" s="323"/>
      <c r="D20" s="323"/>
      <c r="E20" s="323"/>
      <c r="F20" s="323"/>
      <c r="G20" s="323"/>
      <c r="H20" s="323"/>
    </row>
    <row r="21" spans="1:9" s="302" customFormat="1" ht="18.75">
      <c r="A21" s="301"/>
      <c r="B21" s="788"/>
      <c r="C21" s="303"/>
      <c r="D21" s="304"/>
      <c r="E21" s="304"/>
      <c r="F21" s="304"/>
      <c r="G21" s="304"/>
      <c r="H21" s="305"/>
    </row>
    <row r="22" spans="1:9" s="326" customFormat="1" ht="24.95" customHeight="1">
      <c r="A22" s="307"/>
      <c r="B22" s="788"/>
      <c r="C22" s="325"/>
      <c r="D22" s="792" t="s">
        <v>2291</v>
      </c>
      <c r="E22" s="792"/>
      <c r="F22" s="792"/>
      <c r="G22" s="792"/>
      <c r="H22" s="314"/>
    </row>
    <row r="23" spans="1:9" s="302" customFormat="1" ht="36.75" customHeight="1">
      <c r="A23" s="301"/>
      <c r="B23" s="788"/>
      <c r="C23" s="306"/>
      <c r="D23" s="307" t="s">
        <v>2430</v>
      </c>
      <c r="E23" s="790" t="str">
        <f>VLOOKUP($B20,'LICH THI'!$D:$AF,4,0)</f>
        <v>Kỹ thuật thi công cầu 2</v>
      </c>
      <c r="F23" s="790"/>
      <c r="G23" s="790"/>
      <c r="H23" s="308"/>
    </row>
    <row r="24" spans="1:9" s="302" customFormat="1" ht="24.95" customHeight="1">
      <c r="A24" s="301"/>
      <c r="B24" s="788"/>
      <c r="C24" s="306"/>
      <c r="D24" s="307" t="s">
        <v>2429</v>
      </c>
      <c r="E24" s="309" t="str">
        <f>VLOOKUP($B20,'LICH THI'!$D:$AF,3,0)</f>
        <v>DC3CA52</v>
      </c>
      <c r="F24" s="309"/>
      <c r="G24" s="309"/>
      <c r="H24" s="310"/>
    </row>
    <row r="25" spans="1:9" s="302" customFormat="1" ht="24.95" customHeight="1">
      <c r="A25" s="301"/>
      <c r="B25" s="788"/>
      <c r="C25" s="306"/>
      <c r="D25" s="307" t="s">
        <v>2770</v>
      </c>
      <c r="E25" s="311" t="str">
        <f>IF(LEFT(I25,2)="CC","CAO ĐẲNG CHÍNH QUY",IF(LEFT(I25,2)="CL","CAO ĐẲNG LIÊN THÔNG",IF(LEFT(I25,2)="DC","ĐẠI HỌC CHÍNH QUY",IF(LEFT(I25,2)="DL","ĐẠI HỌC LIÊN THÔNG","??"))))&amp;" - KHÓA "&amp;RIGHT(I25,2)</f>
        <v>ĐẠI HỌC CHÍNH QUY - KHÓA 63</v>
      </c>
      <c r="F25" s="311"/>
      <c r="G25" s="311"/>
      <c r="H25" s="312"/>
      <c r="I25" s="302" t="str">
        <f>VLOOKUP($B20,'LICH THI'!$D:$AF,2,0)</f>
        <v>DCK63</v>
      </c>
    </row>
    <row r="26" spans="1:9" s="302" customFormat="1" ht="24.95" customHeight="1">
      <c r="A26" s="301"/>
      <c r="B26" s="788"/>
      <c r="C26" s="306"/>
      <c r="D26" s="307"/>
      <c r="E26" s="307"/>
      <c r="F26" s="307"/>
      <c r="G26" s="313" t="s">
        <v>2771</v>
      </c>
      <c r="H26" s="314"/>
    </row>
    <row r="27" spans="1:9" s="302" customFormat="1" ht="21.95" customHeight="1">
      <c r="A27" s="301"/>
      <c r="B27" s="788"/>
      <c r="C27" s="306"/>
      <c r="D27" s="307" t="s">
        <v>2772</v>
      </c>
      <c r="E27" s="315"/>
      <c r="F27" s="307" t="s">
        <v>2773</v>
      </c>
      <c r="G27" s="316"/>
      <c r="H27" s="314"/>
    </row>
    <row r="28" spans="1:9" s="302" customFormat="1" ht="21.95" customHeight="1">
      <c r="A28" s="301"/>
      <c r="B28" s="788"/>
      <c r="C28" s="306"/>
      <c r="D28" s="307" t="s">
        <v>2774</v>
      </c>
      <c r="E28" s="317"/>
      <c r="F28" s="307" t="s">
        <v>2775</v>
      </c>
      <c r="G28" s="317"/>
      <c r="H28" s="314"/>
    </row>
    <row r="29" spans="1:9" s="302" customFormat="1" ht="21.95" customHeight="1">
      <c r="A29" s="301"/>
      <c r="B29" s="788"/>
      <c r="C29" s="306"/>
      <c r="D29" s="307" t="s">
        <v>2776</v>
      </c>
      <c r="E29" s="317"/>
      <c r="F29" s="307" t="s">
        <v>2775</v>
      </c>
      <c r="G29" s="317"/>
      <c r="H29" s="314"/>
    </row>
    <row r="30" spans="1:9" s="302" customFormat="1" ht="21.95" customHeight="1">
      <c r="A30" s="301"/>
      <c r="B30" s="788"/>
      <c r="C30" s="306"/>
      <c r="D30" s="307" t="s">
        <v>2777</v>
      </c>
      <c r="E30" s="317"/>
      <c r="F30" s="307" t="s">
        <v>2775</v>
      </c>
      <c r="G30" s="317"/>
      <c r="H30" s="314"/>
    </row>
    <row r="31" spans="1:9" s="302" customFormat="1" ht="21.95" customHeight="1">
      <c r="A31" s="301"/>
      <c r="B31" s="788"/>
      <c r="C31" s="306"/>
      <c r="D31" s="315"/>
      <c r="E31" s="317"/>
      <c r="F31" s="315"/>
      <c r="G31" s="317"/>
      <c r="H31" s="314"/>
    </row>
    <row r="32" spans="1:9" s="302" customFormat="1" ht="21.95" customHeight="1">
      <c r="A32" s="301"/>
      <c r="B32" s="788"/>
      <c r="C32" s="306"/>
      <c r="D32" s="317"/>
      <c r="E32" s="317"/>
      <c r="F32" s="317"/>
      <c r="G32" s="317"/>
      <c r="H32" s="314"/>
    </row>
    <row r="33" spans="1:8" s="302" customFormat="1" ht="21.95" customHeight="1">
      <c r="A33" s="301"/>
      <c r="B33" s="788"/>
      <c r="C33" s="306"/>
      <c r="D33" s="317"/>
      <c r="E33" s="317"/>
      <c r="F33" s="317"/>
      <c r="G33" s="317"/>
      <c r="H33" s="314"/>
    </row>
    <row r="34" spans="1:8" s="302" customFormat="1" ht="21.95" customHeight="1">
      <c r="A34" s="301"/>
      <c r="B34" s="788"/>
      <c r="C34" s="306"/>
      <c r="D34" s="317"/>
      <c r="E34" s="317"/>
      <c r="F34" s="317"/>
      <c r="G34" s="317"/>
      <c r="H34" s="314"/>
    </row>
    <row r="35" spans="1:8" s="302" customFormat="1" ht="21.95" customHeight="1">
      <c r="A35" s="301"/>
      <c r="B35" s="788"/>
      <c r="C35" s="306"/>
      <c r="D35" s="317"/>
      <c r="E35" s="317"/>
      <c r="F35" s="317"/>
      <c r="G35" s="317"/>
      <c r="H35" s="314"/>
    </row>
    <row r="36" spans="1:8" s="302" customFormat="1" ht="21.95" customHeight="1">
      <c r="A36" s="301"/>
      <c r="B36" s="788"/>
      <c r="C36" s="306"/>
      <c r="D36" s="317"/>
      <c r="E36" s="317"/>
      <c r="F36" s="317"/>
      <c r="G36" s="317"/>
      <c r="H36" s="314"/>
    </row>
    <row r="37" spans="1:8" s="302" customFormat="1" ht="21.95" customHeight="1" thickBot="1">
      <c r="A37" s="301"/>
      <c r="B37" s="788"/>
      <c r="C37" s="318"/>
      <c r="D37" s="319"/>
      <c r="E37" s="319"/>
      <c r="F37" s="319"/>
      <c r="G37" s="319"/>
      <c r="H37" s="320"/>
    </row>
    <row r="38" spans="1:8" s="302" customFormat="1" ht="5.0999999999999996" customHeight="1">
      <c r="A38" s="301"/>
      <c r="B38" s="788"/>
      <c r="C38" s="301"/>
      <c r="D38" s="307"/>
      <c r="E38" s="307"/>
      <c r="F38" s="307"/>
      <c r="G38" s="307"/>
      <c r="H38" s="307"/>
    </row>
  </sheetData>
  <mergeCells count="6">
    <mergeCell ref="B1:B19"/>
    <mergeCell ref="E4:G4"/>
    <mergeCell ref="E23:G23"/>
    <mergeCell ref="B20:B38"/>
    <mergeCell ref="D3:G3"/>
    <mergeCell ref="D22:G22"/>
  </mergeCells>
  <pageMargins left="0.59055118110236227" right="0.19685039370078741" top="0.19685039370078741" bottom="0.19685039370078741" header="0" footer="0"/>
  <pageSetup paperSize="9" orientation="portrait" r:id="rId1"/>
</worksheet>
</file>

<file path=xl/worksheets/sheet11.xml><?xml version="1.0" encoding="utf-8"?>
<worksheet xmlns="http://schemas.openxmlformats.org/spreadsheetml/2006/main" xmlns:r="http://schemas.openxmlformats.org/officeDocument/2006/relationships">
  <dimension ref="A1:P80"/>
  <sheetViews>
    <sheetView workbookViewId="0">
      <selection activeCell="D27" sqref="D27"/>
    </sheetView>
  </sheetViews>
  <sheetFormatPr defaultRowHeight="15"/>
  <cols>
    <col min="1" max="1" width="6.85546875" customWidth="1"/>
    <col min="4" max="4" width="45.5703125" customWidth="1"/>
    <col min="5" max="5" width="10.42578125" bestFit="1" customWidth="1"/>
  </cols>
  <sheetData>
    <row r="1" spans="1:16">
      <c r="B1" s="793" t="s">
        <v>5389</v>
      </c>
      <c r="C1" s="793"/>
      <c r="D1" s="793"/>
      <c r="E1" s="793"/>
      <c r="F1" s="793"/>
      <c r="G1" s="793"/>
      <c r="H1" s="793"/>
      <c r="I1" s="793"/>
      <c r="J1" s="793"/>
      <c r="K1" s="793"/>
      <c r="L1" s="793"/>
      <c r="M1" s="793"/>
      <c r="N1" s="793"/>
      <c r="O1" s="793"/>
    </row>
    <row r="2" spans="1:16" ht="20.100000000000001" customHeight="1">
      <c r="A2">
        <v>1</v>
      </c>
      <c r="B2" s="374" t="s">
        <v>2450</v>
      </c>
      <c r="C2" s="422" t="s">
        <v>858</v>
      </c>
      <c r="D2" s="391" t="s">
        <v>859</v>
      </c>
      <c r="E2" s="372" t="s">
        <v>5350</v>
      </c>
      <c r="F2" s="377">
        <v>2</v>
      </c>
      <c r="G2" s="374" t="s">
        <v>1511</v>
      </c>
      <c r="H2" s="378">
        <v>0</v>
      </c>
      <c r="I2" s="379">
        <v>42170</v>
      </c>
      <c r="J2" s="380" t="s">
        <v>5383</v>
      </c>
      <c r="K2" s="374">
        <v>1</v>
      </c>
      <c r="L2" s="381">
        <v>42170</v>
      </c>
      <c r="M2" s="382">
        <v>42172</v>
      </c>
      <c r="N2" s="383" t="s">
        <v>5350</v>
      </c>
      <c r="O2" s="374" t="s">
        <v>20</v>
      </c>
      <c r="P2" s="335"/>
    </row>
    <row r="3" spans="1:16" ht="20.100000000000001" customHeight="1">
      <c r="A3">
        <v>2</v>
      </c>
      <c r="B3" s="374" t="s">
        <v>2450</v>
      </c>
      <c r="C3" s="375" t="s">
        <v>36</v>
      </c>
      <c r="D3" s="376" t="s">
        <v>38</v>
      </c>
      <c r="E3" s="383" t="s">
        <v>5350</v>
      </c>
      <c r="F3" s="377">
        <v>3</v>
      </c>
      <c r="G3" s="374" t="s">
        <v>1484</v>
      </c>
      <c r="H3" s="378">
        <v>75</v>
      </c>
      <c r="I3" s="379">
        <v>42170</v>
      </c>
      <c r="J3" s="380" t="s">
        <v>5383</v>
      </c>
      <c r="K3" s="374">
        <v>1</v>
      </c>
      <c r="L3" s="381">
        <v>42171</v>
      </c>
      <c r="M3" s="382">
        <v>42177</v>
      </c>
      <c r="N3" s="383" t="s">
        <v>5350</v>
      </c>
      <c r="O3" s="374" t="s">
        <v>20</v>
      </c>
      <c r="P3" s="335"/>
    </row>
    <row r="4" spans="1:16" ht="20.100000000000001" customHeight="1">
      <c r="A4">
        <v>3</v>
      </c>
      <c r="B4" s="425" t="s">
        <v>5362</v>
      </c>
      <c r="C4" s="375" t="s">
        <v>1113</v>
      </c>
      <c r="D4" s="376" t="s">
        <v>467</v>
      </c>
      <c r="E4" s="426" t="s">
        <v>5328</v>
      </c>
      <c r="F4" s="377">
        <v>2</v>
      </c>
      <c r="G4" s="374" t="s">
        <v>2</v>
      </c>
      <c r="H4" s="378">
        <v>0</v>
      </c>
      <c r="I4" s="379">
        <v>42177</v>
      </c>
      <c r="J4" s="380" t="s">
        <v>5383</v>
      </c>
      <c r="K4" s="374">
        <v>3</v>
      </c>
      <c r="L4" s="381">
        <v>42177</v>
      </c>
      <c r="M4" s="382">
        <v>42179</v>
      </c>
      <c r="N4" s="426" t="s">
        <v>5328</v>
      </c>
      <c r="O4" s="374" t="s">
        <v>20</v>
      </c>
      <c r="P4" s="335"/>
    </row>
    <row r="5" spans="1:16" ht="20.100000000000001" customHeight="1">
      <c r="A5">
        <v>4</v>
      </c>
      <c r="B5" s="385" t="s">
        <v>5362</v>
      </c>
      <c r="C5" s="386" t="s">
        <v>861</v>
      </c>
      <c r="D5" s="387" t="s">
        <v>862</v>
      </c>
      <c r="E5" s="371" t="s">
        <v>5373</v>
      </c>
      <c r="F5" s="427">
        <v>3</v>
      </c>
      <c r="G5" s="384" t="s">
        <v>1484</v>
      </c>
      <c r="H5" s="370">
        <v>90</v>
      </c>
      <c r="I5" s="369">
        <v>42181</v>
      </c>
      <c r="J5" s="428" t="s">
        <v>5384</v>
      </c>
      <c r="K5" s="384">
        <v>1</v>
      </c>
      <c r="L5" s="430">
        <v>42184</v>
      </c>
      <c r="M5" s="431">
        <v>42188</v>
      </c>
      <c r="N5" s="371" t="s">
        <v>5373</v>
      </c>
      <c r="O5" s="384" t="s">
        <v>20</v>
      </c>
      <c r="P5" s="335"/>
    </row>
    <row r="6" spans="1:16" ht="20.100000000000001" customHeight="1">
      <c r="A6">
        <v>5</v>
      </c>
      <c r="B6" s="385" t="s">
        <v>5362</v>
      </c>
      <c r="C6" s="386" t="s">
        <v>871</v>
      </c>
      <c r="D6" s="387" t="s">
        <v>872</v>
      </c>
      <c r="E6" s="371" t="s">
        <v>5373</v>
      </c>
      <c r="F6" s="427">
        <v>2</v>
      </c>
      <c r="G6" s="384" t="s">
        <v>1484</v>
      </c>
      <c r="H6" s="370">
        <v>75</v>
      </c>
      <c r="I6" s="369">
        <v>42181</v>
      </c>
      <c r="J6" s="428" t="s">
        <v>5384</v>
      </c>
      <c r="K6" s="384">
        <v>1</v>
      </c>
      <c r="L6" s="430">
        <v>42184</v>
      </c>
      <c r="M6" s="431">
        <v>42188</v>
      </c>
      <c r="N6" s="371" t="s">
        <v>5373</v>
      </c>
      <c r="O6" s="384" t="s">
        <v>20</v>
      </c>
      <c r="P6" s="335"/>
    </row>
    <row r="7" spans="1:16" ht="20.100000000000001" customHeight="1">
      <c r="A7">
        <v>6</v>
      </c>
      <c r="B7" s="385" t="s">
        <v>5362</v>
      </c>
      <c r="C7" s="386" t="s">
        <v>291</v>
      </c>
      <c r="D7" s="387" t="s">
        <v>292</v>
      </c>
      <c r="E7" s="371" t="s">
        <v>5373</v>
      </c>
      <c r="F7" s="427">
        <v>3</v>
      </c>
      <c r="G7" s="384" t="s">
        <v>1484</v>
      </c>
      <c r="H7" s="370">
        <v>90</v>
      </c>
      <c r="I7" s="429">
        <v>42181</v>
      </c>
      <c r="J7" s="428" t="s">
        <v>5384</v>
      </c>
      <c r="K7" s="384">
        <v>4</v>
      </c>
      <c r="L7" s="430">
        <v>42184</v>
      </c>
      <c r="M7" s="431">
        <v>42188</v>
      </c>
      <c r="N7" s="371" t="s">
        <v>5373</v>
      </c>
      <c r="O7" s="384" t="s">
        <v>20</v>
      </c>
      <c r="P7" s="335"/>
    </row>
    <row r="8" spans="1:16" ht="20.100000000000001" customHeight="1">
      <c r="A8">
        <v>7</v>
      </c>
      <c r="B8" s="385" t="s">
        <v>5362</v>
      </c>
      <c r="C8" s="145" t="s">
        <v>880</v>
      </c>
      <c r="D8" s="376" t="s">
        <v>881</v>
      </c>
      <c r="E8" s="371" t="s">
        <v>5373</v>
      </c>
      <c r="F8" s="427">
        <v>3</v>
      </c>
      <c r="G8" s="384" t="s">
        <v>1484</v>
      </c>
      <c r="H8" s="370">
        <v>0</v>
      </c>
      <c r="I8" s="369">
        <v>42181</v>
      </c>
      <c r="J8" s="428" t="s">
        <v>5384</v>
      </c>
      <c r="K8" s="384">
        <v>4</v>
      </c>
      <c r="L8" s="430">
        <v>42184</v>
      </c>
      <c r="M8" s="431">
        <v>42188</v>
      </c>
      <c r="N8" s="371" t="s">
        <v>5373</v>
      </c>
      <c r="O8" s="384" t="s">
        <v>20</v>
      </c>
      <c r="P8" s="335"/>
    </row>
    <row r="9" spans="1:16" ht="20.100000000000001" customHeight="1">
      <c r="A9">
        <v>8</v>
      </c>
      <c r="B9" s="374" t="s">
        <v>5353</v>
      </c>
      <c r="C9" s="422" t="s">
        <v>1529</v>
      </c>
      <c r="D9" s="391" t="s">
        <v>1796</v>
      </c>
      <c r="E9" s="371" t="s">
        <v>5336</v>
      </c>
      <c r="F9" s="377">
        <v>2</v>
      </c>
      <c r="G9" s="374">
        <v>0</v>
      </c>
      <c r="H9" s="378">
        <v>0</v>
      </c>
      <c r="I9" s="379">
        <v>42164</v>
      </c>
      <c r="J9" s="380" t="s">
        <v>5385</v>
      </c>
      <c r="K9" s="374">
        <v>5</v>
      </c>
      <c r="L9" s="381">
        <v>42165</v>
      </c>
      <c r="M9" s="382">
        <v>42171</v>
      </c>
      <c r="N9" s="383" t="s">
        <v>5336</v>
      </c>
      <c r="O9" s="374" t="s">
        <v>20</v>
      </c>
      <c r="P9" s="335"/>
    </row>
    <row r="10" spans="1:16" ht="20.100000000000001" customHeight="1">
      <c r="A10">
        <v>9</v>
      </c>
      <c r="B10" s="374" t="s">
        <v>5353</v>
      </c>
      <c r="C10" s="375" t="s">
        <v>590</v>
      </c>
      <c r="D10" s="376" t="s">
        <v>371</v>
      </c>
      <c r="E10" s="383" t="s">
        <v>5336</v>
      </c>
      <c r="F10" s="377">
        <v>4</v>
      </c>
      <c r="G10" s="374" t="s">
        <v>1484</v>
      </c>
      <c r="H10" s="378">
        <v>0</v>
      </c>
      <c r="I10" s="432">
        <v>42165</v>
      </c>
      <c r="J10" s="380" t="s">
        <v>5386</v>
      </c>
      <c r="K10" s="374">
        <v>1</v>
      </c>
      <c r="L10" s="381">
        <v>42166</v>
      </c>
      <c r="M10" s="382">
        <v>42172</v>
      </c>
      <c r="N10" s="383" t="s">
        <v>5336</v>
      </c>
      <c r="O10" s="374" t="s">
        <v>20</v>
      </c>
      <c r="P10" s="335"/>
    </row>
    <row r="11" spans="1:16" ht="20.100000000000001" customHeight="1">
      <c r="A11">
        <v>10</v>
      </c>
      <c r="B11" s="374" t="s">
        <v>5353</v>
      </c>
      <c r="C11" s="433" t="s">
        <v>227</v>
      </c>
      <c r="D11" s="391" t="s">
        <v>228</v>
      </c>
      <c r="E11" s="371" t="s">
        <v>5374</v>
      </c>
      <c r="F11" s="377">
        <v>3</v>
      </c>
      <c r="G11" s="374" t="s">
        <v>1484</v>
      </c>
      <c r="H11" s="378">
        <v>0</v>
      </c>
      <c r="I11" s="379">
        <v>42159</v>
      </c>
      <c r="J11" s="434" t="s">
        <v>5387</v>
      </c>
      <c r="K11" s="374"/>
      <c r="L11" s="381">
        <v>42160</v>
      </c>
      <c r="M11" s="382">
        <v>42166</v>
      </c>
      <c r="N11" s="383" t="s">
        <v>5374</v>
      </c>
      <c r="O11" s="374" t="s">
        <v>20</v>
      </c>
      <c r="P11" s="335"/>
    </row>
    <row r="12" spans="1:16" ht="20.100000000000001" customHeight="1">
      <c r="A12">
        <v>11</v>
      </c>
      <c r="B12" s="374" t="s">
        <v>5370</v>
      </c>
      <c r="C12" s="145" t="s">
        <v>194</v>
      </c>
      <c r="D12" s="391" t="s">
        <v>195</v>
      </c>
      <c r="E12" s="371" t="s">
        <v>5330</v>
      </c>
      <c r="F12" s="377">
        <v>2</v>
      </c>
      <c r="G12" s="374" t="s">
        <v>1484</v>
      </c>
      <c r="H12" s="378">
        <v>75</v>
      </c>
      <c r="I12" s="379">
        <v>42178</v>
      </c>
      <c r="J12" s="380" t="s">
        <v>5385</v>
      </c>
      <c r="K12" s="374">
        <v>4</v>
      </c>
      <c r="L12" s="381">
        <v>42179</v>
      </c>
      <c r="M12" s="382">
        <v>42185</v>
      </c>
      <c r="N12" s="383" t="s">
        <v>5330</v>
      </c>
      <c r="O12" s="374" t="s">
        <v>20</v>
      </c>
      <c r="P12" s="335"/>
    </row>
    <row r="13" spans="1:16" ht="20.100000000000001" customHeight="1">
      <c r="A13">
        <v>12</v>
      </c>
      <c r="B13" s="374" t="s">
        <v>5357</v>
      </c>
      <c r="C13" s="375" t="s">
        <v>432</v>
      </c>
      <c r="D13" s="376" t="s">
        <v>434</v>
      </c>
      <c r="E13" s="383" t="s">
        <v>5375</v>
      </c>
      <c r="F13" s="377">
        <v>2</v>
      </c>
      <c r="G13" s="374">
        <v>0</v>
      </c>
      <c r="H13" s="378">
        <v>0</v>
      </c>
      <c r="I13" s="379">
        <v>42170</v>
      </c>
      <c r="J13" s="380" t="s">
        <v>5383</v>
      </c>
      <c r="K13" s="374">
        <v>5</v>
      </c>
      <c r="L13" s="381">
        <v>42171</v>
      </c>
      <c r="M13" s="382">
        <v>42177</v>
      </c>
      <c r="N13" s="383" t="s">
        <v>5375</v>
      </c>
      <c r="O13" s="374" t="s">
        <v>20</v>
      </c>
      <c r="P13" s="335"/>
    </row>
    <row r="14" spans="1:16" ht="20.100000000000001" customHeight="1">
      <c r="A14">
        <v>13</v>
      </c>
      <c r="B14" s="374" t="s">
        <v>5357</v>
      </c>
      <c r="C14" s="422" t="s">
        <v>410</v>
      </c>
      <c r="D14" s="391" t="s">
        <v>412</v>
      </c>
      <c r="E14" s="371" t="s">
        <v>5375</v>
      </c>
      <c r="F14" s="377">
        <v>3</v>
      </c>
      <c r="G14" s="374">
        <v>0</v>
      </c>
      <c r="H14" s="378">
        <v>0</v>
      </c>
      <c r="I14" s="379">
        <v>42172</v>
      </c>
      <c r="J14" s="434" t="s">
        <v>5388</v>
      </c>
      <c r="K14" s="374"/>
      <c r="L14" s="381">
        <v>42173</v>
      </c>
      <c r="M14" s="382">
        <v>42179</v>
      </c>
      <c r="N14" s="383" t="s">
        <v>5375</v>
      </c>
      <c r="O14" s="374" t="s">
        <v>20</v>
      </c>
      <c r="P14" s="335"/>
    </row>
    <row r="15" spans="1:16" ht="20.100000000000001" customHeight="1">
      <c r="A15">
        <v>14</v>
      </c>
      <c r="B15" s="374" t="s">
        <v>5357</v>
      </c>
      <c r="C15" s="422" t="s">
        <v>1493</v>
      </c>
      <c r="D15" s="391" t="s">
        <v>394</v>
      </c>
      <c r="E15" s="371" t="s">
        <v>5377</v>
      </c>
      <c r="F15" s="377">
        <v>2</v>
      </c>
      <c r="G15" s="374" t="s">
        <v>1484</v>
      </c>
      <c r="H15" s="378">
        <v>90</v>
      </c>
      <c r="I15" s="379">
        <v>42172</v>
      </c>
      <c r="J15" s="380" t="s">
        <v>5386</v>
      </c>
      <c r="K15" s="374">
        <v>5</v>
      </c>
      <c r="L15" s="381">
        <v>42173</v>
      </c>
      <c r="M15" s="382">
        <v>42179</v>
      </c>
      <c r="N15" s="383" t="s">
        <v>5377</v>
      </c>
      <c r="O15" s="374" t="s">
        <v>20</v>
      </c>
      <c r="P15" s="335"/>
    </row>
    <row r="16" spans="1:16" ht="20.100000000000001" customHeight="1">
      <c r="A16">
        <v>15</v>
      </c>
      <c r="B16" s="374" t="s">
        <v>5357</v>
      </c>
      <c r="C16" s="375" t="s">
        <v>381</v>
      </c>
      <c r="D16" s="376" t="s">
        <v>383</v>
      </c>
      <c r="E16" s="383" t="s">
        <v>5377</v>
      </c>
      <c r="F16" s="377">
        <v>2</v>
      </c>
      <c r="G16" s="374" t="s">
        <v>1484</v>
      </c>
      <c r="H16" s="378">
        <v>90</v>
      </c>
      <c r="I16" s="379">
        <v>42172</v>
      </c>
      <c r="J16" s="380" t="s">
        <v>5386</v>
      </c>
      <c r="K16" s="374">
        <v>5</v>
      </c>
      <c r="L16" s="381">
        <v>42173</v>
      </c>
      <c r="M16" s="382">
        <v>42179</v>
      </c>
      <c r="N16" s="383" t="s">
        <v>5377</v>
      </c>
      <c r="O16" s="374" t="s">
        <v>20</v>
      </c>
      <c r="P16" s="335"/>
    </row>
    <row r="17" spans="5:16">
      <c r="E17" s="335"/>
      <c r="F17" s="335"/>
      <c r="P17" s="335"/>
    </row>
    <row r="18" spans="5:16">
      <c r="E18" s="335"/>
      <c r="F18" s="335"/>
      <c r="P18" s="335"/>
    </row>
    <row r="19" spans="5:16">
      <c r="E19" s="335"/>
      <c r="F19" s="335"/>
    </row>
    <row r="20" spans="5:16">
      <c r="E20" s="335"/>
      <c r="F20" s="335"/>
    </row>
    <row r="21" spans="5:16">
      <c r="E21" s="335"/>
      <c r="F21" s="335"/>
    </row>
    <row r="22" spans="5:16">
      <c r="E22" s="335"/>
      <c r="F22" s="335"/>
    </row>
    <row r="23" spans="5:16">
      <c r="E23" s="335"/>
      <c r="F23" s="335"/>
    </row>
    <row r="24" spans="5:16">
      <c r="E24" s="335"/>
      <c r="F24" s="335"/>
    </row>
    <row r="25" spans="5:16">
      <c r="E25" s="437"/>
      <c r="F25" s="335"/>
    </row>
    <row r="26" spans="5:16">
      <c r="E26" s="437"/>
      <c r="F26" s="335"/>
    </row>
    <row r="27" spans="5:16">
      <c r="E27" s="437"/>
      <c r="F27" s="335"/>
    </row>
    <row r="28" spans="5:16">
      <c r="E28" s="437"/>
      <c r="F28" s="335"/>
    </row>
    <row r="29" spans="5:16">
      <c r="E29" s="437"/>
      <c r="F29" s="335"/>
    </row>
    <row r="30" spans="5:16">
      <c r="F30" s="335"/>
    </row>
    <row r="31" spans="5:16">
      <c r="F31" s="335"/>
    </row>
    <row r="32" spans="5:16">
      <c r="F32" s="335"/>
    </row>
    <row r="33" spans="6:6">
      <c r="F33" s="335"/>
    </row>
    <row r="34" spans="6:6">
      <c r="F34" s="335"/>
    </row>
    <row r="35" spans="6:6">
      <c r="F35" s="335"/>
    </row>
    <row r="36" spans="6:6">
      <c r="F36" s="335"/>
    </row>
    <row r="37" spans="6:6">
      <c r="F37" s="335"/>
    </row>
    <row r="38" spans="6:6">
      <c r="F38" s="335"/>
    </row>
    <row r="39" spans="6:6">
      <c r="F39" s="335"/>
    </row>
    <row r="40" spans="6:6">
      <c r="F40" s="335"/>
    </row>
    <row r="64" spans="9:9">
      <c r="I64" s="335"/>
    </row>
    <row r="65" spans="9:9">
      <c r="I65" s="335"/>
    </row>
    <row r="66" spans="9:9">
      <c r="I66" s="335"/>
    </row>
    <row r="67" spans="9:9">
      <c r="I67" s="335"/>
    </row>
    <row r="68" spans="9:9">
      <c r="I68" s="335"/>
    </row>
    <row r="69" spans="9:9">
      <c r="I69" s="335"/>
    </row>
    <row r="70" spans="9:9">
      <c r="I70" s="335"/>
    </row>
    <row r="71" spans="9:9">
      <c r="I71" s="335"/>
    </row>
    <row r="72" spans="9:9">
      <c r="I72" s="335"/>
    </row>
    <row r="73" spans="9:9">
      <c r="I73" s="335"/>
    </row>
    <row r="74" spans="9:9">
      <c r="I74" s="335"/>
    </row>
    <row r="75" spans="9:9">
      <c r="I75" s="335"/>
    </row>
    <row r="76" spans="9:9">
      <c r="I76" s="335"/>
    </row>
    <row r="77" spans="9:9">
      <c r="I77" s="335"/>
    </row>
    <row r="78" spans="9:9">
      <c r="I78" s="335"/>
    </row>
    <row r="79" spans="9:9">
      <c r="I79" s="335"/>
    </row>
    <row r="80" spans="9:9">
      <c r="I80" s="335"/>
    </row>
  </sheetData>
  <sortState ref="F1:F39">
    <sortCondition ref="F1:F39"/>
  </sortState>
  <mergeCells count="1">
    <mergeCell ref="B1:O1"/>
  </mergeCells>
  <conditionalFormatting sqref="K7:K16 K2:K5">
    <cfRule type="cellIs" dxfId="734" priority="16" operator="equal">
      <formula>4</formula>
    </cfRule>
    <cfRule type="cellIs" dxfId="733" priority="17" operator="equal">
      <formula>3</formula>
    </cfRule>
    <cfRule type="cellIs" dxfId="732" priority="18" operator="equal">
      <formula>2</formula>
    </cfRule>
    <cfRule type="cellIs" dxfId="731" priority="19" operator="equal">
      <formula>1</formula>
    </cfRule>
  </conditionalFormatting>
  <conditionalFormatting sqref="B13:N16 C12:N12 B11:N11 C10:N10 B9:N9 L6:M6 O5:O16 F7:M8 C7:C8 B6:B12 F5:N5 F2:O4 B3:D5 B2">
    <cfRule type="cellIs" dxfId="730" priority="15" operator="equal">
      <formula>0</formula>
    </cfRule>
  </conditionalFormatting>
  <conditionalFormatting sqref="C2:D2">
    <cfRule type="cellIs" dxfId="729" priority="14" operator="equal">
      <formula>0</formula>
    </cfRule>
  </conditionalFormatting>
  <conditionalFormatting sqref="E2:E5">
    <cfRule type="cellIs" dxfId="728" priority="13" operator="equal">
      <formula>0</formula>
    </cfRule>
  </conditionalFormatting>
  <conditionalFormatting sqref="K6">
    <cfRule type="cellIs" dxfId="727" priority="9" operator="equal">
      <formula>4</formula>
    </cfRule>
    <cfRule type="cellIs" dxfId="726" priority="10" operator="equal">
      <formula>3</formula>
    </cfRule>
    <cfRule type="cellIs" dxfId="725" priority="11" operator="equal">
      <formula>2</formula>
    </cfRule>
    <cfRule type="cellIs" dxfId="724" priority="12" operator="equal">
      <formula>1</formula>
    </cfRule>
  </conditionalFormatting>
  <conditionalFormatting sqref="N7:N8 D7:D8 C6:D6 F6:K6">
    <cfRule type="cellIs" dxfId="723" priority="8" operator="equal">
      <formula>0</formula>
    </cfRule>
  </conditionalFormatting>
  <conditionalFormatting sqref="G6">
    <cfRule type="cellIs" dxfId="722" priority="6" operator="equal">
      <formula>"TH"</formula>
    </cfRule>
    <cfRule type="cellIs" dxfId="721" priority="7" operator="equal">
      <formula>"vđ"</formula>
    </cfRule>
  </conditionalFormatting>
  <conditionalFormatting sqref="E7:E8">
    <cfRule type="cellIs" dxfId="720" priority="5" operator="equal">
      <formula>0</formula>
    </cfRule>
  </conditionalFormatting>
  <conditionalFormatting sqref="E6">
    <cfRule type="cellIs" dxfId="719" priority="4" operator="equal">
      <formula>0</formula>
    </cfRule>
  </conditionalFormatting>
  <conditionalFormatting sqref="N6">
    <cfRule type="cellIs" dxfId="718" priority="3" operator="equal">
      <formula>0</formula>
    </cfRule>
  </conditionalFormatting>
  <conditionalFormatting sqref="G15:G16">
    <cfRule type="cellIs" dxfId="717" priority="1" operator="equal">
      <formula>"TH"</formula>
    </cfRule>
    <cfRule type="cellIs" dxfId="716" priority="2" operator="equal">
      <formula>"vđ"</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B1:K105"/>
  <sheetViews>
    <sheetView topLeftCell="C76" workbookViewId="0">
      <selection activeCell="G110" sqref="G110"/>
    </sheetView>
  </sheetViews>
  <sheetFormatPr defaultRowHeight="15"/>
  <cols>
    <col min="2" max="2" width="9.42578125" bestFit="1" customWidth="1"/>
    <col min="3" max="3" width="14.5703125" bestFit="1" customWidth="1"/>
    <col min="4" max="4" width="48.7109375" customWidth="1"/>
    <col min="5" max="5" width="15.7109375" customWidth="1"/>
    <col min="6" max="6" width="11.42578125" customWidth="1"/>
    <col min="9" max="9" width="10.7109375" customWidth="1"/>
    <col min="10" max="10" width="51" customWidth="1"/>
    <col min="11" max="11" width="11.85546875" customWidth="1"/>
  </cols>
  <sheetData>
    <row r="1" spans="2:11" ht="18.75">
      <c r="B1" s="88" t="s">
        <v>5369</v>
      </c>
      <c r="C1" s="390" t="s">
        <v>664</v>
      </c>
      <c r="D1" s="391" t="s">
        <v>665</v>
      </c>
      <c r="E1" s="391" t="s">
        <v>5331</v>
      </c>
      <c r="F1" t="b">
        <f>EXACT(C1,I1)</f>
        <v>1</v>
      </c>
      <c r="I1" t="s">
        <v>664</v>
      </c>
      <c r="J1" t="s">
        <v>665</v>
      </c>
      <c r="K1" t="s">
        <v>5371</v>
      </c>
    </row>
    <row r="2" spans="2:11" ht="18.75">
      <c r="B2" s="88" t="s">
        <v>5369</v>
      </c>
      <c r="C2" s="390" t="s">
        <v>666</v>
      </c>
      <c r="D2" s="391" t="s">
        <v>667</v>
      </c>
      <c r="E2" s="391" t="s">
        <v>5331</v>
      </c>
      <c r="F2" t="b">
        <f t="shared" ref="F2:F65" si="0">EXACT(C2,I2)</f>
        <v>1</v>
      </c>
      <c r="I2" t="s">
        <v>666</v>
      </c>
      <c r="J2" t="s">
        <v>667</v>
      </c>
      <c r="K2" t="s">
        <v>5371</v>
      </c>
    </row>
    <row r="3" spans="2:11" ht="18.75">
      <c r="B3" s="88" t="s">
        <v>5369</v>
      </c>
      <c r="C3" s="390" t="s">
        <v>656</v>
      </c>
      <c r="D3" s="391" t="s">
        <v>657</v>
      </c>
      <c r="E3" s="391" t="s">
        <v>5331</v>
      </c>
      <c r="F3" t="b">
        <f t="shared" si="0"/>
        <v>1</v>
      </c>
      <c r="I3" t="s">
        <v>656</v>
      </c>
      <c r="J3" t="s">
        <v>657</v>
      </c>
      <c r="K3" t="s">
        <v>5371</v>
      </c>
    </row>
    <row r="4" spans="2:11" ht="18.75">
      <c r="B4" s="88" t="s">
        <v>5369</v>
      </c>
      <c r="C4" s="390" t="s">
        <v>1705</v>
      </c>
      <c r="D4" s="391" t="s">
        <v>697</v>
      </c>
      <c r="E4" s="391" t="s">
        <v>5331</v>
      </c>
      <c r="F4" t="b">
        <f t="shared" si="0"/>
        <v>1</v>
      </c>
      <c r="I4" t="s">
        <v>1705</v>
      </c>
      <c r="J4" t="s">
        <v>697</v>
      </c>
      <c r="K4" t="s">
        <v>5371</v>
      </c>
    </row>
    <row r="5" spans="2:11" ht="18.75">
      <c r="B5" s="88" t="s">
        <v>5369</v>
      </c>
      <c r="C5" s="390" t="s">
        <v>5280</v>
      </c>
      <c r="D5" s="391" t="s">
        <v>4445</v>
      </c>
      <c r="E5" s="396" t="s">
        <v>5331</v>
      </c>
      <c r="F5" t="b">
        <f t="shared" si="0"/>
        <v>1</v>
      </c>
      <c r="I5" s="390" t="s">
        <v>5280</v>
      </c>
      <c r="J5" t="s">
        <v>4445</v>
      </c>
      <c r="K5" t="s">
        <v>5371</v>
      </c>
    </row>
    <row r="6" spans="2:11" ht="18.75">
      <c r="B6" s="88" t="s">
        <v>5369</v>
      </c>
      <c r="C6" s="390" t="s">
        <v>1112</v>
      </c>
      <c r="D6" s="391" t="s">
        <v>467</v>
      </c>
      <c r="E6" s="391" t="s">
        <v>5331</v>
      </c>
      <c r="F6" t="b">
        <f t="shared" si="0"/>
        <v>1</v>
      </c>
      <c r="I6" t="s">
        <v>1112</v>
      </c>
      <c r="J6" t="s">
        <v>467</v>
      </c>
      <c r="K6" t="s">
        <v>5371</v>
      </c>
    </row>
    <row r="7" spans="2:11" ht="18.75">
      <c r="B7" s="88" t="s">
        <v>5369</v>
      </c>
      <c r="C7" s="390" t="s">
        <v>858</v>
      </c>
      <c r="D7" s="391" t="s">
        <v>859</v>
      </c>
      <c r="E7" s="391" t="s">
        <v>5333</v>
      </c>
      <c r="F7" t="b">
        <f t="shared" si="0"/>
        <v>1</v>
      </c>
      <c r="I7" t="s">
        <v>858</v>
      </c>
      <c r="J7" t="s">
        <v>859</v>
      </c>
      <c r="K7" t="s">
        <v>5350</v>
      </c>
    </row>
    <row r="8" spans="2:11" ht="37.5">
      <c r="B8" s="400" t="s">
        <v>2450</v>
      </c>
      <c r="C8" s="401" t="s">
        <v>36</v>
      </c>
      <c r="D8" s="402" t="s">
        <v>38</v>
      </c>
      <c r="E8" s="402" t="s">
        <v>5333</v>
      </c>
      <c r="F8" t="b">
        <f t="shared" si="0"/>
        <v>1</v>
      </c>
      <c r="I8" t="s">
        <v>36</v>
      </c>
      <c r="J8" t="s">
        <v>38</v>
      </c>
      <c r="K8" t="s">
        <v>5350</v>
      </c>
    </row>
    <row r="9" spans="2:11" ht="18.75">
      <c r="B9" s="400" t="s">
        <v>2450</v>
      </c>
      <c r="C9" s="390" t="s">
        <v>882</v>
      </c>
      <c r="D9" s="391" t="s">
        <v>883</v>
      </c>
      <c r="E9" s="391" t="s">
        <v>5333</v>
      </c>
      <c r="F9" t="b">
        <f t="shared" si="0"/>
        <v>1</v>
      </c>
      <c r="I9" t="s">
        <v>882</v>
      </c>
      <c r="J9" t="s">
        <v>883</v>
      </c>
      <c r="K9" t="s">
        <v>5350</v>
      </c>
    </row>
    <row r="10" spans="2:11" ht="18.75">
      <c r="B10" s="88" t="s">
        <v>5369</v>
      </c>
      <c r="C10" s="390" t="s">
        <v>879</v>
      </c>
      <c r="D10" s="391" t="s">
        <v>881</v>
      </c>
      <c r="E10" s="391" t="s">
        <v>5333</v>
      </c>
      <c r="F10" t="b">
        <f t="shared" si="0"/>
        <v>1</v>
      </c>
      <c r="I10" t="s">
        <v>879</v>
      </c>
      <c r="J10" t="s">
        <v>881</v>
      </c>
      <c r="K10" t="s">
        <v>5350</v>
      </c>
    </row>
    <row r="11" spans="2:11" ht="18.75">
      <c r="B11" s="88" t="s">
        <v>5369</v>
      </c>
      <c r="C11" s="401" t="s">
        <v>278</v>
      </c>
      <c r="D11" s="402" t="s">
        <v>280</v>
      </c>
      <c r="E11" s="402" t="s">
        <v>5333</v>
      </c>
      <c r="F11" t="b">
        <f t="shared" si="0"/>
        <v>1</v>
      </c>
      <c r="I11" t="s">
        <v>278</v>
      </c>
      <c r="J11" t="s">
        <v>280</v>
      </c>
      <c r="K11" t="s">
        <v>5350</v>
      </c>
    </row>
    <row r="12" spans="2:11" ht="18.75">
      <c r="B12" s="88" t="s">
        <v>5369</v>
      </c>
      <c r="C12" s="390" t="s">
        <v>1197</v>
      </c>
      <c r="D12" s="391" t="s">
        <v>1199</v>
      </c>
      <c r="E12" s="391" t="s">
        <v>5333</v>
      </c>
      <c r="F12" t="b">
        <f t="shared" si="0"/>
        <v>1</v>
      </c>
      <c r="I12" t="s">
        <v>1197</v>
      </c>
      <c r="J12" t="s">
        <v>1199</v>
      </c>
      <c r="K12" t="s">
        <v>5350</v>
      </c>
    </row>
    <row r="13" spans="2:11" ht="18.75">
      <c r="B13" s="88" t="s">
        <v>5369</v>
      </c>
      <c r="C13" s="390" t="s">
        <v>742</v>
      </c>
      <c r="D13" s="391" t="s">
        <v>743</v>
      </c>
      <c r="E13" s="391" t="s">
        <v>5332</v>
      </c>
      <c r="F13" t="b">
        <f t="shared" si="0"/>
        <v>1</v>
      </c>
      <c r="I13" t="s">
        <v>742</v>
      </c>
      <c r="J13" t="s">
        <v>743</v>
      </c>
      <c r="K13" t="s">
        <v>5372</v>
      </c>
    </row>
    <row r="14" spans="2:11" ht="18.75">
      <c r="B14" s="88" t="s">
        <v>5369</v>
      </c>
      <c r="C14" s="390" t="s">
        <v>465</v>
      </c>
      <c r="D14" s="391" t="s">
        <v>467</v>
      </c>
      <c r="E14" s="391" t="s">
        <v>5332</v>
      </c>
      <c r="F14" t="b">
        <f t="shared" si="0"/>
        <v>1</v>
      </c>
      <c r="I14" t="s">
        <v>465</v>
      </c>
      <c r="J14" t="s">
        <v>467</v>
      </c>
      <c r="K14" t="s">
        <v>5372</v>
      </c>
    </row>
    <row r="15" spans="2:11" ht="37.5">
      <c r="B15" s="88" t="s">
        <v>5369</v>
      </c>
      <c r="C15" s="390" t="s">
        <v>725</v>
      </c>
      <c r="D15" s="391" t="s">
        <v>726</v>
      </c>
      <c r="E15" s="391" t="s">
        <v>5332</v>
      </c>
      <c r="F15" t="b">
        <f t="shared" si="0"/>
        <v>1</v>
      </c>
      <c r="I15" t="s">
        <v>725</v>
      </c>
      <c r="J15" t="s">
        <v>726</v>
      </c>
      <c r="K15" t="s">
        <v>5372</v>
      </c>
    </row>
    <row r="16" spans="2:11" ht="37.5">
      <c r="B16" s="88" t="s">
        <v>5362</v>
      </c>
      <c r="C16" s="390" t="s">
        <v>706</v>
      </c>
      <c r="D16" s="391" t="s">
        <v>1707</v>
      </c>
      <c r="E16" s="391" t="s">
        <v>5328</v>
      </c>
      <c r="F16" t="b">
        <f t="shared" si="0"/>
        <v>1</v>
      </c>
      <c r="I16" t="s">
        <v>706</v>
      </c>
      <c r="J16" t="s">
        <v>1707</v>
      </c>
      <c r="K16" t="s">
        <v>5328</v>
      </c>
    </row>
    <row r="17" spans="2:11" ht="37.5">
      <c r="B17" s="88" t="s">
        <v>5362</v>
      </c>
      <c r="C17" s="390" t="s">
        <v>1849</v>
      </c>
      <c r="D17" s="391" t="s">
        <v>1696</v>
      </c>
      <c r="E17" s="396" t="s">
        <v>5328</v>
      </c>
      <c r="F17" t="b">
        <f t="shared" si="0"/>
        <v>1</v>
      </c>
      <c r="I17" t="s">
        <v>1849</v>
      </c>
      <c r="J17" t="s">
        <v>1696</v>
      </c>
      <c r="K17" t="s">
        <v>5328</v>
      </c>
    </row>
    <row r="18" spans="2:11" ht="18.75">
      <c r="B18" s="421" t="s">
        <v>5362</v>
      </c>
      <c r="C18" s="390" t="s">
        <v>1110</v>
      </c>
      <c r="D18" s="391" t="s">
        <v>1111</v>
      </c>
      <c r="E18" s="391" t="s">
        <v>5328</v>
      </c>
      <c r="F18" t="b">
        <f t="shared" si="0"/>
        <v>1</v>
      </c>
      <c r="I18" t="s">
        <v>1110</v>
      </c>
      <c r="J18" t="s">
        <v>1111</v>
      </c>
      <c r="K18" t="s">
        <v>5328</v>
      </c>
    </row>
    <row r="19" spans="2:11" ht="18.75">
      <c r="B19" s="88" t="s">
        <v>5362</v>
      </c>
      <c r="C19" s="390" t="s">
        <v>670</v>
      </c>
      <c r="D19" s="391" t="s">
        <v>665</v>
      </c>
      <c r="E19" s="391" t="s">
        <v>5328</v>
      </c>
      <c r="F19" t="b">
        <f t="shared" si="0"/>
        <v>1</v>
      </c>
      <c r="I19" t="s">
        <v>670</v>
      </c>
      <c r="J19" t="s">
        <v>665</v>
      </c>
      <c r="K19" t="s">
        <v>5328</v>
      </c>
    </row>
    <row r="20" spans="2:11" ht="18.75">
      <c r="B20" s="88" t="s">
        <v>5362</v>
      </c>
      <c r="C20" s="390" t="s">
        <v>671</v>
      </c>
      <c r="D20" s="391" t="s">
        <v>667</v>
      </c>
      <c r="E20" s="391" t="s">
        <v>5328</v>
      </c>
      <c r="F20" t="b">
        <f t="shared" si="0"/>
        <v>1</v>
      </c>
      <c r="I20" t="s">
        <v>671</v>
      </c>
      <c r="J20" t="s">
        <v>667</v>
      </c>
      <c r="K20" t="s">
        <v>5328</v>
      </c>
    </row>
    <row r="21" spans="2:11" ht="18.75">
      <c r="B21" s="88" t="s">
        <v>5362</v>
      </c>
      <c r="C21" s="390" t="s">
        <v>530</v>
      </c>
      <c r="D21" s="391" t="s">
        <v>531</v>
      </c>
      <c r="E21" s="391" t="s">
        <v>5328</v>
      </c>
      <c r="F21" t="b">
        <f t="shared" si="0"/>
        <v>1</v>
      </c>
      <c r="I21" t="s">
        <v>530</v>
      </c>
      <c r="J21" t="s">
        <v>531</v>
      </c>
      <c r="K21" t="s">
        <v>5328</v>
      </c>
    </row>
    <row r="22" spans="2:11" ht="18.75">
      <c r="B22" s="88" t="s">
        <v>5362</v>
      </c>
      <c r="C22" s="422" t="s">
        <v>1113</v>
      </c>
      <c r="D22" s="391" t="s">
        <v>467</v>
      </c>
      <c r="E22" s="391" t="s">
        <v>5328</v>
      </c>
      <c r="F22" t="b">
        <f t="shared" si="0"/>
        <v>1</v>
      </c>
      <c r="I22" t="s">
        <v>1113</v>
      </c>
      <c r="J22" t="s">
        <v>467</v>
      </c>
      <c r="K22" t="s">
        <v>5328</v>
      </c>
    </row>
    <row r="23" spans="2:11" ht="18.75">
      <c r="B23" s="88" t="s">
        <v>5362</v>
      </c>
      <c r="C23" s="390" t="s">
        <v>695</v>
      </c>
      <c r="D23" s="391" t="s">
        <v>613</v>
      </c>
      <c r="E23" s="391" t="s">
        <v>5328</v>
      </c>
      <c r="F23" t="b">
        <f t="shared" si="0"/>
        <v>0</v>
      </c>
      <c r="I23" t="s">
        <v>687</v>
      </c>
      <c r="J23" t="s">
        <v>613</v>
      </c>
      <c r="K23" t="s">
        <v>5328</v>
      </c>
    </row>
    <row r="24" spans="2:11" ht="18.75">
      <c r="B24" s="421" t="s">
        <v>5362</v>
      </c>
      <c r="C24" s="390" t="s">
        <v>861</v>
      </c>
      <c r="D24" s="424" t="s">
        <v>862</v>
      </c>
      <c r="E24" s="391" t="s">
        <v>5363</v>
      </c>
      <c r="F24" t="b">
        <f t="shared" si="0"/>
        <v>1</v>
      </c>
      <c r="I24" t="s">
        <v>861</v>
      </c>
      <c r="J24" t="s">
        <v>862</v>
      </c>
      <c r="K24" t="s">
        <v>5373</v>
      </c>
    </row>
    <row r="25" spans="2:11" ht="18.75">
      <c r="B25" s="421" t="s">
        <v>5362</v>
      </c>
      <c r="C25" s="390" t="s">
        <v>871</v>
      </c>
      <c r="D25" s="424" t="s">
        <v>872</v>
      </c>
      <c r="E25" s="391" t="s">
        <v>5363</v>
      </c>
      <c r="F25" t="b">
        <f t="shared" si="0"/>
        <v>1</v>
      </c>
      <c r="I25" t="s">
        <v>871</v>
      </c>
      <c r="J25" t="s">
        <v>872</v>
      </c>
      <c r="K25" t="s">
        <v>5373</v>
      </c>
    </row>
    <row r="26" spans="2:11" ht="18.75">
      <c r="B26" s="421" t="s">
        <v>5362</v>
      </c>
      <c r="C26" s="390" t="s">
        <v>291</v>
      </c>
      <c r="D26" s="424" t="s">
        <v>292</v>
      </c>
      <c r="E26" s="391" t="s">
        <v>5363</v>
      </c>
      <c r="F26" t="b">
        <f t="shared" si="0"/>
        <v>1</v>
      </c>
      <c r="I26" t="s">
        <v>291</v>
      </c>
      <c r="J26" t="s">
        <v>292</v>
      </c>
      <c r="K26" t="s">
        <v>5373</v>
      </c>
    </row>
    <row r="27" spans="2:11" ht="18.75">
      <c r="B27" s="421" t="s">
        <v>5362</v>
      </c>
      <c r="C27" s="390" t="s">
        <v>880</v>
      </c>
      <c r="D27" s="402" t="s">
        <v>881</v>
      </c>
      <c r="E27" s="391" t="s">
        <v>5363</v>
      </c>
      <c r="F27" t="b">
        <f t="shared" si="0"/>
        <v>1</v>
      </c>
      <c r="I27" t="s">
        <v>880</v>
      </c>
      <c r="J27" t="s">
        <v>881</v>
      </c>
      <c r="K27" t="s">
        <v>5373</v>
      </c>
    </row>
    <row r="28" spans="2:11" ht="18.75">
      <c r="B28" s="421" t="s">
        <v>5362</v>
      </c>
      <c r="C28" s="390" t="s">
        <v>1198</v>
      </c>
      <c r="D28" s="424" t="s">
        <v>1199</v>
      </c>
      <c r="E28" s="396" t="s">
        <v>5363</v>
      </c>
      <c r="F28" t="b">
        <f t="shared" si="0"/>
        <v>1</v>
      </c>
      <c r="I28" t="s">
        <v>1198</v>
      </c>
      <c r="J28" t="s">
        <v>1199</v>
      </c>
      <c r="K28" t="s">
        <v>5373</v>
      </c>
    </row>
    <row r="29" spans="2:11" ht="18.75">
      <c r="B29" s="88" t="s">
        <v>5362</v>
      </c>
      <c r="C29" s="390" t="s">
        <v>732</v>
      </c>
      <c r="D29" s="402" t="s">
        <v>733</v>
      </c>
      <c r="E29" s="391" t="s">
        <v>5349</v>
      </c>
      <c r="F29" t="b">
        <f t="shared" si="0"/>
        <v>1</v>
      </c>
      <c r="I29" t="s">
        <v>732</v>
      </c>
      <c r="J29" t="s">
        <v>733</v>
      </c>
      <c r="K29" t="s">
        <v>5349</v>
      </c>
    </row>
    <row r="30" spans="2:11" ht="18.75">
      <c r="B30" s="88" t="s">
        <v>5362</v>
      </c>
      <c r="C30" s="390" t="s">
        <v>738</v>
      </c>
      <c r="D30" s="402" t="s">
        <v>736</v>
      </c>
      <c r="E30" s="391" t="s">
        <v>5349</v>
      </c>
      <c r="F30" t="b">
        <f t="shared" si="0"/>
        <v>1</v>
      </c>
      <c r="I30" t="s">
        <v>738</v>
      </c>
      <c r="J30" t="s">
        <v>736</v>
      </c>
      <c r="K30" t="s">
        <v>5349</v>
      </c>
    </row>
    <row r="31" spans="2:11" ht="18.75">
      <c r="B31" s="88" t="s">
        <v>5362</v>
      </c>
      <c r="C31" s="390" t="s">
        <v>740</v>
      </c>
      <c r="D31" s="402" t="s">
        <v>741</v>
      </c>
      <c r="E31" s="391" t="s">
        <v>5349</v>
      </c>
      <c r="F31" t="b">
        <f t="shared" si="0"/>
        <v>1</v>
      </c>
      <c r="I31" t="s">
        <v>740</v>
      </c>
      <c r="J31" t="s">
        <v>741</v>
      </c>
      <c r="K31" t="s">
        <v>5349</v>
      </c>
    </row>
    <row r="32" spans="2:11" ht="37.5">
      <c r="B32" s="88" t="s">
        <v>5362</v>
      </c>
      <c r="C32" s="390" t="s">
        <v>1148</v>
      </c>
      <c r="D32" s="402" t="s">
        <v>1149</v>
      </c>
      <c r="E32" s="391" t="s">
        <v>5349</v>
      </c>
      <c r="F32" t="b">
        <f t="shared" si="0"/>
        <v>1</v>
      </c>
      <c r="I32" t="s">
        <v>1148</v>
      </c>
      <c r="J32" t="s">
        <v>1149</v>
      </c>
      <c r="K32" t="s">
        <v>5349</v>
      </c>
    </row>
    <row r="33" spans="2:11" ht="18.75">
      <c r="B33" s="88" t="s">
        <v>5362</v>
      </c>
      <c r="C33" s="390" t="s">
        <v>1151</v>
      </c>
      <c r="D33" s="402" t="s">
        <v>1152</v>
      </c>
      <c r="E33" s="391" t="s">
        <v>5349</v>
      </c>
      <c r="F33" t="b">
        <f t="shared" si="0"/>
        <v>1</v>
      </c>
      <c r="I33" t="s">
        <v>1151</v>
      </c>
      <c r="J33" t="s">
        <v>1152</v>
      </c>
      <c r="K33" t="s">
        <v>5349</v>
      </c>
    </row>
    <row r="34" spans="2:11" ht="18.75">
      <c r="B34" s="88" t="s">
        <v>5353</v>
      </c>
      <c r="C34" s="390" t="s">
        <v>449</v>
      </c>
      <c r="D34" s="391" t="s">
        <v>451</v>
      </c>
      <c r="E34" s="396" t="s">
        <v>5334</v>
      </c>
      <c r="F34" t="b">
        <f t="shared" si="0"/>
        <v>1</v>
      </c>
      <c r="I34" t="s">
        <v>449</v>
      </c>
      <c r="J34" t="s">
        <v>451</v>
      </c>
      <c r="K34" t="s">
        <v>5334</v>
      </c>
    </row>
    <row r="35" spans="2:11" ht="18.75">
      <c r="B35" s="88" t="s">
        <v>5353</v>
      </c>
      <c r="C35" s="390" t="s">
        <v>1527</v>
      </c>
      <c r="D35" s="391" t="s">
        <v>1796</v>
      </c>
      <c r="E35" s="391" t="s">
        <v>5334</v>
      </c>
      <c r="F35" t="b">
        <f t="shared" si="0"/>
        <v>1</v>
      </c>
      <c r="I35" t="s">
        <v>1527</v>
      </c>
      <c r="J35" t="s">
        <v>1796</v>
      </c>
      <c r="K35" t="s">
        <v>5334</v>
      </c>
    </row>
    <row r="36" spans="2:11" ht="18.75">
      <c r="B36" s="88" t="s">
        <v>5353</v>
      </c>
      <c r="C36" s="390" t="s">
        <v>1526</v>
      </c>
      <c r="D36" s="391" t="s">
        <v>1528</v>
      </c>
      <c r="E36" s="391" t="s">
        <v>5334</v>
      </c>
      <c r="F36" t="b">
        <f t="shared" si="0"/>
        <v>1</v>
      </c>
      <c r="I36" t="s">
        <v>1526</v>
      </c>
      <c r="J36" t="s">
        <v>1528</v>
      </c>
      <c r="K36" t="s">
        <v>5334</v>
      </c>
    </row>
    <row r="37" spans="2:11" ht="18.75">
      <c r="B37" s="88" t="s">
        <v>5353</v>
      </c>
      <c r="C37" s="390" t="s">
        <v>198</v>
      </c>
      <c r="D37" s="391" t="s">
        <v>1620</v>
      </c>
      <c r="E37" s="391" t="s">
        <v>5334</v>
      </c>
      <c r="F37" t="b">
        <f t="shared" si="0"/>
        <v>1</v>
      </c>
      <c r="I37" t="s">
        <v>198</v>
      </c>
      <c r="J37" t="s">
        <v>1620</v>
      </c>
      <c r="K37" t="s">
        <v>5334</v>
      </c>
    </row>
    <row r="38" spans="2:11" ht="18.75">
      <c r="B38" s="88" t="s">
        <v>5353</v>
      </c>
      <c r="C38" s="390" t="s">
        <v>193</v>
      </c>
      <c r="D38" s="391" t="s">
        <v>195</v>
      </c>
      <c r="E38" s="391" t="s">
        <v>5334</v>
      </c>
      <c r="F38" t="b">
        <f t="shared" si="0"/>
        <v>1</v>
      </c>
      <c r="I38" t="s">
        <v>193</v>
      </c>
      <c r="J38" t="s">
        <v>195</v>
      </c>
      <c r="K38" t="s">
        <v>5334</v>
      </c>
    </row>
    <row r="39" spans="2:11" ht="18.75">
      <c r="B39" s="88" t="s">
        <v>5353</v>
      </c>
      <c r="C39" s="390" t="s">
        <v>209</v>
      </c>
      <c r="D39" s="391" t="s">
        <v>1492</v>
      </c>
      <c r="E39" s="391" t="s">
        <v>5334</v>
      </c>
      <c r="F39" t="b">
        <f t="shared" si="0"/>
        <v>1</v>
      </c>
      <c r="I39" t="s">
        <v>209</v>
      </c>
      <c r="J39" t="s">
        <v>1492</v>
      </c>
      <c r="K39" t="s">
        <v>5334</v>
      </c>
    </row>
    <row r="40" spans="2:11" ht="18.75">
      <c r="B40" s="88" t="s">
        <v>5353</v>
      </c>
      <c r="C40" s="390" t="s">
        <v>172</v>
      </c>
      <c r="D40" s="391" t="s">
        <v>173</v>
      </c>
      <c r="E40" s="391" t="s">
        <v>5334</v>
      </c>
      <c r="F40" t="b">
        <f t="shared" si="0"/>
        <v>1</v>
      </c>
      <c r="I40" t="s">
        <v>172</v>
      </c>
      <c r="J40" t="s">
        <v>173</v>
      </c>
      <c r="K40" t="s">
        <v>5334</v>
      </c>
    </row>
    <row r="41" spans="2:11" ht="37.5">
      <c r="B41" s="88" t="s">
        <v>5353</v>
      </c>
      <c r="C41" s="390" t="s">
        <v>36</v>
      </c>
      <c r="D41" s="391" t="s">
        <v>38</v>
      </c>
      <c r="E41" s="388" t="s">
        <v>5329</v>
      </c>
      <c r="F41" t="b">
        <f t="shared" si="0"/>
        <v>1</v>
      </c>
      <c r="I41" t="s">
        <v>36</v>
      </c>
      <c r="J41" t="s">
        <v>38</v>
      </c>
      <c r="K41" t="s">
        <v>5329</v>
      </c>
    </row>
    <row r="42" spans="2:11" ht="18.75">
      <c r="B42" s="88" t="s">
        <v>5353</v>
      </c>
      <c r="C42" s="390" t="s">
        <v>1529</v>
      </c>
      <c r="D42" s="391" t="s">
        <v>1796</v>
      </c>
      <c r="E42" s="391" t="s">
        <v>5336</v>
      </c>
      <c r="F42" t="b">
        <f t="shared" si="0"/>
        <v>1</v>
      </c>
      <c r="I42" t="s">
        <v>1529</v>
      </c>
      <c r="J42" t="s">
        <v>1796</v>
      </c>
      <c r="K42" t="s">
        <v>5336</v>
      </c>
    </row>
    <row r="43" spans="2:11" ht="18.75">
      <c r="B43" s="421" t="s">
        <v>5353</v>
      </c>
      <c r="C43" s="390" t="s">
        <v>199</v>
      </c>
      <c r="D43" s="391" t="s">
        <v>1620</v>
      </c>
      <c r="E43" s="391" t="s">
        <v>5336</v>
      </c>
      <c r="F43" t="b">
        <f t="shared" si="0"/>
        <v>1</v>
      </c>
      <c r="I43" t="s">
        <v>199</v>
      </c>
      <c r="J43" t="s">
        <v>1620</v>
      </c>
      <c r="K43" t="s">
        <v>5336</v>
      </c>
    </row>
    <row r="44" spans="2:11" ht="18.75">
      <c r="B44" s="421" t="s">
        <v>5353</v>
      </c>
      <c r="C44" s="422" t="s">
        <v>206</v>
      </c>
      <c r="D44" s="391" t="s">
        <v>1622</v>
      </c>
      <c r="E44" s="391" t="s">
        <v>5336</v>
      </c>
      <c r="F44" t="b">
        <f t="shared" si="0"/>
        <v>1</v>
      </c>
      <c r="I44" t="s">
        <v>206</v>
      </c>
      <c r="J44" t="s">
        <v>1622</v>
      </c>
      <c r="K44" t="s">
        <v>5336</v>
      </c>
    </row>
    <row r="45" spans="2:11" ht="18.75">
      <c r="B45" s="88" t="s">
        <v>5353</v>
      </c>
      <c r="C45" s="390" t="s">
        <v>196</v>
      </c>
      <c r="D45" s="391" t="s">
        <v>195</v>
      </c>
      <c r="E45" s="391" t="s">
        <v>5336</v>
      </c>
      <c r="F45" t="b">
        <f t="shared" si="0"/>
        <v>1</v>
      </c>
      <c r="I45" t="s">
        <v>196</v>
      </c>
      <c r="J45" t="s">
        <v>195</v>
      </c>
      <c r="K45" t="s">
        <v>5336</v>
      </c>
    </row>
    <row r="46" spans="2:11" ht="18.75">
      <c r="B46" s="88" t="s">
        <v>5353</v>
      </c>
      <c r="C46" s="422" t="s">
        <v>590</v>
      </c>
      <c r="D46" s="391" t="s">
        <v>371</v>
      </c>
      <c r="E46" s="391" t="s">
        <v>5336</v>
      </c>
      <c r="F46" t="b">
        <f t="shared" si="0"/>
        <v>1</v>
      </c>
      <c r="I46" t="s">
        <v>590</v>
      </c>
      <c r="J46" t="s">
        <v>371</v>
      </c>
      <c r="K46" t="s">
        <v>5336</v>
      </c>
    </row>
    <row r="47" spans="2:11" ht="18.75">
      <c r="B47" s="88" t="s">
        <v>5353</v>
      </c>
      <c r="C47" s="390" t="s">
        <v>33</v>
      </c>
      <c r="D47" s="391" t="s">
        <v>35</v>
      </c>
      <c r="E47" s="391" t="s">
        <v>5336</v>
      </c>
      <c r="F47" t="b">
        <f t="shared" si="0"/>
        <v>1</v>
      </c>
      <c r="I47" t="s">
        <v>33</v>
      </c>
      <c r="J47" t="s">
        <v>35</v>
      </c>
      <c r="K47" t="s">
        <v>5336</v>
      </c>
    </row>
    <row r="48" spans="2:11" ht="18.75">
      <c r="B48" s="88" t="s">
        <v>5353</v>
      </c>
      <c r="C48" s="390" t="s">
        <v>860</v>
      </c>
      <c r="D48" s="391" t="s">
        <v>862</v>
      </c>
      <c r="E48" s="391" t="s">
        <v>5335</v>
      </c>
      <c r="F48" t="b">
        <f t="shared" si="0"/>
        <v>1</v>
      </c>
      <c r="I48" t="s">
        <v>860</v>
      </c>
      <c r="J48" t="s">
        <v>862</v>
      </c>
      <c r="K48" t="s">
        <v>5335</v>
      </c>
    </row>
    <row r="49" spans="2:11" ht="18.75">
      <c r="B49" s="88" t="s">
        <v>5353</v>
      </c>
      <c r="C49" s="390" t="s">
        <v>287</v>
      </c>
      <c r="D49" s="391" t="s">
        <v>289</v>
      </c>
      <c r="E49" s="391" t="s">
        <v>5335</v>
      </c>
      <c r="F49" t="b">
        <f t="shared" si="0"/>
        <v>1</v>
      </c>
      <c r="I49" t="s">
        <v>287</v>
      </c>
      <c r="J49" t="s">
        <v>289</v>
      </c>
      <c r="K49" t="s">
        <v>5335</v>
      </c>
    </row>
    <row r="50" spans="2:11" ht="18.75">
      <c r="B50" s="88" t="s">
        <v>5353</v>
      </c>
      <c r="C50" s="390" t="s">
        <v>863</v>
      </c>
      <c r="D50" s="391" t="s">
        <v>865</v>
      </c>
      <c r="E50" s="391" t="s">
        <v>5335</v>
      </c>
      <c r="F50" t="b">
        <f t="shared" si="0"/>
        <v>1</v>
      </c>
      <c r="I50" t="s">
        <v>863</v>
      </c>
      <c r="J50" t="s">
        <v>865</v>
      </c>
      <c r="K50" t="s">
        <v>5335</v>
      </c>
    </row>
    <row r="51" spans="2:11" ht="18.75">
      <c r="B51" s="88" t="s">
        <v>5353</v>
      </c>
      <c r="C51" s="390" t="s">
        <v>867</v>
      </c>
      <c r="D51" s="391" t="s">
        <v>869</v>
      </c>
      <c r="E51" s="391" t="s">
        <v>5335</v>
      </c>
      <c r="F51" t="b">
        <f t="shared" si="0"/>
        <v>1</v>
      </c>
      <c r="I51" t="s">
        <v>867</v>
      </c>
      <c r="J51" t="s">
        <v>869</v>
      </c>
      <c r="K51" t="s">
        <v>5335</v>
      </c>
    </row>
    <row r="52" spans="2:11" ht="18.75">
      <c r="B52" s="88" t="s">
        <v>5353</v>
      </c>
      <c r="C52" s="390" t="s">
        <v>487</v>
      </c>
      <c r="D52" s="391" t="s">
        <v>489</v>
      </c>
      <c r="E52" s="391" t="s">
        <v>5335</v>
      </c>
      <c r="F52" t="b">
        <f t="shared" si="0"/>
        <v>1</v>
      </c>
      <c r="I52" t="s">
        <v>487</v>
      </c>
      <c r="J52" t="s">
        <v>489</v>
      </c>
      <c r="K52" t="s">
        <v>5335</v>
      </c>
    </row>
    <row r="53" spans="2:11" ht="18.75">
      <c r="B53" s="88" t="s">
        <v>5353</v>
      </c>
      <c r="C53" s="390" t="s">
        <v>548</v>
      </c>
      <c r="D53" s="391" t="s">
        <v>531</v>
      </c>
      <c r="E53" s="391" t="s">
        <v>5335</v>
      </c>
      <c r="F53" t="b">
        <f t="shared" si="0"/>
        <v>1</v>
      </c>
      <c r="I53" t="s">
        <v>548</v>
      </c>
      <c r="J53" t="s">
        <v>531</v>
      </c>
      <c r="K53" t="s">
        <v>5335</v>
      </c>
    </row>
    <row r="54" spans="2:11" ht="18.75">
      <c r="B54" s="421" t="s">
        <v>5353</v>
      </c>
      <c r="C54" s="390" t="s">
        <v>241</v>
      </c>
      <c r="D54" s="391" t="s">
        <v>242</v>
      </c>
      <c r="E54" s="391" t="s">
        <v>5337</v>
      </c>
      <c r="F54" t="b">
        <f t="shared" si="0"/>
        <v>1</v>
      </c>
      <c r="I54" t="s">
        <v>241</v>
      </c>
      <c r="J54" t="s">
        <v>242</v>
      </c>
      <c r="K54" t="s">
        <v>5374</v>
      </c>
    </row>
    <row r="55" spans="2:11" ht="18.75">
      <c r="B55" s="88" t="s">
        <v>5353</v>
      </c>
      <c r="C55" s="390" t="s">
        <v>1534</v>
      </c>
      <c r="D55" s="391" t="s">
        <v>1533</v>
      </c>
      <c r="E55" s="391" t="s">
        <v>5337</v>
      </c>
      <c r="F55" t="b">
        <f t="shared" si="0"/>
        <v>1</v>
      </c>
      <c r="I55" t="s">
        <v>1534</v>
      </c>
      <c r="J55" t="s">
        <v>1533</v>
      </c>
      <c r="K55" t="s">
        <v>5374</v>
      </c>
    </row>
    <row r="56" spans="2:11" ht="18.75">
      <c r="B56" s="88" t="s">
        <v>5353</v>
      </c>
      <c r="C56" s="422" t="s">
        <v>223</v>
      </c>
      <c r="D56" s="391" t="s">
        <v>1604</v>
      </c>
      <c r="E56" s="391" t="s">
        <v>5337</v>
      </c>
      <c r="F56" t="b">
        <f t="shared" si="0"/>
        <v>1</v>
      </c>
      <c r="I56" t="s">
        <v>223</v>
      </c>
      <c r="J56" t="s">
        <v>1604</v>
      </c>
      <c r="K56" t="s">
        <v>5374</v>
      </c>
    </row>
    <row r="57" spans="2:11" ht="18.75">
      <c r="B57" s="88" t="s">
        <v>5353</v>
      </c>
      <c r="C57" s="390" t="s">
        <v>227</v>
      </c>
      <c r="D57" s="391" t="s">
        <v>228</v>
      </c>
      <c r="E57" s="391" t="s">
        <v>5337</v>
      </c>
      <c r="F57" t="b">
        <f t="shared" si="0"/>
        <v>1</v>
      </c>
      <c r="I57" t="s">
        <v>227</v>
      </c>
      <c r="J57" t="s">
        <v>228</v>
      </c>
      <c r="K57" t="s">
        <v>5374</v>
      </c>
    </row>
    <row r="58" spans="2:11" ht="18.75">
      <c r="B58" s="88" t="s">
        <v>5370</v>
      </c>
      <c r="C58" s="390" t="s">
        <v>185</v>
      </c>
      <c r="D58" s="391" t="s">
        <v>186</v>
      </c>
      <c r="E58" s="396" t="s">
        <v>5330</v>
      </c>
      <c r="F58" t="b">
        <f t="shared" si="0"/>
        <v>1</v>
      </c>
      <c r="I58" t="s">
        <v>185</v>
      </c>
      <c r="J58" t="s">
        <v>186</v>
      </c>
      <c r="K58" t="s">
        <v>5330</v>
      </c>
    </row>
    <row r="59" spans="2:11" ht="18.75">
      <c r="B59" s="88" t="s">
        <v>5370</v>
      </c>
      <c r="C59" s="390" t="s">
        <v>1795</v>
      </c>
      <c r="D59" s="391" t="s">
        <v>1796</v>
      </c>
      <c r="E59" s="391" t="s">
        <v>5330</v>
      </c>
      <c r="F59" t="b">
        <f t="shared" si="0"/>
        <v>1</v>
      </c>
      <c r="I59" t="s">
        <v>1795</v>
      </c>
      <c r="J59" t="s">
        <v>1796</v>
      </c>
      <c r="K59" t="s">
        <v>5330</v>
      </c>
    </row>
    <row r="60" spans="2:11" ht="18.75">
      <c r="B60" s="88" t="s">
        <v>5370</v>
      </c>
      <c r="C60" s="390" t="s">
        <v>1851</v>
      </c>
      <c r="D60" s="391" t="s">
        <v>570</v>
      </c>
      <c r="E60" s="391" t="s">
        <v>5330</v>
      </c>
      <c r="F60" t="b">
        <f t="shared" si="0"/>
        <v>1</v>
      </c>
      <c r="I60" t="s">
        <v>1851</v>
      </c>
      <c r="J60" t="s">
        <v>570</v>
      </c>
      <c r="K60" t="s">
        <v>5330</v>
      </c>
    </row>
    <row r="61" spans="2:11" ht="18.75">
      <c r="B61" s="88" t="s">
        <v>5370</v>
      </c>
      <c r="C61" s="390" t="s">
        <v>204</v>
      </c>
      <c r="D61" s="391" t="s">
        <v>1620</v>
      </c>
      <c r="E61" s="391" t="s">
        <v>5330</v>
      </c>
      <c r="F61" t="b">
        <f t="shared" si="0"/>
        <v>1</v>
      </c>
      <c r="I61" t="s">
        <v>204</v>
      </c>
      <c r="J61" t="s">
        <v>1620</v>
      </c>
      <c r="K61" t="s">
        <v>5330</v>
      </c>
    </row>
    <row r="62" spans="2:11" ht="18.75">
      <c r="B62" s="88" t="s">
        <v>5370</v>
      </c>
      <c r="C62" s="390" t="s">
        <v>194</v>
      </c>
      <c r="D62" s="391" t="s">
        <v>195</v>
      </c>
      <c r="E62" s="391" t="s">
        <v>5330</v>
      </c>
      <c r="F62" t="b">
        <f t="shared" si="0"/>
        <v>1</v>
      </c>
      <c r="I62" t="s">
        <v>194</v>
      </c>
      <c r="J62" t="s">
        <v>195</v>
      </c>
      <c r="K62" t="s">
        <v>5330</v>
      </c>
    </row>
    <row r="63" spans="2:11" ht="18.75">
      <c r="B63" s="88" t="s">
        <v>5370</v>
      </c>
      <c r="C63" s="390" t="s">
        <v>218</v>
      </c>
      <c r="D63" s="391" t="s">
        <v>219</v>
      </c>
      <c r="E63" s="391" t="s">
        <v>5330</v>
      </c>
      <c r="F63" t="b">
        <f t="shared" si="0"/>
        <v>1</v>
      </c>
      <c r="I63" t="s">
        <v>218</v>
      </c>
      <c r="J63" t="s">
        <v>219</v>
      </c>
      <c r="K63" t="s">
        <v>5330</v>
      </c>
    </row>
    <row r="64" spans="2:11" ht="18.75">
      <c r="B64" s="88" t="s">
        <v>5370</v>
      </c>
      <c r="C64" s="390" t="s">
        <v>572</v>
      </c>
      <c r="D64" s="391" t="s">
        <v>359</v>
      </c>
      <c r="E64" s="391" t="s">
        <v>5330</v>
      </c>
      <c r="F64" t="b">
        <f t="shared" si="0"/>
        <v>1</v>
      </c>
      <c r="I64" t="s">
        <v>572</v>
      </c>
      <c r="J64" t="s">
        <v>359</v>
      </c>
      <c r="K64" t="s">
        <v>5330</v>
      </c>
    </row>
    <row r="65" spans="2:11" ht="18.75">
      <c r="B65" s="88" t="s">
        <v>5370</v>
      </c>
      <c r="C65" s="390" t="s">
        <v>1113</v>
      </c>
      <c r="D65" s="402" t="s">
        <v>467</v>
      </c>
      <c r="E65" s="391" t="s">
        <v>5330</v>
      </c>
      <c r="F65" t="b">
        <f t="shared" si="0"/>
        <v>1</v>
      </c>
      <c r="I65" t="s">
        <v>1113</v>
      </c>
      <c r="J65" t="s">
        <v>467</v>
      </c>
      <c r="K65" t="s">
        <v>5330</v>
      </c>
    </row>
    <row r="66" spans="2:11" ht="18.75">
      <c r="B66" s="88" t="s">
        <v>5370</v>
      </c>
      <c r="C66" s="390" t="s">
        <v>34</v>
      </c>
      <c r="D66" s="391" t="s">
        <v>35</v>
      </c>
      <c r="E66" s="391" t="s">
        <v>5330</v>
      </c>
      <c r="F66" t="b">
        <f t="shared" ref="F66:F105" si="1">EXACT(C66,I66)</f>
        <v>1</v>
      </c>
      <c r="I66" t="s">
        <v>34</v>
      </c>
      <c r="J66" t="s">
        <v>35</v>
      </c>
      <c r="K66" t="s">
        <v>5330</v>
      </c>
    </row>
    <row r="67" spans="2:11" ht="18.75">
      <c r="B67" s="88" t="s">
        <v>5357</v>
      </c>
      <c r="C67" s="390" t="s">
        <v>181</v>
      </c>
      <c r="D67" s="391" t="s">
        <v>183</v>
      </c>
      <c r="E67" s="388" t="s">
        <v>5338</v>
      </c>
      <c r="F67" t="b">
        <f t="shared" si="1"/>
        <v>1</v>
      </c>
      <c r="I67" t="s">
        <v>181</v>
      </c>
      <c r="J67" t="s">
        <v>183</v>
      </c>
      <c r="K67" t="s">
        <v>5338</v>
      </c>
    </row>
    <row r="68" spans="2:11" ht="18.75">
      <c r="B68" s="88" t="s">
        <v>5357</v>
      </c>
      <c r="C68" s="390" t="s">
        <v>160</v>
      </c>
      <c r="D68" s="391" t="s">
        <v>161</v>
      </c>
      <c r="E68" s="373" t="s">
        <v>5338</v>
      </c>
      <c r="F68" t="b">
        <f t="shared" si="1"/>
        <v>1</v>
      </c>
      <c r="I68" t="s">
        <v>160</v>
      </c>
      <c r="J68" t="s">
        <v>161</v>
      </c>
      <c r="K68" t="s">
        <v>5338</v>
      </c>
    </row>
    <row r="69" spans="2:11" ht="18.75">
      <c r="B69" s="88" t="s">
        <v>5357</v>
      </c>
      <c r="C69" s="390" t="s">
        <v>1269</v>
      </c>
      <c r="D69" s="391" t="s">
        <v>1271</v>
      </c>
      <c r="E69" s="388" t="s">
        <v>5338</v>
      </c>
      <c r="F69" t="b">
        <f t="shared" si="1"/>
        <v>1</v>
      </c>
      <c r="I69" t="s">
        <v>1269</v>
      </c>
      <c r="J69" t="s">
        <v>1271</v>
      </c>
      <c r="K69" t="s">
        <v>5338</v>
      </c>
    </row>
    <row r="70" spans="2:11" ht="18.75">
      <c r="B70" s="88" t="s">
        <v>5357</v>
      </c>
      <c r="C70" s="390" t="s">
        <v>1788</v>
      </c>
      <c r="D70" s="391" t="s">
        <v>1790</v>
      </c>
      <c r="E70" s="388" t="s">
        <v>5338</v>
      </c>
      <c r="F70" t="b">
        <f t="shared" si="1"/>
        <v>1</v>
      </c>
      <c r="I70" t="s">
        <v>1788</v>
      </c>
      <c r="J70" t="s">
        <v>1790</v>
      </c>
      <c r="K70" t="s">
        <v>5338</v>
      </c>
    </row>
    <row r="71" spans="2:11" ht="18.75">
      <c r="B71" s="88" t="s">
        <v>5357</v>
      </c>
      <c r="C71" s="390" t="s">
        <v>178</v>
      </c>
      <c r="D71" s="391" t="s">
        <v>180</v>
      </c>
      <c r="E71" s="388" t="s">
        <v>5338</v>
      </c>
      <c r="F71" t="b">
        <f t="shared" si="1"/>
        <v>1</v>
      </c>
      <c r="I71" t="s">
        <v>178</v>
      </c>
      <c r="J71" t="s">
        <v>180</v>
      </c>
      <c r="K71" t="s">
        <v>5338</v>
      </c>
    </row>
    <row r="72" spans="2:11" ht="18.75">
      <c r="B72" s="88" t="s">
        <v>5357</v>
      </c>
      <c r="C72" s="390" t="s">
        <v>46</v>
      </c>
      <c r="D72" s="391" t="s">
        <v>47</v>
      </c>
      <c r="E72" s="388" t="s">
        <v>5346</v>
      </c>
      <c r="F72" t="b">
        <f t="shared" si="1"/>
        <v>1</v>
      </c>
      <c r="I72" t="s">
        <v>46</v>
      </c>
      <c r="J72" t="s">
        <v>47</v>
      </c>
      <c r="K72" t="s">
        <v>5346</v>
      </c>
    </row>
    <row r="73" spans="2:11" ht="18.75">
      <c r="B73" s="88" t="s">
        <v>5357</v>
      </c>
      <c r="C73" s="390" t="s">
        <v>33</v>
      </c>
      <c r="D73" s="391" t="s">
        <v>35</v>
      </c>
      <c r="E73" s="388" t="s">
        <v>5346</v>
      </c>
      <c r="F73" t="b">
        <f t="shared" si="1"/>
        <v>1</v>
      </c>
      <c r="I73" t="s">
        <v>33</v>
      </c>
      <c r="J73" t="s">
        <v>35</v>
      </c>
      <c r="K73" t="s">
        <v>5346</v>
      </c>
    </row>
    <row r="74" spans="2:11" ht="18.75">
      <c r="B74" s="421" t="s">
        <v>5357</v>
      </c>
      <c r="C74" s="422" t="s">
        <v>432</v>
      </c>
      <c r="D74" s="391" t="s">
        <v>434</v>
      </c>
      <c r="E74" s="391" t="s">
        <v>5339</v>
      </c>
      <c r="F74" t="b">
        <f t="shared" si="1"/>
        <v>1</v>
      </c>
      <c r="I74" t="s">
        <v>432</v>
      </c>
      <c r="J74" t="s">
        <v>434</v>
      </c>
      <c r="K74" t="s">
        <v>5375</v>
      </c>
    </row>
    <row r="75" spans="2:11" ht="18.75">
      <c r="B75" s="421" t="s">
        <v>5357</v>
      </c>
      <c r="C75" s="390" t="s">
        <v>415</v>
      </c>
      <c r="D75" s="391" t="s">
        <v>417</v>
      </c>
      <c r="E75" s="391" t="s">
        <v>5339</v>
      </c>
      <c r="F75" t="b">
        <f t="shared" si="1"/>
        <v>1</v>
      </c>
      <c r="I75" t="s">
        <v>415</v>
      </c>
      <c r="J75" t="s">
        <v>417</v>
      </c>
      <c r="K75" t="s">
        <v>5375</v>
      </c>
    </row>
    <row r="76" spans="2:11" ht="18.75">
      <c r="B76" s="88" t="s">
        <v>5357</v>
      </c>
      <c r="C76" s="390" t="s">
        <v>137</v>
      </c>
      <c r="D76" s="391" t="s">
        <v>139</v>
      </c>
      <c r="E76" s="391" t="s">
        <v>5339</v>
      </c>
      <c r="F76" t="b">
        <f t="shared" si="1"/>
        <v>1</v>
      </c>
      <c r="I76" t="s">
        <v>137</v>
      </c>
      <c r="J76" t="s">
        <v>139</v>
      </c>
      <c r="K76" t="s">
        <v>5375</v>
      </c>
    </row>
    <row r="77" spans="2:11" ht="18.75">
      <c r="B77" s="88" t="s">
        <v>5357</v>
      </c>
      <c r="C77" s="390" t="s">
        <v>406</v>
      </c>
      <c r="D77" s="391" t="s">
        <v>409</v>
      </c>
      <c r="E77" s="391" t="s">
        <v>5339</v>
      </c>
      <c r="F77" t="b">
        <f t="shared" si="1"/>
        <v>1</v>
      </c>
      <c r="I77" t="s">
        <v>406</v>
      </c>
      <c r="J77" t="s">
        <v>409</v>
      </c>
      <c r="K77" t="s">
        <v>5375</v>
      </c>
    </row>
    <row r="78" spans="2:11" ht="18.75">
      <c r="B78" s="88" t="s">
        <v>5357</v>
      </c>
      <c r="C78" s="390" t="s">
        <v>410</v>
      </c>
      <c r="D78" s="391" t="s">
        <v>412</v>
      </c>
      <c r="E78" s="391" t="s">
        <v>5339</v>
      </c>
      <c r="F78" t="b">
        <f t="shared" si="1"/>
        <v>1</v>
      </c>
      <c r="I78" t="s">
        <v>410</v>
      </c>
      <c r="J78" t="s">
        <v>412</v>
      </c>
      <c r="K78" t="s">
        <v>5375</v>
      </c>
    </row>
    <row r="79" spans="2:11" ht="18.75">
      <c r="B79" s="88" t="s">
        <v>5357</v>
      </c>
      <c r="C79" s="422" t="s">
        <v>413</v>
      </c>
      <c r="D79" s="391" t="s">
        <v>1672</v>
      </c>
      <c r="E79" s="391" t="s">
        <v>5339</v>
      </c>
      <c r="F79" t="b">
        <f t="shared" si="1"/>
        <v>1</v>
      </c>
      <c r="I79" t="s">
        <v>413</v>
      </c>
      <c r="J79" t="s">
        <v>1672</v>
      </c>
      <c r="K79" t="s">
        <v>5375</v>
      </c>
    </row>
    <row r="80" spans="2:11" ht="37.5">
      <c r="B80" s="88" t="s">
        <v>5357</v>
      </c>
      <c r="C80" s="390" t="s">
        <v>55</v>
      </c>
      <c r="D80" s="391" t="s">
        <v>56</v>
      </c>
      <c r="E80" s="391" t="s">
        <v>5340</v>
      </c>
      <c r="F80" t="b">
        <f t="shared" si="1"/>
        <v>1</v>
      </c>
      <c r="I80" t="s">
        <v>55</v>
      </c>
      <c r="J80" t="s">
        <v>56</v>
      </c>
      <c r="K80" t="s">
        <v>5376</v>
      </c>
    </row>
    <row r="81" spans="2:11" ht="18.75">
      <c r="B81" s="421" t="s">
        <v>5357</v>
      </c>
      <c r="C81" s="390" t="s">
        <v>1495</v>
      </c>
      <c r="D81" s="391" t="s">
        <v>393</v>
      </c>
      <c r="E81" s="391" t="s">
        <v>5341</v>
      </c>
      <c r="F81" t="b">
        <f t="shared" si="1"/>
        <v>1</v>
      </c>
      <c r="I81" t="s">
        <v>1495</v>
      </c>
      <c r="J81" t="s">
        <v>393</v>
      </c>
      <c r="K81" t="s">
        <v>5377</v>
      </c>
    </row>
    <row r="82" spans="2:11" ht="18.75">
      <c r="B82" s="421" t="s">
        <v>5357</v>
      </c>
      <c r="C82" s="422" t="s">
        <v>1494</v>
      </c>
      <c r="D82" s="391" t="s">
        <v>384</v>
      </c>
      <c r="E82" s="391" t="s">
        <v>5341</v>
      </c>
      <c r="F82" t="b">
        <f t="shared" si="1"/>
        <v>1</v>
      </c>
      <c r="I82" t="s">
        <v>1494</v>
      </c>
      <c r="J82" t="s">
        <v>384</v>
      </c>
      <c r="K82" t="s">
        <v>5377</v>
      </c>
    </row>
    <row r="83" spans="2:11" ht="18.75">
      <c r="B83" s="88" t="s">
        <v>5357</v>
      </c>
      <c r="C83" s="390" t="s">
        <v>386</v>
      </c>
      <c r="D83" s="391" t="s">
        <v>388</v>
      </c>
      <c r="E83" s="391" t="s">
        <v>5341</v>
      </c>
      <c r="F83" t="b">
        <f t="shared" si="1"/>
        <v>1</v>
      </c>
      <c r="I83" t="s">
        <v>386</v>
      </c>
      <c r="J83" t="s">
        <v>388</v>
      </c>
      <c r="K83" t="s">
        <v>5377</v>
      </c>
    </row>
    <row r="84" spans="2:11" ht="18.75">
      <c r="B84" s="88" t="s">
        <v>5357</v>
      </c>
      <c r="C84" s="390" t="s">
        <v>1493</v>
      </c>
      <c r="D84" s="391" t="s">
        <v>394</v>
      </c>
      <c r="E84" s="391" t="s">
        <v>5341</v>
      </c>
      <c r="F84" t="b">
        <f t="shared" si="1"/>
        <v>1</v>
      </c>
      <c r="I84" t="s">
        <v>1493</v>
      </c>
      <c r="J84" t="s">
        <v>394</v>
      </c>
      <c r="K84" t="s">
        <v>5377</v>
      </c>
    </row>
    <row r="85" spans="2:11" ht="18.75">
      <c r="B85" s="88" t="s">
        <v>5357</v>
      </c>
      <c r="C85" s="422" t="s">
        <v>381</v>
      </c>
      <c r="D85" s="391" t="s">
        <v>383</v>
      </c>
      <c r="E85" s="391" t="s">
        <v>5341</v>
      </c>
      <c r="F85" t="b">
        <f t="shared" si="1"/>
        <v>1</v>
      </c>
      <c r="I85" t="s">
        <v>381</v>
      </c>
      <c r="J85" t="s">
        <v>383</v>
      </c>
      <c r="K85" t="s">
        <v>5377</v>
      </c>
    </row>
    <row r="86" spans="2:11" ht="18.75">
      <c r="B86" s="88" t="s">
        <v>5357</v>
      </c>
      <c r="C86" s="390" t="s">
        <v>848</v>
      </c>
      <c r="D86" s="391" t="s">
        <v>850</v>
      </c>
      <c r="E86" s="391" t="s">
        <v>5342</v>
      </c>
      <c r="F86" t="b">
        <f t="shared" si="1"/>
        <v>1</v>
      </c>
      <c r="I86" t="s">
        <v>848</v>
      </c>
      <c r="J86" t="s">
        <v>850</v>
      </c>
      <c r="K86" t="s">
        <v>5378</v>
      </c>
    </row>
    <row r="87" spans="2:11" ht="18.75">
      <c r="B87" s="88" t="s">
        <v>5357</v>
      </c>
      <c r="C87" s="390" t="s">
        <v>293</v>
      </c>
      <c r="D87" s="391" t="s">
        <v>294</v>
      </c>
      <c r="E87" s="391" t="s">
        <v>5342</v>
      </c>
      <c r="F87" t="b">
        <f t="shared" si="1"/>
        <v>1</v>
      </c>
      <c r="I87" t="s">
        <v>293</v>
      </c>
      <c r="J87" t="s">
        <v>294</v>
      </c>
      <c r="K87" t="s">
        <v>5378</v>
      </c>
    </row>
    <row r="88" spans="2:11" ht="18.75">
      <c r="B88" s="88" t="s">
        <v>5357</v>
      </c>
      <c r="C88" s="390" t="s">
        <v>876</v>
      </c>
      <c r="D88" s="391" t="s">
        <v>878</v>
      </c>
      <c r="E88" s="391" t="s">
        <v>5342</v>
      </c>
      <c r="F88" t="b">
        <f t="shared" si="1"/>
        <v>1</v>
      </c>
      <c r="I88" t="s">
        <v>876</v>
      </c>
      <c r="J88" t="s">
        <v>878</v>
      </c>
      <c r="K88" t="s">
        <v>5378</v>
      </c>
    </row>
    <row r="89" spans="2:11" ht="18.75">
      <c r="B89" s="88" t="s">
        <v>5357</v>
      </c>
      <c r="C89" s="390" t="s">
        <v>42</v>
      </c>
      <c r="D89" s="391" t="s">
        <v>43</v>
      </c>
      <c r="E89" s="391" t="s">
        <v>5342</v>
      </c>
      <c r="F89" t="b">
        <f t="shared" si="1"/>
        <v>1</v>
      </c>
      <c r="I89" t="s">
        <v>42</v>
      </c>
      <c r="J89" t="s">
        <v>43</v>
      </c>
      <c r="K89" t="s">
        <v>5378</v>
      </c>
    </row>
    <row r="90" spans="2:11" ht="37.5">
      <c r="B90" s="88" t="s">
        <v>5357</v>
      </c>
      <c r="C90" s="390" t="s">
        <v>843</v>
      </c>
      <c r="D90" s="391" t="s">
        <v>844</v>
      </c>
      <c r="E90" s="391" t="s">
        <v>5342</v>
      </c>
      <c r="F90" t="b">
        <f t="shared" si="1"/>
        <v>1</v>
      </c>
      <c r="I90" t="s">
        <v>843</v>
      </c>
      <c r="J90" t="s">
        <v>844</v>
      </c>
      <c r="K90" t="s">
        <v>5378</v>
      </c>
    </row>
    <row r="91" spans="2:11" ht="18.75">
      <c r="B91" s="88" t="s">
        <v>5357</v>
      </c>
      <c r="C91" s="390" t="s">
        <v>484</v>
      </c>
      <c r="D91" s="391" t="s">
        <v>486</v>
      </c>
      <c r="E91" s="396" t="s">
        <v>5342</v>
      </c>
      <c r="F91" t="b">
        <f t="shared" si="1"/>
        <v>1</v>
      </c>
      <c r="I91" t="s">
        <v>484</v>
      </c>
      <c r="J91" t="s">
        <v>486</v>
      </c>
      <c r="K91" t="s">
        <v>5378</v>
      </c>
    </row>
    <row r="92" spans="2:11" ht="18.75">
      <c r="B92" s="88" t="s">
        <v>5357</v>
      </c>
      <c r="C92" s="390" t="s">
        <v>114</v>
      </c>
      <c r="D92" s="391" t="s">
        <v>115</v>
      </c>
      <c r="E92" s="391" t="s">
        <v>5343</v>
      </c>
      <c r="F92" t="b">
        <f t="shared" si="1"/>
        <v>1</v>
      </c>
      <c r="I92" t="s">
        <v>114</v>
      </c>
      <c r="J92" t="s">
        <v>115</v>
      </c>
      <c r="K92" t="s">
        <v>5379</v>
      </c>
    </row>
    <row r="93" spans="2:11" ht="18.75">
      <c r="B93" s="88" t="s">
        <v>5357</v>
      </c>
      <c r="C93" s="390" t="s">
        <v>1024</v>
      </c>
      <c r="D93" s="391" t="s">
        <v>297</v>
      </c>
      <c r="E93" s="391" t="s">
        <v>5344</v>
      </c>
      <c r="F93" t="b">
        <f t="shared" si="1"/>
        <v>1</v>
      </c>
      <c r="I93" t="s">
        <v>1024</v>
      </c>
      <c r="J93" t="s">
        <v>297</v>
      </c>
      <c r="K93" t="s">
        <v>5380</v>
      </c>
    </row>
    <row r="94" spans="2:11" ht="18.75">
      <c r="B94" s="88" t="s">
        <v>5357</v>
      </c>
      <c r="C94" s="390" t="s">
        <v>102</v>
      </c>
      <c r="D94" s="391" t="s">
        <v>62</v>
      </c>
      <c r="E94" s="391" t="s">
        <v>5344</v>
      </c>
      <c r="F94" t="b">
        <f t="shared" si="1"/>
        <v>1</v>
      </c>
      <c r="I94" t="s">
        <v>102</v>
      </c>
      <c r="J94" t="s">
        <v>62</v>
      </c>
      <c r="K94" t="s">
        <v>5380</v>
      </c>
    </row>
    <row r="95" spans="2:11" ht="18.75">
      <c r="B95" s="88" t="s">
        <v>5357</v>
      </c>
      <c r="C95" s="390" t="s">
        <v>217</v>
      </c>
      <c r="D95" s="391" t="s">
        <v>219</v>
      </c>
      <c r="E95" s="391" t="s">
        <v>5344</v>
      </c>
      <c r="F95" t="b">
        <f t="shared" si="1"/>
        <v>1</v>
      </c>
      <c r="I95" t="s">
        <v>217</v>
      </c>
      <c r="J95" t="s">
        <v>219</v>
      </c>
      <c r="K95" t="s">
        <v>5380</v>
      </c>
    </row>
    <row r="96" spans="2:11" ht="18.75">
      <c r="B96" s="88" t="s">
        <v>5357</v>
      </c>
      <c r="C96" s="390" t="s">
        <v>281</v>
      </c>
      <c r="D96" s="391" t="s">
        <v>283</v>
      </c>
      <c r="E96" s="391" t="s">
        <v>5344</v>
      </c>
      <c r="F96" t="b">
        <f t="shared" si="1"/>
        <v>1</v>
      </c>
      <c r="I96" t="s">
        <v>281</v>
      </c>
      <c r="J96" t="s">
        <v>283</v>
      </c>
      <c r="K96" t="s">
        <v>5380</v>
      </c>
    </row>
    <row r="97" spans="2:11" ht="37.5">
      <c r="B97" s="88" t="s">
        <v>5357</v>
      </c>
      <c r="C97" s="390" t="s">
        <v>30</v>
      </c>
      <c r="D97" s="391" t="s">
        <v>1567</v>
      </c>
      <c r="E97" s="391" t="s">
        <v>5344</v>
      </c>
      <c r="F97" t="b">
        <f t="shared" si="1"/>
        <v>1</v>
      </c>
      <c r="I97" t="s">
        <v>30</v>
      </c>
      <c r="J97" t="s">
        <v>1567</v>
      </c>
      <c r="K97" t="s">
        <v>5380</v>
      </c>
    </row>
    <row r="98" spans="2:11" ht="18.75">
      <c r="B98" s="88" t="s">
        <v>5357</v>
      </c>
      <c r="C98" s="390" t="s">
        <v>363</v>
      </c>
      <c r="D98" s="391" t="s">
        <v>365</v>
      </c>
      <c r="E98" s="391" t="s">
        <v>5344</v>
      </c>
      <c r="F98" t="b">
        <f t="shared" si="1"/>
        <v>1</v>
      </c>
      <c r="I98" t="s">
        <v>363</v>
      </c>
      <c r="J98" t="s">
        <v>365</v>
      </c>
      <c r="K98" t="s">
        <v>5380</v>
      </c>
    </row>
    <row r="99" spans="2:11" ht="18.75">
      <c r="B99" s="88" t="s">
        <v>5357</v>
      </c>
      <c r="C99" s="390" t="s">
        <v>357</v>
      </c>
      <c r="D99" s="391" t="s">
        <v>359</v>
      </c>
      <c r="E99" s="396" t="s">
        <v>5344</v>
      </c>
      <c r="F99" t="b">
        <f t="shared" si="1"/>
        <v>1</v>
      </c>
      <c r="I99" t="s">
        <v>357</v>
      </c>
      <c r="J99" t="s">
        <v>359</v>
      </c>
      <c r="K99" t="s">
        <v>5380</v>
      </c>
    </row>
    <row r="100" spans="2:11" ht="37.5">
      <c r="B100" s="88" t="s">
        <v>5357</v>
      </c>
      <c r="C100" s="390" t="s">
        <v>162</v>
      </c>
      <c r="D100" s="391" t="s">
        <v>161</v>
      </c>
      <c r="E100" s="391" t="s">
        <v>5347</v>
      </c>
      <c r="F100" t="b">
        <f t="shared" si="1"/>
        <v>1</v>
      </c>
      <c r="I100" t="s">
        <v>162</v>
      </c>
      <c r="J100" t="s">
        <v>161</v>
      </c>
      <c r="K100" t="s">
        <v>5347</v>
      </c>
    </row>
    <row r="101" spans="2:11" ht="37.5">
      <c r="B101" s="88" t="s">
        <v>5357</v>
      </c>
      <c r="C101" s="390" t="s">
        <v>116</v>
      </c>
      <c r="D101" s="391" t="s">
        <v>118</v>
      </c>
      <c r="E101" s="391" t="s">
        <v>5348</v>
      </c>
      <c r="F101" t="b">
        <f t="shared" si="1"/>
        <v>1</v>
      </c>
      <c r="I101" t="s">
        <v>116</v>
      </c>
      <c r="J101" t="s">
        <v>118</v>
      </c>
      <c r="K101" t="s">
        <v>5347</v>
      </c>
    </row>
    <row r="102" spans="2:11" ht="37.5">
      <c r="B102" s="88" t="s">
        <v>5357</v>
      </c>
      <c r="C102" s="390" t="s">
        <v>146</v>
      </c>
      <c r="D102" s="391" t="s">
        <v>1587</v>
      </c>
      <c r="E102" s="391" t="s">
        <v>5348</v>
      </c>
      <c r="F102" t="b">
        <f t="shared" si="1"/>
        <v>1</v>
      </c>
      <c r="I102" s="390" t="s">
        <v>146</v>
      </c>
      <c r="J102" s="391" t="s">
        <v>1587</v>
      </c>
      <c r="K102" t="s">
        <v>5381</v>
      </c>
    </row>
    <row r="103" spans="2:11" ht="37.5">
      <c r="B103" s="88" t="s">
        <v>5357</v>
      </c>
      <c r="C103" s="390" t="s">
        <v>249</v>
      </c>
      <c r="D103" s="391" t="s">
        <v>251</v>
      </c>
      <c r="E103" s="391" t="s">
        <v>5348</v>
      </c>
      <c r="F103" t="b">
        <f t="shared" si="1"/>
        <v>1</v>
      </c>
      <c r="I103" t="s">
        <v>249</v>
      </c>
      <c r="J103" t="s">
        <v>251</v>
      </c>
      <c r="K103" t="s">
        <v>5347</v>
      </c>
    </row>
    <row r="104" spans="2:11" ht="37.5">
      <c r="B104" s="88" t="s">
        <v>5357</v>
      </c>
      <c r="C104" s="390" t="s">
        <v>152</v>
      </c>
      <c r="D104" s="391" t="s">
        <v>153</v>
      </c>
      <c r="E104" s="391" t="s">
        <v>5348</v>
      </c>
      <c r="F104" t="b">
        <f t="shared" si="1"/>
        <v>1</v>
      </c>
      <c r="I104" t="s">
        <v>152</v>
      </c>
      <c r="J104" t="s">
        <v>153</v>
      </c>
      <c r="K104" t="s">
        <v>5347</v>
      </c>
    </row>
    <row r="105" spans="2:11" ht="18.75">
      <c r="B105" s="88" t="s">
        <v>5357</v>
      </c>
      <c r="C105" s="390" t="s">
        <v>39</v>
      </c>
      <c r="D105" s="391" t="s">
        <v>41</v>
      </c>
      <c r="E105" s="373" t="s">
        <v>5345</v>
      </c>
      <c r="F105" t="b">
        <f t="shared" si="1"/>
        <v>1</v>
      </c>
      <c r="I105" t="s">
        <v>39</v>
      </c>
      <c r="J105" t="s">
        <v>41</v>
      </c>
      <c r="K105" t="s">
        <v>5382</v>
      </c>
    </row>
  </sheetData>
  <sortState ref="C1:E105">
    <sortCondition ref="E1:E105"/>
    <sortCondition ref="D1:D105"/>
  </sortState>
  <conditionalFormatting sqref="D38:E39 E9 E54:E55 E44:E48 B49:E53 B41:E43 B56:E57 B27:E27 B69:E90 B35:E37 B20:E23 B29:E33 B59:E59 B92:E98 B34:D34 B68:D68 B91:D91 B99:D99 B58:D58 B28:D28 B17:D17 B10:E16 E24:E26 B61:E67 E60 B60 B6:E8 B1:E4 B100:E104 B105:D105 B5:D5">
    <cfRule type="cellIs" dxfId="715" priority="26" operator="equal">
      <formula>0</formula>
    </cfRule>
  </conditionalFormatting>
  <conditionalFormatting sqref="E5">
    <cfRule type="cellIs" dxfId="714" priority="25" operator="equal">
      <formula>0</formula>
    </cfRule>
  </conditionalFormatting>
  <conditionalFormatting sqref="E34">
    <cfRule type="cellIs" dxfId="713" priority="20" operator="equal">
      <formula>0</formula>
    </cfRule>
  </conditionalFormatting>
  <conditionalFormatting sqref="E68">
    <cfRule type="cellIs" dxfId="712" priority="21" operator="equal">
      <formula>0</formula>
    </cfRule>
  </conditionalFormatting>
  <conditionalFormatting sqref="E99 E58 E28 E17">
    <cfRule type="cellIs" dxfId="711" priority="24" operator="equal">
      <formula>0</formula>
    </cfRule>
  </conditionalFormatting>
  <conditionalFormatting sqref="E91">
    <cfRule type="cellIs" dxfId="710" priority="23" operator="equal">
      <formula>0</formula>
    </cfRule>
  </conditionalFormatting>
  <conditionalFormatting sqref="E105">
    <cfRule type="cellIs" dxfId="709" priority="22" operator="equal">
      <formula>0</formula>
    </cfRule>
  </conditionalFormatting>
  <conditionalFormatting sqref="B40:D40">
    <cfRule type="cellIs" dxfId="708" priority="19" operator="equal">
      <formula>0</formula>
    </cfRule>
  </conditionalFormatting>
  <conditionalFormatting sqref="E40">
    <cfRule type="cellIs" dxfId="707" priority="18" operator="equal">
      <formula>0</formula>
    </cfRule>
  </conditionalFormatting>
  <conditionalFormatting sqref="B38:C39">
    <cfRule type="cellIs" dxfId="706" priority="17" operator="equal">
      <formula>0</formula>
    </cfRule>
  </conditionalFormatting>
  <conditionalFormatting sqref="B9 D9">
    <cfRule type="cellIs" dxfId="705" priority="16" operator="equal">
      <formula>0</formula>
    </cfRule>
  </conditionalFormatting>
  <conditionalFormatting sqref="C9">
    <cfRule type="cellIs" dxfId="704" priority="15" operator="equal">
      <formula>0</formula>
    </cfRule>
  </conditionalFormatting>
  <conditionalFormatting sqref="B24:D25 B26">
    <cfRule type="cellIs" dxfId="703" priority="14" operator="equal">
      <formula>0</formula>
    </cfRule>
  </conditionalFormatting>
  <conditionalFormatting sqref="B54:D55">
    <cfRule type="cellIs" dxfId="702" priority="13" operator="equal">
      <formula>0</formula>
    </cfRule>
  </conditionalFormatting>
  <conditionalFormatting sqref="B18:D19">
    <cfRule type="cellIs" dxfId="701" priority="11" operator="equal">
      <formula>0</formula>
    </cfRule>
  </conditionalFormatting>
  <conditionalFormatting sqref="E18:E19">
    <cfRule type="cellIs" dxfId="700" priority="12" operator="equal">
      <formula>0</formula>
    </cfRule>
  </conditionalFormatting>
  <conditionalFormatting sqref="C48:D48">
    <cfRule type="cellIs" dxfId="699" priority="9" operator="equal">
      <formula>0</formula>
    </cfRule>
  </conditionalFormatting>
  <conditionalFormatting sqref="B48">
    <cfRule type="cellIs" dxfId="698" priority="10" operator="equal">
      <formula>0</formula>
    </cfRule>
  </conditionalFormatting>
  <conditionalFormatting sqref="C44:C47">
    <cfRule type="cellIs" dxfId="697" priority="7" operator="equal">
      <formula>0</formula>
    </cfRule>
  </conditionalFormatting>
  <conditionalFormatting sqref="D44:D47 B44:B47">
    <cfRule type="cellIs" dxfId="696" priority="8" operator="equal">
      <formula>0</formula>
    </cfRule>
  </conditionalFormatting>
  <conditionalFormatting sqref="C26">
    <cfRule type="cellIs" dxfId="695" priority="5" operator="equal">
      <formula>0</formula>
    </cfRule>
  </conditionalFormatting>
  <conditionalFormatting sqref="D26">
    <cfRule type="cellIs" dxfId="694" priority="6" operator="equal">
      <formula>0</formula>
    </cfRule>
  </conditionalFormatting>
  <conditionalFormatting sqref="D60">
    <cfRule type="cellIs" dxfId="693" priority="4" operator="equal">
      <formula>0</formula>
    </cfRule>
  </conditionalFormatting>
  <conditionalFormatting sqref="C60">
    <cfRule type="cellIs" dxfId="692" priority="3" operator="equal">
      <formula>0</formula>
    </cfRule>
  </conditionalFormatting>
  <conditionalFormatting sqref="I5">
    <cfRule type="cellIs" dxfId="691" priority="2" operator="equal">
      <formula>0</formula>
    </cfRule>
  </conditionalFormatting>
  <conditionalFormatting sqref="I102:J102">
    <cfRule type="cellIs" dxfId="690" priority="1" operator="equal">
      <formula>0</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C18"/>
  <sheetViews>
    <sheetView workbookViewId="0">
      <selection activeCell="A5" sqref="A5"/>
    </sheetView>
  </sheetViews>
  <sheetFormatPr defaultRowHeight="21.95" customHeight="1"/>
  <cols>
    <col min="1" max="1" width="34.7109375" bestFit="1" customWidth="1"/>
    <col min="2" max="2" width="12.7109375" bestFit="1" customWidth="1"/>
  </cols>
  <sheetData>
    <row r="1" spans="1:3" ht="21.95" customHeight="1">
      <c r="A1" t="s">
        <v>1365</v>
      </c>
      <c r="B1" s="335" t="s">
        <v>5350</v>
      </c>
      <c r="C1" s="438" t="s">
        <v>5403</v>
      </c>
    </row>
    <row r="2" spans="1:3" ht="21.95" customHeight="1">
      <c r="A2" t="s">
        <v>5390</v>
      </c>
      <c r="B2" s="335" t="s">
        <v>5372</v>
      </c>
    </row>
    <row r="3" spans="1:3" ht="21.95" customHeight="1">
      <c r="A3" t="s">
        <v>5192</v>
      </c>
      <c r="B3" s="335" t="s">
        <v>5372</v>
      </c>
    </row>
    <row r="4" spans="1:3" ht="21.95" customHeight="1">
      <c r="A4" t="s">
        <v>5391</v>
      </c>
      <c r="B4" s="335" t="s">
        <v>5392</v>
      </c>
    </row>
    <row r="5" spans="1:3" ht="21.95" customHeight="1">
      <c r="A5" t="s">
        <v>1365</v>
      </c>
      <c r="B5" s="335" t="s">
        <v>5373</v>
      </c>
    </row>
    <row r="6" spans="1:3" ht="21.95" customHeight="1">
      <c r="A6" t="s">
        <v>5393</v>
      </c>
      <c r="B6" s="335" t="s">
        <v>5394</v>
      </c>
    </row>
    <row r="7" spans="1:3" ht="21.95" customHeight="1">
      <c r="A7" t="s">
        <v>5395</v>
      </c>
      <c r="B7" s="335" t="s">
        <v>5394</v>
      </c>
    </row>
    <row r="8" spans="1:3" ht="21.95" customHeight="1">
      <c r="A8" t="s">
        <v>377</v>
      </c>
      <c r="B8" s="437" t="s">
        <v>5396</v>
      </c>
    </row>
    <row r="9" spans="1:3" ht="21.95" customHeight="1">
      <c r="A9" t="s">
        <v>5397</v>
      </c>
      <c r="B9" s="437" t="s">
        <v>5396</v>
      </c>
    </row>
    <row r="10" spans="1:3" ht="21.95" customHeight="1">
      <c r="A10" t="s">
        <v>5192</v>
      </c>
      <c r="B10" s="437" t="s">
        <v>5398</v>
      </c>
    </row>
    <row r="11" spans="1:3" ht="21.95" customHeight="1">
      <c r="A11" t="s">
        <v>5399</v>
      </c>
      <c r="B11" s="437" t="s">
        <v>5400</v>
      </c>
    </row>
    <row r="12" spans="1:3" ht="21.95" customHeight="1">
      <c r="A12" t="s">
        <v>5401</v>
      </c>
      <c r="B12" s="437" t="s">
        <v>5400</v>
      </c>
      <c r="C12" s="438" t="s">
        <v>5402</v>
      </c>
    </row>
    <row r="13" spans="1:3" ht="21.95" customHeight="1">
      <c r="A13" t="s">
        <v>5406</v>
      </c>
      <c r="B13" s="437" t="s">
        <v>5378</v>
      </c>
    </row>
    <row r="14" spans="1:3" ht="21.95" customHeight="1">
      <c r="A14" t="s">
        <v>5408</v>
      </c>
      <c r="B14" s="437" t="s">
        <v>5348</v>
      </c>
    </row>
    <row r="15" spans="1:3" ht="21.95" customHeight="1">
      <c r="A15" t="s">
        <v>5409</v>
      </c>
      <c r="B15" s="437" t="s">
        <v>5348</v>
      </c>
    </row>
    <row r="16" spans="1:3" ht="21.95" customHeight="1">
      <c r="A16" t="s">
        <v>5404</v>
      </c>
      <c r="B16" s="437" t="s">
        <v>5405</v>
      </c>
    </row>
    <row r="18" spans="1:1" ht="21.95" customHeight="1">
      <c r="A18" s="438" t="s">
        <v>5407</v>
      </c>
    </row>
  </sheetData>
  <sortState ref="A1:C17">
    <sortCondition ref="B1:B17"/>
    <sortCondition ref="A1:A17"/>
  </sortState>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dimension ref="A1:M116"/>
  <sheetViews>
    <sheetView tabSelected="1" view="pageLayout" topLeftCell="D105" zoomScale="55" zoomScalePageLayoutView="55" workbookViewId="0">
      <selection activeCell="F77" sqref="F77"/>
    </sheetView>
  </sheetViews>
  <sheetFormatPr defaultColWidth="9.140625" defaultRowHeight="18.75"/>
  <cols>
    <col min="1" max="1" width="24.7109375" style="342" hidden="1" customWidth="1"/>
    <col min="2" max="2" width="24.7109375" style="343" hidden="1" customWidth="1"/>
    <col min="3" max="3" width="24.7109375" style="337" hidden="1" customWidth="1"/>
    <col min="4" max="4" width="8.42578125" style="499" customWidth="1"/>
    <col min="5" max="5" width="14.140625" style="441" customWidth="1"/>
    <col min="6" max="6" width="45.85546875" style="2" customWidth="1"/>
    <col min="7" max="7" width="19.7109375" style="629" customWidth="1"/>
    <col min="8" max="8" width="6.5703125" style="441" customWidth="1"/>
    <col min="9" max="10" width="7" style="441" customWidth="1"/>
    <col min="11" max="11" width="10.42578125" style="11" customWidth="1"/>
    <col min="12" max="12" width="10.5703125" style="2" customWidth="1"/>
    <col min="13" max="13" width="8.7109375" style="2" customWidth="1"/>
    <col min="14" max="16384" width="9.140625" style="2"/>
  </cols>
  <sheetData>
    <row r="1" spans="1:13" hidden="1">
      <c r="F1" s="2">
        <v>7</v>
      </c>
      <c r="H1" s="441">
        <v>8</v>
      </c>
      <c r="I1" s="441">
        <v>13</v>
      </c>
      <c r="J1" s="441">
        <v>14</v>
      </c>
    </row>
    <row r="2" spans="1:13" s="18" customFormat="1" ht="16.5" hidden="1">
      <c r="A2" s="342" t="s">
        <v>1500</v>
      </c>
      <c r="B2" s="343" t="s">
        <v>1501</v>
      </c>
      <c r="C2" s="337"/>
      <c r="D2" s="526" t="s">
        <v>1522</v>
      </c>
      <c r="E2" s="22"/>
      <c r="F2" s="18" t="s">
        <v>1523</v>
      </c>
      <c r="G2" s="630"/>
      <c r="H2" s="19" t="s">
        <v>1523</v>
      </c>
      <c r="I2" s="19"/>
      <c r="J2" s="19"/>
      <c r="K2" s="24"/>
      <c r="L2" s="18" t="s">
        <v>1502</v>
      </c>
    </row>
    <row r="3" spans="1:13" s="18" customFormat="1" ht="16.5" hidden="1">
      <c r="A3" s="342"/>
      <c r="B3" s="343"/>
      <c r="C3" s="337"/>
      <c r="D3" s="526"/>
      <c r="E3" s="19"/>
      <c r="G3" s="630"/>
      <c r="H3" s="19"/>
      <c r="I3" s="19"/>
      <c r="J3" s="19"/>
      <c r="K3" s="20"/>
    </row>
    <row r="4" spans="1:13">
      <c r="D4" s="809" t="s">
        <v>5641</v>
      </c>
      <c r="E4" s="809"/>
      <c r="F4" s="809"/>
      <c r="G4" s="809"/>
      <c r="H4" s="809"/>
      <c r="I4" s="809"/>
      <c r="J4" s="809"/>
      <c r="K4" s="809"/>
      <c r="L4" s="809"/>
      <c r="M4" s="809"/>
    </row>
    <row r="5" spans="1:13" ht="28.5" customHeight="1">
      <c r="C5" s="338"/>
      <c r="D5" s="809"/>
      <c r="E5" s="809"/>
      <c r="F5" s="809"/>
      <c r="G5" s="809"/>
      <c r="H5" s="809"/>
      <c r="I5" s="809"/>
      <c r="J5" s="809"/>
      <c r="K5" s="809"/>
      <c r="L5" s="809"/>
      <c r="M5" s="809"/>
    </row>
    <row r="6" spans="1:13" ht="18" customHeight="1" thickBot="1">
      <c r="A6" s="344">
        <v>42156</v>
      </c>
      <c r="G6" s="631"/>
      <c r="H6" s="435"/>
      <c r="I6" s="435"/>
      <c r="J6" s="435"/>
      <c r="K6" s="435"/>
      <c r="L6" s="435"/>
      <c r="M6" s="435"/>
    </row>
    <row r="7" spans="1:13" s="5" customFormat="1" ht="18.75" customHeight="1">
      <c r="A7" s="344">
        <v>42174</v>
      </c>
      <c r="B7" s="345"/>
      <c r="C7" s="794" t="s">
        <v>3381</v>
      </c>
      <c r="D7" s="797" t="s">
        <v>5478</v>
      </c>
      <c r="E7" s="797" t="s">
        <v>2265</v>
      </c>
      <c r="F7" s="797" t="s">
        <v>1509</v>
      </c>
      <c r="G7" s="800" t="s">
        <v>5479</v>
      </c>
      <c r="H7" s="810" t="s">
        <v>1479</v>
      </c>
      <c r="I7" s="810" t="s">
        <v>1483</v>
      </c>
      <c r="J7" s="810" t="s">
        <v>1557</v>
      </c>
      <c r="K7" s="813" t="s">
        <v>1512</v>
      </c>
      <c r="L7" s="814"/>
      <c r="M7" s="815"/>
    </row>
    <row r="8" spans="1:13" s="5" customFormat="1" ht="18.75" customHeight="1">
      <c r="A8" s="344">
        <v>42181</v>
      </c>
      <c r="B8" s="345"/>
      <c r="C8" s="795"/>
      <c r="D8" s="798"/>
      <c r="E8" s="798"/>
      <c r="F8" s="798"/>
      <c r="G8" s="801"/>
      <c r="H8" s="811"/>
      <c r="I8" s="811"/>
      <c r="J8" s="811"/>
      <c r="K8" s="816" t="s">
        <v>1481</v>
      </c>
      <c r="L8" s="798"/>
      <c r="M8" s="811" t="s">
        <v>1480</v>
      </c>
    </row>
    <row r="9" spans="1:13" s="5" customFormat="1" ht="63" customHeight="1" thickBot="1">
      <c r="A9" s="345"/>
      <c r="B9" s="345"/>
      <c r="C9" s="796"/>
      <c r="D9" s="799"/>
      <c r="E9" s="799"/>
      <c r="F9" s="799"/>
      <c r="G9" s="802"/>
      <c r="H9" s="812"/>
      <c r="I9" s="812"/>
      <c r="J9" s="812"/>
      <c r="K9" s="817"/>
      <c r="L9" s="799"/>
      <c r="M9" s="812"/>
    </row>
    <row r="10" spans="1:13" s="5" customFormat="1" ht="35.25" customHeight="1">
      <c r="A10" s="345"/>
      <c r="B10" s="345"/>
      <c r="C10" s="690"/>
      <c r="D10" s="803" t="s">
        <v>5620</v>
      </c>
      <c r="E10" s="804"/>
      <c r="F10" s="805"/>
      <c r="G10" s="695"/>
      <c r="H10" s="577"/>
      <c r="I10" s="577"/>
      <c r="J10" s="696"/>
      <c r="K10" s="697"/>
      <c r="L10" s="698"/>
      <c r="M10" s="577"/>
    </row>
    <row r="11" spans="1:13" s="5" customFormat="1" ht="39.75" customHeight="1">
      <c r="A11" s="345"/>
      <c r="B11" s="345"/>
      <c r="C11" s="687"/>
      <c r="D11" s="841">
        <v>1</v>
      </c>
      <c r="E11" s="841" t="s">
        <v>5579</v>
      </c>
      <c r="F11" s="843" t="s">
        <v>5580</v>
      </c>
      <c r="G11" s="502" t="s">
        <v>5621</v>
      </c>
      <c r="H11" s="503">
        <v>2</v>
      </c>
      <c r="I11" s="500" t="s">
        <v>2</v>
      </c>
      <c r="J11" s="504">
        <v>30</v>
      </c>
      <c r="K11" s="505">
        <v>42744</v>
      </c>
      <c r="L11" s="506" t="s">
        <v>5383</v>
      </c>
      <c r="M11" s="500" t="s">
        <v>5279</v>
      </c>
    </row>
    <row r="12" spans="1:13" s="5" customFormat="1" ht="56.25" customHeight="1">
      <c r="A12" s="345"/>
      <c r="B12" s="345"/>
      <c r="C12" s="688"/>
      <c r="D12" s="840"/>
      <c r="E12" s="840"/>
      <c r="F12" s="842"/>
      <c r="G12" s="540" t="s">
        <v>5623</v>
      </c>
      <c r="H12" s="568">
        <v>2</v>
      </c>
      <c r="I12" s="500" t="s">
        <v>2</v>
      </c>
      <c r="J12" s="504">
        <v>30</v>
      </c>
      <c r="K12" s="505">
        <v>42744</v>
      </c>
      <c r="L12" s="506" t="s">
        <v>5383</v>
      </c>
      <c r="M12" s="500" t="s">
        <v>5286</v>
      </c>
    </row>
    <row r="13" spans="1:13" s="5" customFormat="1" ht="42.75" customHeight="1">
      <c r="A13" s="345"/>
      <c r="B13" s="345"/>
      <c r="C13" s="699"/>
      <c r="D13" s="557">
        <v>2</v>
      </c>
      <c r="E13" s="557" t="s">
        <v>5629</v>
      </c>
      <c r="F13" s="502" t="s">
        <v>5580</v>
      </c>
      <c r="G13" s="540" t="s">
        <v>5630</v>
      </c>
      <c r="H13" s="568">
        <v>2</v>
      </c>
      <c r="I13" s="500" t="s">
        <v>2</v>
      </c>
      <c r="J13" s="563">
        <v>30</v>
      </c>
      <c r="K13" s="505">
        <v>42744</v>
      </c>
      <c r="L13" s="506" t="s">
        <v>5383</v>
      </c>
      <c r="M13" s="500" t="s">
        <v>5286</v>
      </c>
    </row>
    <row r="14" spans="1:13" s="43" customFormat="1" ht="42" customHeight="1">
      <c r="A14" s="346">
        <f>_Ngay_gio</f>
        <v>0.27083333333333331</v>
      </c>
      <c r="B14" s="347" t="str">
        <f>_Gio</f>
        <v>6:30</v>
      </c>
      <c r="C14" s="551" t="s">
        <v>5276</v>
      </c>
      <c r="D14" s="841">
        <v>3</v>
      </c>
      <c r="E14" s="841" t="s">
        <v>5579</v>
      </c>
      <c r="F14" s="843" t="s">
        <v>5581</v>
      </c>
      <c r="G14" s="502" t="s">
        <v>5621</v>
      </c>
      <c r="H14" s="568">
        <v>2</v>
      </c>
      <c r="I14" s="500" t="s">
        <v>2</v>
      </c>
      <c r="J14" s="563">
        <v>30</v>
      </c>
      <c r="K14" s="569">
        <v>42745</v>
      </c>
      <c r="L14" s="523" t="s">
        <v>5385</v>
      </c>
      <c r="M14" s="557" t="s">
        <v>5279</v>
      </c>
    </row>
    <row r="15" spans="1:13" s="43" customFormat="1" ht="51" customHeight="1">
      <c r="A15" s="346"/>
      <c r="B15" s="347"/>
      <c r="C15" s="551"/>
      <c r="D15" s="840"/>
      <c r="E15" s="840"/>
      <c r="F15" s="842"/>
      <c r="G15" s="540" t="s">
        <v>5622</v>
      </c>
      <c r="H15" s="568">
        <v>3</v>
      </c>
      <c r="I15" s="500" t="s">
        <v>2</v>
      </c>
      <c r="J15" s="563">
        <v>30</v>
      </c>
      <c r="K15" s="569">
        <v>42745</v>
      </c>
      <c r="L15" s="523" t="s">
        <v>5385</v>
      </c>
      <c r="M15" s="557" t="s">
        <v>5286</v>
      </c>
    </row>
    <row r="16" spans="1:13" s="43" customFormat="1" ht="50.25" customHeight="1">
      <c r="A16" s="346"/>
      <c r="B16" s="347"/>
      <c r="C16" s="552"/>
      <c r="D16" s="841">
        <v>4</v>
      </c>
      <c r="E16" s="841" t="s">
        <v>5579</v>
      </c>
      <c r="F16" s="843" t="s">
        <v>41</v>
      </c>
      <c r="G16" s="502" t="s">
        <v>5621</v>
      </c>
      <c r="H16" s="503">
        <v>2</v>
      </c>
      <c r="I16" s="500" t="s">
        <v>2</v>
      </c>
      <c r="J16" s="504">
        <v>30</v>
      </c>
      <c r="K16" s="505">
        <v>42746</v>
      </c>
      <c r="L16" s="506" t="s">
        <v>5386</v>
      </c>
      <c r="M16" s="557" t="s">
        <v>5279</v>
      </c>
    </row>
    <row r="17" spans="1:13" s="43" customFormat="1" ht="45" customHeight="1">
      <c r="A17" s="346"/>
      <c r="B17" s="347"/>
      <c r="C17" s="552"/>
      <c r="D17" s="840"/>
      <c r="E17" s="840"/>
      <c r="F17" s="842"/>
      <c r="G17" s="540" t="s">
        <v>5622</v>
      </c>
      <c r="H17" s="503">
        <v>2</v>
      </c>
      <c r="I17" s="500" t="s">
        <v>2</v>
      </c>
      <c r="J17" s="504">
        <v>30</v>
      </c>
      <c r="K17" s="505">
        <v>42746</v>
      </c>
      <c r="L17" s="506" t="s">
        <v>5386</v>
      </c>
      <c r="M17" s="500" t="s">
        <v>5286</v>
      </c>
    </row>
    <row r="18" spans="1:13" s="43" customFormat="1" ht="46.5" customHeight="1">
      <c r="A18" s="397"/>
      <c r="B18" s="398"/>
      <c r="C18" s="553"/>
      <c r="D18" s="557">
        <v>5</v>
      </c>
      <c r="E18" s="500" t="s">
        <v>5629</v>
      </c>
      <c r="F18" s="502" t="s">
        <v>41</v>
      </c>
      <c r="G18" s="540" t="s">
        <v>5630</v>
      </c>
      <c r="H18" s="503">
        <v>2</v>
      </c>
      <c r="I18" s="500" t="s">
        <v>2</v>
      </c>
      <c r="J18" s="504">
        <v>30</v>
      </c>
      <c r="K18" s="505">
        <v>42746</v>
      </c>
      <c r="L18" s="506" t="s">
        <v>5386</v>
      </c>
      <c r="M18" s="500" t="s">
        <v>5286</v>
      </c>
    </row>
    <row r="19" spans="1:13" s="43" customFormat="1" ht="34.5" customHeight="1">
      <c r="A19" s="397"/>
      <c r="B19" s="398"/>
      <c r="C19" s="553"/>
      <c r="D19" s="803"/>
      <c r="E19" s="804"/>
      <c r="F19" s="805"/>
      <c r="G19" s="540"/>
      <c r="H19" s="503"/>
      <c r="I19" s="500"/>
      <c r="J19" s="504"/>
      <c r="K19" s="505"/>
      <c r="L19" s="506"/>
      <c r="M19" s="500"/>
    </row>
    <row r="20" spans="1:13" s="43" customFormat="1" ht="34.5" customHeight="1">
      <c r="A20" s="397"/>
      <c r="B20" s="398"/>
      <c r="C20" s="553"/>
      <c r="D20" s="841">
        <v>6</v>
      </c>
      <c r="E20" s="841" t="s">
        <v>5625</v>
      </c>
      <c r="F20" s="843" t="s">
        <v>5624</v>
      </c>
      <c r="G20" s="502" t="s">
        <v>5638</v>
      </c>
      <c r="H20" s="503">
        <v>3</v>
      </c>
      <c r="I20" s="500" t="s">
        <v>1484</v>
      </c>
      <c r="J20" s="504"/>
      <c r="K20" s="505">
        <v>42733</v>
      </c>
      <c r="L20" s="506" t="s">
        <v>5423</v>
      </c>
      <c r="M20" s="500">
        <v>5</v>
      </c>
    </row>
    <row r="21" spans="1:13" s="43" customFormat="1" ht="34.5" customHeight="1">
      <c r="A21" s="397"/>
      <c r="B21" s="398"/>
      <c r="C21" s="553"/>
      <c r="D21" s="840"/>
      <c r="E21" s="840"/>
      <c r="F21" s="842"/>
      <c r="G21" s="510" t="s">
        <v>5639</v>
      </c>
      <c r="H21" s="503">
        <v>3</v>
      </c>
      <c r="I21" s="500" t="s">
        <v>1484</v>
      </c>
      <c r="J21" s="528"/>
      <c r="K21" s="505">
        <v>42733</v>
      </c>
      <c r="L21" s="506" t="s">
        <v>5423</v>
      </c>
      <c r="M21" s="500">
        <v>5</v>
      </c>
    </row>
    <row r="22" spans="1:13" s="43" customFormat="1" ht="34.5" customHeight="1">
      <c r="A22" s="397"/>
      <c r="B22" s="398"/>
      <c r="C22" s="553"/>
      <c r="D22" s="572">
        <v>7</v>
      </c>
      <c r="E22" s="500" t="s">
        <v>5579</v>
      </c>
      <c r="F22" s="502" t="s">
        <v>5582</v>
      </c>
      <c r="G22" s="502" t="s">
        <v>5585</v>
      </c>
      <c r="H22" s="503">
        <v>2</v>
      </c>
      <c r="I22" s="500" t="s">
        <v>1484</v>
      </c>
      <c r="J22" s="504">
        <v>90</v>
      </c>
      <c r="K22" s="505">
        <v>42738</v>
      </c>
      <c r="L22" s="506" t="s">
        <v>5385</v>
      </c>
      <c r="M22" s="500">
        <v>1</v>
      </c>
    </row>
    <row r="23" spans="1:13" s="43" customFormat="1" ht="34.5" customHeight="1">
      <c r="A23" s="397"/>
      <c r="B23" s="398"/>
      <c r="C23" s="553"/>
      <c r="D23" s="572">
        <v>8</v>
      </c>
      <c r="E23" s="500" t="s">
        <v>5579</v>
      </c>
      <c r="F23" s="502" t="s">
        <v>54</v>
      </c>
      <c r="G23" s="502" t="s">
        <v>5586</v>
      </c>
      <c r="H23" s="503">
        <v>2</v>
      </c>
      <c r="I23" s="500" t="s">
        <v>1484</v>
      </c>
      <c r="J23" s="504">
        <v>90</v>
      </c>
      <c r="K23" s="505">
        <v>42738</v>
      </c>
      <c r="L23" s="506" t="s">
        <v>5385</v>
      </c>
      <c r="M23" s="500">
        <v>2</v>
      </c>
    </row>
    <row r="24" spans="1:13" s="43" customFormat="1" ht="34.5" customHeight="1">
      <c r="A24" s="397"/>
      <c r="B24" s="398"/>
      <c r="C24" s="553"/>
      <c r="D24" s="572">
        <v>9</v>
      </c>
      <c r="E24" s="500" t="s">
        <v>5579</v>
      </c>
      <c r="F24" s="502" t="s">
        <v>5588</v>
      </c>
      <c r="G24" s="502" t="s">
        <v>5589</v>
      </c>
      <c r="H24" s="503">
        <v>2</v>
      </c>
      <c r="I24" s="500" t="s">
        <v>1511</v>
      </c>
      <c r="J24" s="528"/>
      <c r="K24" s="505">
        <v>42738</v>
      </c>
      <c r="L24" s="506" t="s">
        <v>5385</v>
      </c>
      <c r="M24" s="500" t="s">
        <v>5279</v>
      </c>
    </row>
    <row r="25" spans="1:13" s="43" customFormat="1" ht="34.5" customHeight="1">
      <c r="A25" s="397"/>
      <c r="B25" s="398"/>
      <c r="C25" s="553"/>
      <c r="D25" s="572">
        <v>10</v>
      </c>
      <c r="E25" s="500" t="s">
        <v>5579</v>
      </c>
      <c r="F25" s="502" t="s">
        <v>5590</v>
      </c>
      <c r="G25" s="502" t="s">
        <v>5591</v>
      </c>
      <c r="H25" s="533">
        <v>2</v>
      </c>
      <c r="I25" s="500" t="s">
        <v>1511</v>
      </c>
      <c r="J25" s="538"/>
      <c r="K25" s="505">
        <v>42738</v>
      </c>
      <c r="L25" s="506" t="s">
        <v>5385</v>
      </c>
      <c r="M25" s="500" t="s">
        <v>5279</v>
      </c>
    </row>
    <row r="26" spans="1:13" s="43" customFormat="1" ht="39" customHeight="1">
      <c r="A26" s="397"/>
      <c r="B26" s="398"/>
      <c r="C26" s="553"/>
      <c r="D26" s="572">
        <v>11</v>
      </c>
      <c r="E26" s="557" t="s">
        <v>5579</v>
      </c>
      <c r="F26" s="540" t="s">
        <v>123</v>
      </c>
      <c r="G26" s="502" t="s">
        <v>5592</v>
      </c>
      <c r="H26" s="503">
        <v>2</v>
      </c>
      <c r="I26" s="500" t="s">
        <v>1484</v>
      </c>
      <c r="J26" s="504">
        <v>90</v>
      </c>
      <c r="K26" s="505">
        <v>42738</v>
      </c>
      <c r="L26" s="506" t="s">
        <v>5385</v>
      </c>
      <c r="M26" s="500">
        <v>2</v>
      </c>
    </row>
    <row r="27" spans="1:13" s="43" customFormat="1" ht="39" customHeight="1">
      <c r="A27" s="397"/>
      <c r="B27" s="398"/>
      <c r="C27" s="553"/>
      <c r="D27" s="572">
        <v>12</v>
      </c>
      <c r="E27" s="500" t="s">
        <v>5579</v>
      </c>
      <c r="F27" s="502" t="s">
        <v>54</v>
      </c>
      <c r="G27" s="540" t="s">
        <v>5587</v>
      </c>
      <c r="H27" s="568">
        <v>2</v>
      </c>
      <c r="I27" s="500" t="s">
        <v>1484</v>
      </c>
      <c r="J27" s="504"/>
      <c r="K27" s="505">
        <v>42738</v>
      </c>
      <c r="L27" s="506" t="s">
        <v>5385</v>
      </c>
      <c r="M27" s="500">
        <v>2</v>
      </c>
    </row>
    <row r="28" spans="1:13" s="43" customFormat="1" ht="36" customHeight="1">
      <c r="A28" s="397"/>
      <c r="B28" s="398"/>
      <c r="C28" s="553"/>
      <c r="D28" s="572">
        <v>13</v>
      </c>
      <c r="E28" s="557" t="s">
        <v>5625</v>
      </c>
      <c r="F28" s="502" t="s">
        <v>486</v>
      </c>
      <c r="G28" s="540" t="s">
        <v>5638</v>
      </c>
      <c r="H28" s="568">
        <v>2</v>
      </c>
      <c r="I28" s="500" t="s">
        <v>1484</v>
      </c>
      <c r="J28" s="563"/>
      <c r="K28" s="505">
        <v>42738</v>
      </c>
      <c r="L28" s="506" t="s">
        <v>5385</v>
      </c>
      <c r="M28" s="500">
        <v>5</v>
      </c>
    </row>
    <row r="29" spans="1:13" s="43" customFormat="1" ht="39.75" customHeight="1">
      <c r="A29" s="397"/>
      <c r="B29" s="398"/>
      <c r="C29" s="553"/>
      <c r="D29" s="572">
        <v>14</v>
      </c>
      <c r="E29" s="557" t="s">
        <v>5625</v>
      </c>
      <c r="F29" s="540" t="s">
        <v>62</v>
      </c>
      <c r="G29" s="502" t="s">
        <v>5639</v>
      </c>
      <c r="H29" s="568">
        <v>2</v>
      </c>
      <c r="I29" s="500" t="s">
        <v>1484</v>
      </c>
      <c r="J29" s="563"/>
      <c r="K29" s="505">
        <v>42738</v>
      </c>
      <c r="L29" s="506" t="s">
        <v>5385</v>
      </c>
      <c r="M29" s="557">
        <v>5</v>
      </c>
    </row>
    <row r="30" spans="1:13" s="43" customFormat="1" ht="41.25" customHeight="1">
      <c r="A30" s="397"/>
      <c r="B30" s="398"/>
      <c r="C30" s="553"/>
      <c r="D30" s="841">
        <v>15</v>
      </c>
      <c r="E30" s="841" t="s">
        <v>5629</v>
      </c>
      <c r="F30" s="843" t="s">
        <v>50</v>
      </c>
      <c r="G30" s="843" t="s">
        <v>5642</v>
      </c>
      <c r="H30" s="843">
        <v>4</v>
      </c>
      <c r="I30" s="841" t="s">
        <v>1484</v>
      </c>
      <c r="J30" s="845">
        <v>90</v>
      </c>
      <c r="K30" s="846">
        <v>42740</v>
      </c>
      <c r="L30" s="848" t="s">
        <v>5423</v>
      </c>
      <c r="M30" s="841">
        <v>2</v>
      </c>
    </row>
    <row r="31" spans="1:13" s="43" customFormat="1" ht="42" customHeight="1">
      <c r="A31" s="397"/>
      <c r="B31" s="398"/>
      <c r="C31" s="553"/>
      <c r="D31" s="840"/>
      <c r="E31" s="840"/>
      <c r="F31" s="842"/>
      <c r="G31" s="842"/>
      <c r="H31" s="842"/>
      <c r="I31" s="840"/>
      <c r="J31" s="844"/>
      <c r="K31" s="847"/>
      <c r="L31" s="849"/>
      <c r="M31" s="840"/>
    </row>
    <row r="32" spans="1:13" s="43" customFormat="1" ht="36" customHeight="1">
      <c r="A32" s="397"/>
      <c r="B32" s="398"/>
      <c r="C32" s="553"/>
      <c r="D32" s="572">
        <v>16</v>
      </c>
      <c r="E32" s="500" t="s">
        <v>5625</v>
      </c>
      <c r="F32" s="502" t="s">
        <v>492</v>
      </c>
      <c r="G32" s="540" t="s">
        <v>5638</v>
      </c>
      <c r="H32" s="503">
        <v>2</v>
      </c>
      <c r="I32" s="500" t="s">
        <v>1484</v>
      </c>
      <c r="J32" s="504"/>
      <c r="K32" s="505">
        <v>42741</v>
      </c>
      <c r="L32" s="506" t="s">
        <v>5384</v>
      </c>
      <c r="M32" s="500">
        <v>5</v>
      </c>
    </row>
    <row r="33" spans="1:13" s="43" customFormat="1" ht="32.25" customHeight="1">
      <c r="A33" s="397"/>
      <c r="B33" s="398"/>
      <c r="C33" s="553"/>
      <c r="D33" s="572">
        <v>17</v>
      </c>
      <c r="E33" s="500" t="s">
        <v>5625</v>
      </c>
      <c r="F33" s="502" t="s">
        <v>5462</v>
      </c>
      <c r="G33" s="540" t="s">
        <v>5639</v>
      </c>
      <c r="H33" s="503">
        <v>2</v>
      </c>
      <c r="I33" s="500" t="s">
        <v>1484</v>
      </c>
      <c r="J33" s="504"/>
      <c r="K33" s="505">
        <v>42741</v>
      </c>
      <c r="L33" s="506" t="s">
        <v>5384</v>
      </c>
      <c r="M33" s="500">
        <v>5</v>
      </c>
    </row>
    <row r="34" spans="1:13" s="43" customFormat="1" ht="36.75" customHeight="1">
      <c r="A34" s="397"/>
      <c r="B34" s="398"/>
      <c r="C34" s="553"/>
      <c r="D34" s="572">
        <v>18</v>
      </c>
      <c r="E34" s="500" t="s">
        <v>5625</v>
      </c>
      <c r="F34" s="502" t="s">
        <v>115</v>
      </c>
      <c r="G34" s="502" t="s">
        <v>5638</v>
      </c>
      <c r="H34" s="503">
        <v>2</v>
      </c>
      <c r="I34" s="500" t="s">
        <v>1484</v>
      </c>
      <c r="J34" s="504"/>
      <c r="K34" s="505">
        <v>42744</v>
      </c>
      <c r="L34" s="506" t="s">
        <v>5383</v>
      </c>
      <c r="M34" s="500">
        <v>5</v>
      </c>
    </row>
    <row r="35" spans="1:13" s="43" customFormat="1" ht="36.75" customHeight="1">
      <c r="A35" s="397"/>
      <c r="B35" s="398"/>
      <c r="C35" s="553"/>
      <c r="D35" s="572">
        <v>19</v>
      </c>
      <c r="E35" s="500" t="s">
        <v>5625</v>
      </c>
      <c r="F35" s="502" t="s">
        <v>161</v>
      </c>
      <c r="G35" s="502" t="s">
        <v>5639</v>
      </c>
      <c r="H35" s="503">
        <v>2</v>
      </c>
      <c r="I35" s="500" t="s">
        <v>1484</v>
      </c>
      <c r="J35" s="504"/>
      <c r="K35" s="505">
        <v>42744</v>
      </c>
      <c r="L35" s="506" t="s">
        <v>5383</v>
      </c>
      <c r="M35" s="500">
        <v>5</v>
      </c>
    </row>
    <row r="36" spans="1:13" s="43" customFormat="1" ht="36.75" customHeight="1">
      <c r="A36" s="397"/>
      <c r="B36" s="398"/>
      <c r="C36" s="553"/>
      <c r="D36" s="572">
        <v>20</v>
      </c>
      <c r="E36" s="557" t="s">
        <v>5579</v>
      </c>
      <c r="F36" s="502" t="s">
        <v>50</v>
      </c>
      <c r="G36" s="502" t="s">
        <v>5595</v>
      </c>
      <c r="H36" s="503">
        <v>2</v>
      </c>
      <c r="I36" s="500" t="s">
        <v>1484</v>
      </c>
      <c r="J36" s="504">
        <v>90</v>
      </c>
      <c r="K36" s="505">
        <v>42744</v>
      </c>
      <c r="L36" s="506" t="s">
        <v>5383</v>
      </c>
      <c r="M36" s="500">
        <v>2</v>
      </c>
    </row>
    <row r="37" spans="1:13" s="43" customFormat="1" ht="48" customHeight="1">
      <c r="A37" s="397"/>
      <c r="B37" s="398"/>
      <c r="C37" s="553"/>
      <c r="D37" s="841">
        <v>21</v>
      </c>
      <c r="E37" s="841" t="s">
        <v>5579</v>
      </c>
      <c r="F37" s="843" t="s">
        <v>5580</v>
      </c>
      <c r="G37" s="502" t="s">
        <v>5621</v>
      </c>
      <c r="H37" s="503">
        <v>2</v>
      </c>
      <c r="I37" s="500" t="s">
        <v>2</v>
      </c>
      <c r="J37" s="504">
        <v>30</v>
      </c>
      <c r="K37" s="505">
        <v>42747</v>
      </c>
      <c r="L37" s="506" t="s">
        <v>5423</v>
      </c>
      <c r="M37" s="500" t="s">
        <v>5279</v>
      </c>
    </row>
    <row r="38" spans="1:13" s="43" customFormat="1" ht="67.5" customHeight="1">
      <c r="A38" s="397"/>
      <c r="B38" s="398"/>
      <c r="C38" s="553"/>
      <c r="D38" s="840"/>
      <c r="E38" s="840"/>
      <c r="F38" s="842"/>
      <c r="G38" s="502" t="s">
        <v>5623</v>
      </c>
      <c r="H38" s="503">
        <v>2</v>
      </c>
      <c r="I38" s="500" t="s">
        <v>2</v>
      </c>
      <c r="J38" s="504">
        <v>30</v>
      </c>
      <c r="K38" s="505">
        <v>42747</v>
      </c>
      <c r="L38" s="506" t="s">
        <v>5423</v>
      </c>
      <c r="M38" s="500" t="s">
        <v>5286</v>
      </c>
    </row>
    <row r="39" spans="1:13" s="43" customFormat="1" ht="47.25" customHeight="1">
      <c r="A39" s="397"/>
      <c r="B39" s="398"/>
      <c r="C39" s="553"/>
      <c r="D39" s="572">
        <v>22</v>
      </c>
      <c r="E39" s="557" t="s">
        <v>5629</v>
      </c>
      <c r="F39" s="502" t="s">
        <v>5580</v>
      </c>
      <c r="G39" s="502" t="s">
        <v>5630</v>
      </c>
      <c r="H39" s="503">
        <v>2</v>
      </c>
      <c r="I39" s="500" t="s">
        <v>2</v>
      </c>
      <c r="J39" s="504">
        <v>30</v>
      </c>
      <c r="K39" s="505">
        <v>42747</v>
      </c>
      <c r="L39" s="506" t="s">
        <v>5423</v>
      </c>
      <c r="M39" s="500" t="s">
        <v>5286</v>
      </c>
    </row>
    <row r="40" spans="1:13" s="43" customFormat="1" ht="45" customHeight="1">
      <c r="A40" s="397"/>
      <c r="B40" s="398"/>
      <c r="C40" s="553"/>
      <c r="D40" s="841">
        <v>23</v>
      </c>
      <c r="E40" s="841" t="s">
        <v>5579</v>
      </c>
      <c r="F40" s="843" t="s">
        <v>5581</v>
      </c>
      <c r="G40" s="502" t="s">
        <v>5621</v>
      </c>
      <c r="H40" s="503">
        <v>2</v>
      </c>
      <c r="I40" s="500" t="s">
        <v>2</v>
      </c>
      <c r="J40" s="504">
        <v>30</v>
      </c>
      <c r="K40" s="505">
        <v>42748</v>
      </c>
      <c r="L40" s="506" t="s">
        <v>5384</v>
      </c>
      <c r="M40" s="500" t="s">
        <v>5279</v>
      </c>
    </row>
    <row r="41" spans="1:13" s="43" customFormat="1" ht="45" customHeight="1">
      <c r="A41" s="397"/>
      <c r="B41" s="398"/>
      <c r="C41" s="553"/>
      <c r="D41" s="840"/>
      <c r="E41" s="840"/>
      <c r="F41" s="842"/>
      <c r="G41" s="502" t="s">
        <v>5622</v>
      </c>
      <c r="H41" s="503">
        <v>3</v>
      </c>
      <c r="I41" s="500" t="s">
        <v>2</v>
      </c>
      <c r="J41" s="504">
        <v>30</v>
      </c>
      <c r="K41" s="505">
        <v>42748</v>
      </c>
      <c r="L41" s="506" t="s">
        <v>5384</v>
      </c>
      <c r="M41" s="500" t="s">
        <v>5286</v>
      </c>
    </row>
    <row r="42" spans="1:13" s="43" customFormat="1" ht="42" customHeight="1">
      <c r="A42" s="397"/>
      <c r="B42" s="398"/>
      <c r="C42" s="553"/>
      <c r="D42" s="572">
        <v>24</v>
      </c>
      <c r="E42" s="557" t="s">
        <v>5629</v>
      </c>
      <c r="F42" s="502" t="s">
        <v>41</v>
      </c>
      <c r="G42" s="502" t="s">
        <v>5630</v>
      </c>
      <c r="H42" s="503">
        <v>2</v>
      </c>
      <c r="I42" s="500" t="s">
        <v>2</v>
      </c>
      <c r="J42" s="504">
        <v>30</v>
      </c>
      <c r="K42" s="505">
        <v>42748</v>
      </c>
      <c r="L42" s="506" t="s">
        <v>5384</v>
      </c>
      <c r="M42" s="500" t="s">
        <v>5286</v>
      </c>
    </row>
    <row r="43" spans="1:13" s="43" customFormat="1" ht="36.75" customHeight="1">
      <c r="A43" s="397"/>
      <c r="B43" s="398"/>
      <c r="C43" s="553"/>
      <c r="D43" s="572">
        <v>25</v>
      </c>
      <c r="E43" s="557" t="s">
        <v>5625</v>
      </c>
      <c r="F43" s="502" t="s">
        <v>489</v>
      </c>
      <c r="G43" s="502" t="s">
        <v>5638</v>
      </c>
      <c r="H43" s="503">
        <v>2</v>
      </c>
      <c r="I43" s="500" t="s">
        <v>1484</v>
      </c>
      <c r="J43" s="504"/>
      <c r="K43" s="505">
        <v>42748</v>
      </c>
      <c r="L43" s="506" t="s">
        <v>5384</v>
      </c>
      <c r="M43" s="500">
        <v>5</v>
      </c>
    </row>
    <row r="44" spans="1:13" s="43" customFormat="1" ht="36.75" customHeight="1">
      <c r="A44" s="397"/>
      <c r="B44" s="398"/>
      <c r="C44" s="553"/>
      <c r="D44" s="572">
        <v>26</v>
      </c>
      <c r="E44" s="557" t="s">
        <v>5625</v>
      </c>
      <c r="F44" s="502" t="s">
        <v>66</v>
      </c>
      <c r="G44" s="502" t="s">
        <v>5639</v>
      </c>
      <c r="H44" s="503">
        <v>3</v>
      </c>
      <c r="I44" s="500" t="s">
        <v>1484</v>
      </c>
      <c r="J44" s="504"/>
      <c r="K44" s="505">
        <v>42748</v>
      </c>
      <c r="L44" s="506" t="s">
        <v>5384</v>
      </c>
      <c r="M44" s="500">
        <v>5</v>
      </c>
    </row>
    <row r="45" spans="1:13" s="43" customFormat="1" ht="44.25" customHeight="1">
      <c r="A45" s="397"/>
      <c r="B45" s="398"/>
      <c r="C45" s="553"/>
      <c r="D45" s="841">
        <v>27</v>
      </c>
      <c r="E45" s="841" t="s">
        <v>5579</v>
      </c>
      <c r="F45" s="843" t="s">
        <v>41</v>
      </c>
      <c r="G45" s="502" t="s">
        <v>5621</v>
      </c>
      <c r="H45" s="503">
        <v>2</v>
      </c>
      <c r="I45" s="500" t="s">
        <v>2</v>
      </c>
      <c r="J45" s="504">
        <v>30</v>
      </c>
      <c r="K45" s="505">
        <v>42749</v>
      </c>
      <c r="L45" s="506" t="s">
        <v>5424</v>
      </c>
      <c r="M45" s="500" t="s">
        <v>5279</v>
      </c>
    </row>
    <row r="46" spans="1:13" s="43" customFormat="1" ht="42" customHeight="1">
      <c r="A46" s="397"/>
      <c r="B46" s="398"/>
      <c r="C46" s="553"/>
      <c r="D46" s="840"/>
      <c r="E46" s="840"/>
      <c r="F46" s="842"/>
      <c r="G46" s="502" t="s">
        <v>5622</v>
      </c>
      <c r="H46" s="503">
        <v>2</v>
      </c>
      <c r="I46" s="500" t="s">
        <v>2</v>
      </c>
      <c r="J46" s="504">
        <v>30</v>
      </c>
      <c r="K46" s="505">
        <v>42749</v>
      </c>
      <c r="L46" s="506" t="s">
        <v>5424</v>
      </c>
      <c r="M46" s="500" t="s">
        <v>5286</v>
      </c>
    </row>
    <row r="47" spans="1:13" s="43" customFormat="1" ht="36.75" customHeight="1">
      <c r="A47" s="397"/>
      <c r="B47" s="398"/>
      <c r="C47" s="553"/>
      <c r="D47" s="557">
        <v>28</v>
      </c>
      <c r="E47" s="557" t="s">
        <v>5579</v>
      </c>
      <c r="F47" s="502" t="s">
        <v>72</v>
      </c>
      <c r="G47" s="502" t="s">
        <v>5595</v>
      </c>
      <c r="H47" s="503">
        <v>3</v>
      </c>
      <c r="I47" s="500" t="s">
        <v>1511</v>
      </c>
      <c r="J47" s="504"/>
      <c r="K47" s="505">
        <v>42751</v>
      </c>
      <c r="L47" s="506" t="s">
        <v>5383</v>
      </c>
      <c r="M47" s="500" t="s">
        <v>5279</v>
      </c>
    </row>
    <row r="48" spans="1:13" s="43" customFormat="1" ht="36.75" customHeight="1">
      <c r="A48" s="397"/>
      <c r="B48" s="398"/>
      <c r="C48" s="553"/>
      <c r="D48" s="557">
        <v>29</v>
      </c>
      <c r="E48" s="557" t="s">
        <v>5625</v>
      </c>
      <c r="F48" s="502" t="s">
        <v>294</v>
      </c>
      <c r="G48" s="502" t="s">
        <v>5638</v>
      </c>
      <c r="H48" s="503">
        <v>3</v>
      </c>
      <c r="I48" s="500" t="s">
        <v>1484</v>
      </c>
      <c r="J48" s="504"/>
      <c r="K48" s="505">
        <v>42752</v>
      </c>
      <c r="L48" s="506" t="s">
        <v>5385</v>
      </c>
      <c r="M48" s="500">
        <v>5</v>
      </c>
    </row>
    <row r="49" spans="1:13" s="43" customFormat="1" ht="36.75" customHeight="1">
      <c r="A49" s="397"/>
      <c r="B49" s="398"/>
      <c r="C49" s="553"/>
      <c r="D49" s="557">
        <v>30</v>
      </c>
      <c r="E49" s="557" t="s">
        <v>5625</v>
      </c>
      <c r="F49" s="502" t="s">
        <v>54</v>
      </c>
      <c r="G49" s="502" t="s">
        <v>5639</v>
      </c>
      <c r="H49" s="503">
        <v>3</v>
      </c>
      <c r="I49" s="500" t="s">
        <v>1484</v>
      </c>
      <c r="J49" s="504"/>
      <c r="K49" s="505">
        <v>42752</v>
      </c>
      <c r="L49" s="506" t="s">
        <v>5385</v>
      </c>
      <c r="M49" s="500">
        <v>5</v>
      </c>
    </row>
    <row r="50" spans="1:13" s="43" customFormat="1" ht="36.75" customHeight="1">
      <c r="A50" s="397"/>
      <c r="B50" s="398"/>
      <c r="C50" s="553"/>
      <c r="D50" s="841">
        <v>31</v>
      </c>
      <c r="E50" s="841" t="s">
        <v>5629</v>
      </c>
      <c r="F50" s="843" t="s">
        <v>5633</v>
      </c>
      <c r="G50" s="843" t="s">
        <v>5643</v>
      </c>
      <c r="H50" s="843">
        <v>3</v>
      </c>
      <c r="I50" s="841" t="s">
        <v>1484</v>
      </c>
      <c r="J50" s="845">
        <v>90</v>
      </c>
      <c r="K50" s="846">
        <v>42752</v>
      </c>
      <c r="L50" s="848" t="s">
        <v>5385</v>
      </c>
      <c r="M50" s="841">
        <v>2</v>
      </c>
    </row>
    <row r="51" spans="1:13" s="43" customFormat="1" ht="36.75" customHeight="1">
      <c r="A51" s="397"/>
      <c r="B51" s="398"/>
      <c r="C51" s="553"/>
      <c r="D51" s="840"/>
      <c r="E51" s="840"/>
      <c r="F51" s="842"/>
      <c r="G51" s="842"/>
      <c r="H51" s="842"/>
      <c r="I51" s="840"/>
      <c r="J51" s="844"/>
      <c r="K51" s="847"/>
      <c r="L51" s="849"/>
      <c r="M51" s="840"/>
    </row>
    <row r="52" spans="1:13" s="43" customFormat="1" ht="36.75" customHeight="1">
      <c r="A52" s="397"/>
      <c r="B52" s="398"/>
      <c r="C52" s="553"/>
      <c r="D52" s="557">
        <v>33</v>
      </c>
      <c r="E52" s="557" t="s">
        <v>5629</v>
      </c>
      <c r="F52" s="502" t="s">
        <v>268</v>
      </c>
      <c r="G52" s="502" t="s">
        <v>5632</v>
      </c>
      <c r="H52" s="503">
        <v>3</v>
      </c>
      <c r="I52" s="500" t="s">
        <v>1484</v>
      </c>
      <c r="J52" s="504">
        <v>90</v>
      </c>
      <c r="K52" s="505">
        <v>42752</v>
      </c>
      <c r="L52" s="506" t="s">
        <v>5385</v>
      </c>
      <c r="M52" s="500">
        <v>2</v>
      </c>
    </row>
    <row r="53" spans="1:13" s="43" customFormat="1" ht="36.75" customHeight="1">
      <c r="A53" s="397"/>
      <c r="B53" s="398"/>
      <c r="C53" s="553"/>
      <c r="D53" s="841">
        <v>34</v>
      </c>
      <c r="E53" s="841" t="s">
        <v>5579</v>
      </c>
      <c r="F53" s="843" t="s">
        <v>72</v>
      </c>
      <c r="G53" s="502" t="s">
        <v>5583</v>
      </c>
      <c r="H53" s="503">
        <v>3</v>
      </c>
      <c r="I53" s="500" t="s">
        <v>1511</v>
      </c>
      <c r="J53" s="504"/>
      <c r="K53" s="505">
        <v>42753</v>
      </c>
      <c r="L53" s="506" t="s">
        <v>5386</v>
      </c>
      <c r="M53" s="500" t="s">
        <v>5279</v>
      </c>
    </row>
    <row r="54" spans="1:13" s="43" customFormat="1" ht="36.75" customHeight="1">
      <c r="A54" s="397"/>
      <c r="B54" s="398"/>
      <c r="C54" s="553"/>
      <c r="D54" s="840"/>
      <c r="E54" s="840"/>
      <c r="F54" s="842"/>
      <c r="G54" s="502" t="s">
        <v>5584</v>
      </c>
      <c r="H54" s="503">
        <v>3</v>
      </c>
      <c r="I54" s="500" t="s">
        <v>1511</v>
      </c>
      <c r="J54" s="504"/>
      <c r="K54" s="505">
        <v>42753</v>
      </c>
      <c r="L54" s="506" t="s">
        <v>5386</v>
      </c>
      <c r="M54" s="500" t="s">
        <v>5286</v>
      </c>
    </row>
    <row r="55" spans="1:13" s="43" customFormat="1" ht="32.25" customHeight="1">
      <c r="A55" s="346"/>
      <c r="B55" s="347"/>
      <c r="C55" s="551"/>
      <c r="D55" s="557">
        <v>36</v>
      </c>
      <c r="E55" s="500" t="s">
        <v>5579</v>
      </c>
      <c r="F55" s="502" t="s">
        <v>135</v>
      </c>
      <c r="G55" s="502" t="s">
        <v>5593</v>
      </c>
      <c r="H55" s="503">
        <v>2</v>
      </c>
      <c r="I55" s="500" t="s">
        <v>1484</v>
      </c>
      <c r="J55" s="504">
        <v>90</v>
      </c>
      <c r="K55" s="505">
        <v>42754</v>
      </c>
      <c r="L55" s="506" t="s">
        <v>5423</v>
      </c>
      <c r="M55" s="500">
        <v>2</v>
      </c>
    </row>
    <row r="56" spans="1:13" s="420" customFormat="1" ht="30.95" customHeight="1">
      <c r="A56" s="397"/>
      <c r="B56" s="398"/>
      <c r="C56" s="553"/>
      <c r="D56" s="557">
        <v>37</v>
      </c>
      <c r="E56" s="500" t="s">
        <v>5579</v>
      </c>
      <c r="F56" s="502" t="s">
        <v>64</v>
      </c>
      <c r="G56" s="502" t="s">
        <v>5585</v>
      </c>
      <c r="H56" s="503">
        <v>3</v>
      </c>
      <c r="I56" s="500" t="s">
        <v>5473</v>
      </c>
      <c r="J56" s="504">
        <v>90</v>
      </c>
      <c r="K56" s="505">
        <v>42754</v>
      </c>
      <c r="L56" s="506" t="s">
        <v>5423</v>
      </c>
      <c r="M56" s="500">
        <v>1</v>
      </c>
    </row>
    <row r="57" spans="1:13" s="420" customFormat="1" ht="30.95" customHeight="1">
      <c r="A57" s="397"/>
      <c r="B57" s="398"/>
      <c r="C57" s="553"/>
      <c r="D57" s="557">
        <v>38</v>
      </c>
      <c r="E57" s="557" t="s">
        <v>5579</v>
      </c>
      <c r="F57" s="502" t="s">
        <v>283</v>
      </c>
      <c r="G57" s="502" t="s">
        <v>5592</v>
      </c>
      <c r="H57" s="503">
        <v>3</v>
      </c>
      <c r="I57" s="500" t="s">
        <v>1484</v>
      </c>
      <c r="J57" s="504">
        <v>90</v>
      </c>
      <c r="K57" s="505">
        <v>42754</v>
      </c>
      <c r="L57" s="506" t="s">
        <v>5423</v>
      </c>
      <c r="M57" s="500">
        <v>2</v>
      </c>
    </row>
    <row r="58" spans="1:13" s="420" customFormat="1" ht="30.95" customHeight="1">
      <c r="A58" s="397"/>
      <c r="B58" s="398"/>
      <c r="C58" s="553"/>
      <c r="D58" s="557">
        <v>39</v>
      </c>
      <c r="E58" s="556" t="s">
        <v>5579</v>
      </c>
      <c r="F58" s="595" t="s">
        <v>64</v>
      </c>
      <c r="G58" s="595" t="s">
        <v>5586</v>
      </c>
      <c r="H58" s="596">
        <v>3</v>
      </c>
      <c r="I58" s="556" t="s">
        <v>1484</v>
      </c>
      <c r="J58" s="651">
        <v>90</v>
      </c>
      <c r="K58" s="505">
        <v>42754</v>
      </c>
      <c r="L58" s="506" t="s">
        <v>5423</v>
      </c>
      <c r="M58" s="556">
        <v>2</v>
      </c>
    </row>
    <row r="59" spans="1:13" s="420" customFormat="1" ht="45" customHeight="1">
      <c r="A59" s="397"/>
      <c r="B59" s="398"/>
      <c r="C59" s="553"/>
      <c r="D59" s="557">
        <v>40</v>
      </c>
      <c r="E59" s="556" t="s">
        <v>5579</v>
      </c>
      <c r="F59" s="595" t="s">
        <v>72</v>
      </c>
      <c r="G59" s="595" t="s">
        <v>5627</v>
      </c>
      <c r="H59" s="596">
        <v>3</v>
      </c>
      <c r="I59" s="556" t="s">
        <v>1511</v>
      </c>
      <c r="J59" s="651"/>
      <c r="K59" s="505">
        <v>42754</v>
      </c>
      <c r="L59" s="506" t="s">
        <v>5423</v>
      </c>
      <c r="M59" s="556" t="s">
        <v>5279</v>
      </c>
    </row>
    <row r="60" spans="1:13" s="420" customFormat="1" ht="46.5" customHeight="1">
      <c r="A60" s="397"/>
      <c r="B60" s="398"/>
      <c r="C60" s="553"/>
      <c r="D60" s="557">
        <v>41</v>
      </c>
      <c r="E60" s="556" t="s">
        <v>5579</v>
      </c>
      <c r="F60" s="595" t="s">
        <v>72</v>
      </c>
      <c r="G60" s="595" t="s">
        <v>5628</v>
      </c>
      <c r="H60" s="596">
        <v>3</v>
      </c>
      <c r="I60" s="556" t="s">
        <v>1511</v>
      </c>
      <c r="J60" s="651"/>
      <c r="K60" s="505">
        <v>42754</v>
      </c>
      <c r="L60" s="506" t="s">
        <v>5423</v>
      </c>
      <c r="M60" s="556" t="s">
        <v>5286</v>
      </c>
    </row>
    <row r="61" spans="1:13" s="420" customFormat="1" ht="30.95" customHeight="1">
      <c r="A61" s="397"/>
      <c r="B61" s="398"/>
      <c r="C61" s="553"/>
      <c r="D61" s="557">
        <v>42</v>
      </c>
      <c r="E61" s="556" t="s">
        <v>5625</v>
      </c>
      <c r="F61" s="595" t="s">
        <v>54</v>
      </c>
      <c r="G61" s="595" t="s">
        <v>5638</v>
      </c>
      <c r="H61" s="596">
        <v>2</v>
      </c>
      <c r="I61" s="556" t="s">
        <v>1484</v>
      </c>
      <c r="J61" s="651"/>
      <c r="K61" s="505">
        <v>42755</v>
      </c>
      <c r="L61" s="506" t="s">
        <v>5384</v>
      </c>
      <c r="M61" s="556">
        <v>5</v>
      </c>
    </row>
    <row r="62" spans="1:13" s="420" customFormat="1" ht="30.95" customHeight="1">
      <c r="A62" s="397"/>
      <c r="B62" s="398"/>
      <c r="C62" s="553"/>
      <c r="D62" s="557">
        <v>43</v>
      </c>
      <c r="E62" s="556" t="s">
        <v>5579</v>
      </c>
      <c r="F62" s="595" t="s">
        <v>5594</v>
      </c>
      <c r="G62" s="595" t="s">
        <v>5595</v>
      </c>
      <c r="H62" s="596">
        <v>4</v>
      </c>
      <c r="I62" s="556" t="s">
        <v>1484</v>
      </c>
      <c r="J62" s="651">
        <v>90</v>
      </c>
      <c r="K62" s="505">
        <v>42756</v>
      </c>
      <c r="L62" s="506" t="s">
        <v>5424</v>
      </c>
      <c r="M62" s="556">
        <v>2</v>
      </c>
    </row>
    <row r="63" spans="1:13" s="420" customFormat="1" ht="30.95" customHeight="1">
      <c r="A63" s="397"/>
      <c r="B63" s="398"/>
      <c r="C63" s="553"/>
      <c r="D63" s="557">
        <v>44</v>
      </c>
      <c r="E63" s="556" t="s">
        <v>5629</v>
      </c>
      <c r="F63" s="595" t="s">
        <v>5634</v>
      </c>
      <c r="G63" s="595" t="s">
        <v>5631</v>
      </c>
      <c r="H63" s="596">
        <v>3</v>
      </c>
      <c r="I63" s="556" t="s">
        <v>1484</v>
      </c>
      <c r="J63" s="651">
        <v>90</v>
      </c>
      <c r="K63" s="505">
        <v>42756</v>
      </c>
      <c r="L63" s="506" t="s">
        <v>5424</v>
      </c>
      <c r="M63" s="556">
        <v>2</v>
      </c>
    </row>
    <row r="64" spans="1:13" s="420" customFormat="1" ht="30.95" customHeight="1">
      <c r="A64" s="397"/>
      <c r="B64" s="398"/>
      <c r="C64" s="553"/>
      <c r="D64" s="557">
        <v>45</v>
      </c>
      <c r="E64" s="556" t="s">
        <v>5629</v>
      </c>
      <c r="F64" s="595" t="s">
        <v>283</v>
      </c>
      <c r="G64" s="595" t="s">
        <v>5632</v>
      </c>
      <c r="H64" s="596">
        <v>3</v>
      </c>
      <c r="I64" s="556" t="s">
        <v>1484</v>
      </c>
      <c r="J64" s="651">
        <v>90</v>
      </c>
      <c r="K64" s="505">
        <v>42756</v>
      </c>
      <c r="L64" s="506" t="s">
        <v>5424</v>
      </c>
      <c r="M64" s="556">
        <v>2</v>
      </c>
    </row>
    <row r="65" spans="1:13" s="420" customFormat="1" ht="30.95" customHeight="1">
      <c r="A65" s="397"/>
      <c r="B65" s="398"/>
      <c r="C65" s="553"/>
      <c r="D65" s="557">
        <v>46</v>
      </c>
      <c r="E65" s="556" t="s">
        <v>5629</v>
      </c>
      <c r="F65" s="595" t="s">
        <v>5637</v>
      </c>
      <c r="G65" s="595" t="s">
        <v>5632</v>
      </c>
      <c r="H65" s="596">
        <v>3</v>
      </c>
      <c r="I65" s="556" t="s">
        <v>1484</v>
      </c>
      <c r="J65" s="651">
        <v>90</v>
      </c>
      <c r="K65" s="505">
        <v>42773</v>
      </c>
      <c r="L65" s="506" t="s">
        <v>5385</v>
      </c>
      <c r="M65" s="556">
        <v>2</v>
      </c>
    </row>
    <row r="66" spans="1:13" s="420" customFormat="1" ht="30.95" customHeight="1">
      <c r="A66" s="397"/>
      <c r="B66" s="398"/>
      <c r="C66" s="553"/>
      <c r="D66" s="557">
        <v>47</v>
      </c>
      <c r="E66" s="556" t="s">
        <v>5629</v>
      </c>
      <c r="F66" s="595" t="s">
        <v>43</v>
      </c>
      <c r="G66" s="595" t="s">
        <v>5636</v>
      </c>
      <c r="H66" s="596">
        <v>4</v>
      </c>
      <c r="I66" s="556" t="s">
        <v>1484</v>
      </c>
      <c r="J66" s="651">
        <v>90</v>
      </c>
      <c r="K66" s="505">
        <v>42773</v>
      </c>
      <c r="L66" s="506" t="s">
        <v>5385</v>
      </c>
      <c r="M66" s="556">
        <v>2</v>
      </c>
    </row>
    <row r="67" spans="1:13" s="420" customFormat="1" ht="30.95" customHeight="1">
      <c r="A67" s="397"/>
      <c r="B67" s="398"/>
      <c r="C67" s="553"/>
      <c r="D67" s="557">
        <v>48</v>
      </c>
      <c r="E67" s="556" t="s">
        <v>5629</v>
      </c>
      <c r="F67" s="595" t="s">
        <v>5596</v>
      </c>
      <c r="G67" s="595" t="s">
        <v>5635</v>
      </c>
      <c r="H67" s="596">
        <v>4</v>
      </c>
      <c r="I67" s="556" t="s">
        <v>1484</v>
      </c>
      <c r="J67" s="651">
        <v>90</v>
      </c>
      <c r="K67" s="505">
        <v>42773</v>
      </c>
      <c r="L67" s="506" t="s">
        <v>5385</v>
      </c>
      <c r="M67" s="556">
        <v>2</v>
      </c>
    </row>
    <row r="68" spans="1:13" s="420" customFormat="1" ht="30.95" customHeight="1">
      <c r="A68" s="397"/>
      <c r="B68" s="398"/>
      <c r="C68" s="553"/>
      <c r="D68" s="557">
        <v>49</v>
      </c>
      <c r="E68" s="556" t="s">
        <v>5629</v>
      </c>
      <c r="F68" s="595" t="s">
        <v>5640</v>
      </c>
      <c r="G68" s="595" t="s">
        <v>5636</v>
      </c>
      <c r="H68" s="596">
        <v>2</v>
      </c>
      <c r="I68" s="556" t="s">
        <v>1484</v>
      </c>
      <c r="J68" s="651">
        <v>90</v>
      </c>
      <c r="K68" s="505">
        <v>42777</v>
      </c>
      <c r="L68" s="506" t="s">
        <v>5424</v>
      </c>
      <c r="M68" s="556">
        <v>2</v>
      </c>
    </row>
    <row r="69" spans="1:13" s="420" customFormat="1" ht="30.95" customHeight="1">
      <c r="A69" s="397"/>
      <c r="B69" s="398"/>
      <c r="C69" s="553"/>
      <c r="D69" s="557">
        <v>50</v>
      </c>
      <c r="E69" s="556" t="s">
        <v>5579</v>
      </c>
      <c r="F69" s="595" t="s">
        <v>5596</v>
      </c>
      <c r="G69" s="595" t="s">
        <v>5595</v>
      </c>
      <c r="H69" s="596">
        <v>4</v>
      </c>
      <c r="I69" s="556" t="s">
        <v>1484</v>
      </c>
      <c r="J69" s="654">
        <v>90</v>
      </c>
      <c r="K69" s="505">
        <v>42777</v>
      </c>
      <c r="L69" s="506" t="s">
        <v>5424</v>
      </c>
      <c r="M69" s="556">
        <v>2</v>
      </c>
    </row>
    <row r="70" spans="1:13" s="420" customFormat="1" ht="30.95" customHeight="1">
      <c r="A70" s="397"/>
      <c r="B70" s="398"/>
      <c r="C70" s="553"/>
      <c r="D70" s="557">
        <v>51</v>
      </c>
      <c r="E70" s="556" t="s">
        <v>5629</v>
      </c>
      <c r="F70" s="595" t="s">
        <v>5462</v>
      </c>
      <c r="G70" s="595" t="s">
        <v>5635</v>
      </c>
      <c r="H70" s="596">
        <v>3</v>
      </c>
      <c r="I70" s="556" t="s">
        <v>1484</v>
      </c>
      <c r="J70" s="651">
        <v>90</v>
      </c>
      <c r="K70" s="505">
        <v>42777</v>
      </c>
      <c r="L70" s="506" t="s">
        <v>5424</v>
      </c>
      <c r="M70" s="556">
        <v>2</v>
      </c>
    </row>
    <row r="71" spans="1:13" s="420" customFormat="1" ht="33.75" customHeight="1">
      <c r="A71" s="397"/>
      <c r="B71" s="398"/>
      <c r="C71" s="553"/>
      <c r="D71" s="806" t="s">
        <v>5626</v>
      </c>
      <c r="E71" s="807"/>
      <c r="F71" s="808"/>
      <c r="G71" s="595"/>
      <c r="H71" s="596"/>
      <c r="I71" s="556"/>
      <c r="J71" s="651"/>
      <c r="K71" s="505"/>
      <c r="L71" s="506"/>
      <c r="M71" s="556"/>
    </row>
    <row r="72" spans="1:13" s="420" customFormat="1" ht="30.95" customHeight="1">
      <c r="A72" s="397"/>
      <c r="B72" s="398"/>
      <c r="C72" s="553"/>
      <c r="D72" s="599">
        <v>1</v>
      </c>
      <c r="E72" s="599" t="s">
        <v>5353</v>
      </c>
      <c r="F72" s="609" t="s">
        <v>5597</v>
      </c>
      <c r="G72" s="502" t="s">
        <v>5335</v>
      </c>
      <c r="H72" s="503">
        <v>3</v>
      </c>
      <c r="I72" s="500" t="s">
        <v>1484</v>
      </c>
      <c r="J72" s="504">
        <v>75</v>
      </c>
      <c r="K72" s="505">
        <v>42738</v>
      </c>
      <c r="L72" s="506" t="s">
        <v>5385</v>
      </c>
      <c r="M72" s="500">
        <v>2</v>
      </c>
    </row>
    <row r="73" spans="1:13" s="420" customFormat="1" ht="30.95" customHeight="1">
      <c r="A73" s="397"/>
      <c r="B73" s="398"/>
      <c r="C73" s="553"/>
      <c r="D73" s="556">
        <v>2</v>
      </c>
      <c r="E73" s="556" t="s">
        <v>5353</v>
      </c>
      <c r="F73" s="595" t="s">
        <v>5598</v>
      </c>
      <c r="G73" s="595" t="s">
        <v>5335</v>
      </c>
      <c r="H73" s="596">
        <v>3</v>
      </c>
      <c r="I73" s="556" t="s">
        <v>1484</v>
      </c>
      <c r="J73" s="651">
        <v>75</v>
      </c>
      <c r="K73" s="505">
        <v>42738</v>
      </c>
      <c r="L73" s="506" t="s">
        <v>5385</v>
      </c>
      <c r="M73" s="556">
        <v>2</v>
      </c>
    </row>
    <row r="74" spans="1:13" s="420" customFormat="1" ht="27.75" customHeight="1">
      <c r="A74" s="397"/>
      <c r="B74" s="398"/>
      <c r="C74" s="553"/>
      <c r="D74" s="556">
        <v>3</v>
      </c>
      <c r="E74" s="556" t="s">
        <v>5357</v>
      </c>
      <c r="F74" s="595" t="s">
        <v>135</v>
      </c>
      <c r="G74" s="595" t="s">
        <v>5344</v>
      </c>
      <c r="H74" s="596">
        <v>2</v>
      </c>
      <c r="I74" s="556" t="s">
        <v>1484</v>
      </c>
      <c r="J74" s="651">
        <v>60</v>
      </c>
      <c r="K74" s="505">
        <v>42738</v>
      </c>
      <c r="L74" s="506" t="s">
        <v>5385</v>
      </c>
      <c r="M74" s="556">
        <v>2</v>
      </c>
    </row>
    <row r="75" spans="1:13" s="420" customFormat="1" ht="28.5" customHeight="1">
      <c r="A75" s="397"/>
      <c r="B75" s="398"/>
      <c r="C75" s="553"/>
      <c r="D75" s="556">
        <v>4</v>
      </c>
      <c r="E75" s="556" t="s">
        <v>5603</v>
      </c>
      <c r="F75" s="595" t="s">
        <v>123</v>
      </c>
      <c r="G75" s="595" t="s">
        <v>5599</v>
      </c>
      <c r="H75" s="596">
        <v>2</v>
      </c>
      <c r="I75" s="556" t="s">
        <v>1484</v>
      </c>
      <c r="J75" s="651">
        <v>60</v>
      </c>
      <c r="K75" s="505">
        <v>42738</v>
      </c>
      <c r="L75" s="506" t="s">
        <v>5385</v>
      </c>
      <c r="M75" s="556">
        <v>2</v>
      </c>
    </row>
    <row r="76" spans="1:13" s="420" customFormat="1" ht="26.25" customHeight="1">
      <c r="A76" s="397"/>
      <c r="B76" s="398"/>
      <c r="C76" s="553"/>
      <c r="D76" s="556">
        <v>5</v>
      </c>
      <c r="E76" s="556" t="s">
        <v>5353</v>
      </c>
      <c r="F76" s="595" t="s">
        <v>5600</v>
      </c>
      <c r="G76" s="595" t="s">
        <v>5335</v>
      </c>
      <c r="H76" s="596">
        <v>3</v>
      </c>
      <c r="I76" s="556" t="s">
        <v>1484</v>
      </c>
      <c r="J76" s="651">
        <v>75</v>
      </c>
      <c r="K76" s="505">
        <v>42738</v>
      </c>
      <c r="L76" s="506" t="s">
        <v>5385</v>
      </c>
      <c r="M76" s="556">
        <v>2</v>
      </c>
    </row>
    <row r="77" spans="1:13" s="420" customFormat="1" ht="30.95" customHeight="1">
      <c r="A77" s="397"/>
      <c r="B77" s="398"/>
      <c r="C77" s="553"/>
      <c r="D77" s="556">
        <v>6</v>
      </c>
      <c r="E77" s="556" t="s">
        <v>5357</v>
      </c>
      <c r="F77" s="595" t="s">
        <v>393</v>
      </c>
      <c r="G77" s="595" t="s">
        <v>5341</v>
      </c>
      <c r="H77" s="596">
        <v>4</v>
      </c>
      <c r="I77" s="556" t="s">
        <v>1484</v>
      </c>
      <c r="J77" s="651">
        <v>60</v>
      </c>
      <c r="K77" s="505">
        <v>42738</v>
      </c>
      <c r="L77" s="506" t="s">
        <v>5385</v>
      </c>
      <c r="M77" s="556">
        <v>2</v>
      </c>
    </row>
    <row r="78" spans="1:13" s="420" customFormat="1" ht="30.95" customHeight="1">
      <c r="A78" s="397"/>
      <c r="B78" s="398"/>
      <c r="C78" s="553"/>
      <c r="D78" s="556">
        <v>7</v>
      </c>
      <c r="E78" s="556" t="s">
        <v>5353</v>
      </c>
      <c r="F78" s="595" t="s">
        <v>195</v>
      </c>
      <c r="G78" s="595" t="s">
        <v>5601</v>
      </c>
      <c r="H78" s="596">
        <v>2</v>
      </c>
      <c r="I78" s="556" t="s">
        <v>1484</v>
      </c>
      <c r="J78" s="651">
        <v>75</v>
      </c>
      <c r="K78" s="505">
        <v>42738</v>
      </c>
      <c r="L78" s="506" t="s">
        <v>5385</v>
      </c>
      <c r="M78" s="556">
        <v>2</v>
      </c>
    </row>
    <row r="79" spans="1:13" s="420" customFormat="1" ht="28.5" customHeight="1">
      <c r="A79" s="397"/>
      <c r="B79" s="398"/>
      <c r="C79" s="553"/>
      <c r="D79" s="692">
        <v>8</v>
      </c>
      <c r="E79" s="556" t="s">
        <v>5353</v>
      </c>
      <c r="F79" s="595" t="s">
        <v>878</v>
      </c>
      <c r="G79" s="595" t="s">
        <v>5335</v>
      </c>
      <c r="H79" s="596">
        <v>2</v>
      </c>
      <c r="I79" s="556" t="s">
        <v>1484</v>
      </c>
      <c r="J79" s="651">
        <v>75</v>
      </c>
      <c r="K79" s="505">
        <v>42738</v>
      </c>
      <c r="L79" s="506" t="s">
        <v>5385</v>
      </c>
      <c r="M79" s="556">
        <v>2</v>
      </c>
    </row>
    <row r="80" spans="1:13" s="420" customFormat="1" ht="29.25" customHeight="1">
      <c r="A80" s="397"/>
      <c r="B80" s="398"/>
      <c r="C80" s="553"/>
      <c r="D80" s="693">
        <v>9</v>
      </c>
      <c r="E80" s="556" t="s">
        <v>5357</v>
      </c>
      <c r="F80" s="595" t="s">
        <v>365</v>
      </c>
      <c r="G80" s="595" t="s">
        <v>5344</v>
      </c>
      <c r="H80" s="596">
        <v>2</v>
      </c>
      <c r="I80" s="556" t="s">
        <v>1484</v>
      </c>
      <c r="J80" s="651">
        <v>90</v>
      </c>
      <c r="K80" s="505">
        <v>42738</v>
      </c>
      <c r="L80" s="506" t="s">
        <v>5385</v>
      </c>
      <c r="M80" s="556">
        <v>2</v>
      </c>
    </row>
    <row r="81" spans="1:13" s="420" customFormat="1" ht="28.5" customHeight="1">
      <c r="A81" s="397"/>
      <c r="B81" s="398"/>
      <c r="C81" s="553"/>
      <c r="D81" s="556">
        <v>10</v>
      </c>
      <c r="E81" s="556" t="s">
        <v>5353</v>
      </c>
      <c r="F81" s="595" t="s">
        <v>180</v>
      </c>
      <c r="G81" s="595" t="s">
        <v>5601</v>
      </c>
      <c r="H81" s="596">
        <v>3</v>
      </c>
      <c r="I81" s="556" t="s">
        <v>1484</v>
      </c>
      <c r="J81" s="651">
        <v>90</v>
      </c>
      <c r="K81" s="505">
        <v>42738</v>
      </c>
      <c r="L81" s="506" t="s">
        <v>5385</v>
      </c>
      <c r="M81" s="556">
        <v>2</v>
      </c>
    </row>
    <row r="82" spans="1:13" s="420" customFormat="1" ht="30.95" customHeight="1">
      <c r="A82" s="397"/>
      <c r="B82" s="398"/>
      <c r="C82" s="553"/>
      <c r="D82" s="556">
        <v>11</v>
      </c>
      <c r="E82" s="556" t="s">
        <v>5353</v>
      </c>
      <c r="F82" s="595" t="s">
        <v>5549</v>
      </c>
      <c r="G82" s="595" t="s">
        <v>5336</v>
      </c>
      <c r="H82" s="596">
        <v>2</v>
      </c>
      <c r="I82" s="556" t="s">
        <v>1484</v>
      </c>
      <c r="J82" s="651">
        <v>90</v>
      </c>
      <c r="K82" s="505">
        <v>42738</v>
      </c>
      <c r="L82" s="506" t="s">
        <v>5385</v>
      </c>
      <c r="M82" s="556">
        <v>2</v>
      </c>
    </row>
    <row r="83" spans="1:13" s="420" customFormat="1" ht="30.95" customHeight="1">
      <c r="A83" s="397"/>
      <c r="B83" s="398"/>
      <c r="C83" s="553"/>
      <c r="D83" s="556">
        <v>12</v>
      </c>
      <c r="E83" s="556" t="s">
        <v>5353</v>
      </c>
      <c r="F83" s="595" t="s">
        <v>5466</v>
      </c>
      <c r="G83" s="595" t="s">
        <v>5336</v>
      </c>
      <c r="H83" s="596">
        <v>4</v>
      </c>
      <c r="I83" s="556" t="s">
        <v>1484</v>
      </c>
      <c r="J83" s="651">
        <v>90</v>
      </c>
      <c r="K83" s="505">
        <v>42738</v>
      </c>
      <c r="L83" s="506" t="s">
        <v>5385</v>
      </c>
      <c r="M83" s="556">
        <v>2</v>
      </c>
    </row>
    <row r="84" spans="1:13" s="420" customFormat="1" ht="30.95" customHeight="1">
      <c r="A84" s="397"/>
      <c r="B84" s="398"/>
      <c r="C84" s="553"/>
      <c r="D84" s="556">
        <v>13</v>
      </c>
      <c r="E84" s="500" t="s">
        <v>5353</v>
      </c>
      <c r="F84" s="502" t="s">
        <v>153</v>
      </c>
      <c r="G84" s="502" t="s">
        <v>5337</v>
      </c>
      <c r="H84" s="503">
        <v>4</v>
      </c>
      <c r="I84" s="500" t="s">
        <v>1484</v>
      </c>
      <c r="J84" s="504">
        <v>90</v>
      </c>
      <c r="K84" s="505">
        <v>42738</v>
      </c>
      <c r="L84" s="506" t="s">
        <v>5385</v>
      </c>
      <c r="M84" s="500">
        <v>2</v>
      </c>
    </row>
    <row r="85" spans="1:13" s="420" customFormat="1" ht="30.95" customHeight="1">
      <c r="A85" s="397"/>
      <c r="B85" s="398"/>
      <c r="C85" s="553"/>
      <c r="D85" s="556">
        <v>14</v>
      </c>
      <c r="E85" s="557" t="s">
        <v>5604</v>
      </c>
      <c r="F85" s="540" t="s">
        <v>451</v>
      </c>
      <c r="G85" s="540" t="s">
        <v>5605</v>
      </c>
      <c r="H85" s="568">
        <v>2</v>
      </c>
      <c r="I85" s="557" t="s">
        <v>1484</v>
      </c>
      <c r="J85" s="563">
        <v>90</v>
      </c>
      <c r="K85" s="569">
        <v>42738</v>
      </c>
      <c r="L85" s="523" t="s">
        <v>5385</v>
      </c>
      <c r="M85" s="557">
        <v>2</v>
      </c>
    </row>
    <row r="86" spans="1:13" s="420" customFormat="1" ht="30.95" customHeight="1">
      <c r="A86" s="397"/>
      <c r="B86" s="398"/>
      <c r="C86" s="553"/>
      <c r="D86" s="693">
        <v>15</v>
      </c>
      <c r="E86" s="556" t="s">
        <v>5604</v>
      </c>
      <c r="F86" s="595" t="s">
        <v>1492</v>
      </c>
      <c r="G86" s="595" t="s">
        <v>5605</v>
      </c>
      <c r="H86" s="596">
        <v>3</v>
      </c>
      <c r="I86" s="556" t="s">
        <v>1484</v>
      </c>
      <c r="J86" s="651">
        <v>90</v>
      </c>
      <c r="K86" s="505">
        <v>42738</v>
      </c>
      <c r="L86" s="506" t="s">
        <v>5385</v>
      </c>
      <c r="M86" s="556">
        <v>2</v>
      </c>
    </row>
    <row r="87" spans="1:13" s="420" customFormat="1" ht="30.95" customHeight="1">
      <c r="A87" s="397"/>
      <c r="B87" s="398"/>
      <c r="C87" s="553"/>
      <c r="D87" s="556">
        <v>16</v>
      </c>
      <c r="E87" s="556" t="s">
        <v>5353</v>
      </c>
      <c r="F87" s="595" t="s">
        <v>5602</v>
      </c>
      <c r="G87" s="595" t="s">
        <v>5337</v>
      </c>
      <c r="H87" s="596">
        <v>2</v>
      </c>
      <c r="I87" s="556" t="s">
        <v>1484</v>
      </c>
      <c r="J87" s="651">
        <v>60</v>
      </c>
      <c r="K87" s="505">
        <v>42738</v>
      </c>
      <c r="L87" s="506" t="s">
        <v>5385</v>
      </c>
      <c r="M87" s="556">
        <v>5</v>
      </c>
    </row>
    <row r="88" spans="1:13" s="420" customFormat="1" ht="30.95" customHeight="1">
      <c r="A88" s="397"/>
      <c r="B88" s="398"/>
      <c r="C88" s="553"/>
      <c r="D88" s="556">
        <v>17</v>
      </c>
      <c r="E88" s="500" t="s">
        <v>5353</v>
      </c>
      <c r="F88" s="502" t="s">
        <v>486</v>
      </c>
      <c r="G88" s="502" t="s">
        <v>5335</v>
      </c>
      <c r="H88" s="503">
        <v>2</v>
      </c>
      <c r="I88" s="500" t="s">
        <v>1484</v>
      </c>
      <c r="J88" s="504">
        <v>75</v>
      </c>
      <c r="K88" s="505">
        <v>42738</v>
      </c>
      <c r="L88" s="506" t="s">
        <v>5385</v>
      </c>
      <c r="M88" s="500">
        <v>5</v>
      </c>
    </row>
    <row r="89" spans="1:13" s="420" customFormat="1" ht="30.95" customHeight="1">
      <c r="A89" s="397"/>
      <c r="B89" s="398"/>
      <c r="C89" s="553"/>
      <c r="D89" s="556">
        <v>18</v>
      </c>
      <c r="E89" s="556" t="s">
        <v>5353</v>
      </c>
      <c r="F89" s="595" t="s">
        <v>251</v>
      </c>
      <c r="G89" s="595" t="s">
        <v>5337</v>
      </c>
      <c r="H89" s="596">
        <v>2</v>
      </c>
      <c r="I89" s="556" t="s">
        <v>1511</v>
      </c>
      <c r="J89" s="651"/>
      <c r="K89" s="505">
        <v>42739</v>
      </c>
      <c r="L89" s="506" t="s">
        <v>5386</v>
      </c>
      <c r="M89" s="556" t="s">
        <v>5286</v>
      </c>
    </row>
    <row r="90" spans="1:13" s="420" customFormat="1" ht="30.95" customHeight="1">
      <c r="A90" s="397"/>
      <c r="B90" s="398"/>
      <c r="C90" s="553"/>
      <c r="D90" s="556">
        <v>19</v>
      </c>
      <c r="E90" s="500" t="s">
        <v>5353</v>
      </c>
      <c r="F90" s="502" t="s">
        <v>5615</v>
      </c>
      <c r="G90" s="502" t="s">
        <v>5334</v>
      </c>
      <c r="H90" s="503">
        <v>1</v>
      </c>
      <c r="I90" s="500" t="s">
        <v>1511</v>
      </c>
      <c r="J90" s="504"/>
      <c r="K90" s="505">
        <v>42739</v>
      </c>
      <c r="L90" s="506" t="s">
        <v>5386</v>
      </c>
      <c r="M90" s="556" t="s">
        <v>5279</v>
      </c>
    </row>
    <row r="91" spans="1:13" s="420" customFormat="1" ht="30.95" customHeight="1">
      <c r="A91" s="397"/>
      <c r="B91" s="398"/>
      <c r="C91" s="553"/>
      <c r="D91" s="556">
        <v>20</v>
      </c>
      <c r="E91" s="500" t="s">
        <v>5353</v>
      </c>
      <c r="F91" s="595" t="s">
        <v>1271</v>
      </c>
      <c r="G91" s="595" t="s">
        <v>5336</v>
      </c>
      <c r="H91" s="596">
        <v>2</v>
      </c>
      <c r="I91" s="500" t="s">
        <v>2</v>
      </c>
      <c r="J91" s="651"/>
      <c r="K91" s="505">
        <v>42739</v>
      </c>
      <c r="L91" s="506" t="s">
        <v>5386</v>
      </c>
      <c r="M91" s="556" t="s">
        <v>5279</v>
      </c>
    </row>
    <row r="92" spans="1:13" s="420" customFormat="1" ht="29.25" customHeight="1">
      <c r="A92" s="397"/>
      <c r="B92" s="398"/>
      <c r="C92" s="553"/>
      <c r="D92" s="556">
        <v>21</v>
      </c>
      <c r="E92" s="500" t="s">
        <v>5353</v>
      </c>
      <c r="F92" s="595" t="s">
        <v>3610</v>
      </c>
      <c r="G92" s="595" t="s">
        <v>5334</v>
      </c>
      <c r="H92" s="596">
        <v>1</v>
      </c>
      <c r="I92" s="500" t="s">
        <v>1511</v>
      </c>
      <c r="J92" s="651"/>
      <c r="K92" s="505">
        <v>42739</v>
      </c>
      <c r="L92" s="506" t="s">
        <v>5386</v>
      </c>
      <c r="M92" s="556" t="s">
        <v>5286</v>
      </c>
    </row>
    <row r="93" spans="1:13" s="420" customFormat="1" ht="28.5" customHeight="1">
      <c r="A93" s="397"/>
      <c r="B93" s="398"/>
      <c r="C93" s="553"/>
      <c r="D93" s="556">
        <v>22</v>
      </c>
      <c r="E93" s="500" t="s">
        <v>5357</v>
      </c>
      <c r="F93" s="595" t="s">
        <v>349</v>
      </c>
      <c r="G93" s="595" t="s">
        <v>5344</v>
      </c>
      <c r="H93" s="596">
        <v>3</v>
      </c>
      <c r="I93" s="500" t="s">
        <v>1484</v>
      </c>
      <c r="J93" s="651">
        <v>90</v>
      </c>
      <c r="K93" s="505">
        <v>42740</v>
      </c>
      <c r="L93" s="506" t="s">
        <v>5423</v>
      </c>
      <c r="M93" s="556">
        <v>2</v>
      </c>
    </row>
    <row r="94" spans="1:13" s="420" customFormat="1" ht="29.25" customHeight="1">
      <c r="A94" s="397"/>
      <c r="B94" s="398"/>
      <c r="C94" s="553"/>
      <c r="D94" s="556">
        <v>23</v>
      </c>
      <c r="E94" s="500" t="s">
        <v>5353</v>
      </c>
      <c r="F94" s="595" t="s">
        <v>5606</v>
      </c>
      <c r="G94" s="595" t="s">
        <v>5607</v>
      </c>
      <c r="H94" s="596">
        <v>2</v>
      </c>
      <c r="I94" s="500" t="s">
        <v>1484</v>
      </c>
      <c r="J94" s="651">
        <v>75</v>
      </c>
      <c r="K94" s="505">
        <v>42740</v>
      </c>
      <c r="L94" s="506" t="s">
        <v>5423</v>
      </c>
      <c r="M94" s="556">
        <v>2</v>
      </c>
    </row>
    <row r="95" spans="1:13" s="420" customFormat="1" ht="27.75" customHeight="1">
      <c r="A95" s="397"/>
      <c r="B95" s="398"/>
      <c r="C95" s="553"/>
      <c r="D95" s="556">
        <v>24</v>
      </c>
      <c r="E95" s="500" t="s">
        <v>5353</v>
      </c>
      <c r="F95" s="595" t="s">
        <v>271</v>
      </c>
      <c r="G95" s="595" t="s">
        <v>5335</v>
      </c>
      <c r="H95" s="596">
        <v>3</v>
      </c>
      <c r="I95" s="500" t="s">
        <v>1484</v>
      </c>
      <c r="J95" s="651">
        <v>90</v>
      </c>
      <c r="K95" s="505">
        <v>42740</v>
      </c>
      <c r="L95" s="506" t="s">
        <v>5423</v>
      </c>
      <c r="M95" s="556">
        <v>2</v>
      </c>
    </row>
    <row r="96" spans="1:13" s="420" customFormat="1" ht="27.75" customHeight="1">
      <c r="A96" s="397"/>
      <c r="B96" s="398"/>
      <c r="C96" s="553"/>
      <c r="D96" s="556">
        <v>25</v>
      </c>
      <c r="E96" s="500" t="s">
        <v>5353</v>
      </c>
      <c r="F96" s="595" t="s">
        <v>3745</v>
      </c>
      <c r="G96" s="595" t="s">
        <v>5334</v>
      </c>
      <c r="H96" s="596">
        <v>3</v>
      </c>
      <c r="I96" s="500" t="s">
        <v>1484</v>
      </c>
      <c r="J96" s="651">
        <v>90</v>
      </c>
      <c r="K96" s="505">
        <v>42740</v>
      </c>
      <c r="L96" s="506" t="s">
        <v>5423</v>
      </c>
      <c r="M96" s="556">
        <v>2</v>
      </c>
    </row>
    <row r="97" spans="1:13" s="420" customFormat="1" ht="26.25" customHeight="1">
      <c r="A97" s="397"/>
      <c r="B97" s="398"/>
      <c r="C97" s="553"/>
      <c r="D97" s="556">
        <v>26</v>
      </c>
      <c r="E97" s="500" t="s">
        <v>5353</v>
      </c>
      <c r="F97" s="595" t="s">
        <v>3745</v>
      </c>
      <c r="G97" s="595" t="s">
        <v>5336</v>
      </c>
      <c r="H97" s="596">
        <v>3</v>
      </c>
      <c r="I97" s="500" t="s">
        <v>1484</v>
      </c>
      <c r="J97" s="651">
        <v>90</v>
      </c>
      <c r="K97" s="505">
        <v>42740</v>
      </c>
      <c r="L97" s="506" t="s">
        <v>5423</v>
      </c>
      <c r="M97" s="556">
        <v>2</v>
      </c>
    </row>
    <row r="98" spans="1:13" s="420" customFormat="1" ht="28.5" customHeight="1">
      <c r="A98" s="397"/>
      <c r="B98" s="398"/>
      <c r="C98" s="553"/>
      <c r="D98" s="556">
        <v>27</v>
      </c>
      <c r="E98" s="500" t="s">
        <v>5353</v>
      </c>
      <c r="F98" s="595" t="s">
        <v>5614</v>
      </c>
      <c r="G98" s="595" t="s">
        <v>5337</v>
      </c>
      <c r="H98" s="596">
        <v>4</v>
      </c>
      <c r="I98" s="500" t="s">
        <v>1511</v>
      </c>
      <c r="J98" s="651"/>
      <c r="K98" s="505">
        <v>42741</v>
      </c>
      <c r="L98" s="506" t="s">
        <v>5384</v>
      </c>
      <c r="M98" s="556" t="s">
        <v>5286</v>
      </c>
    </row>
    <row r="99" spans="1:13" s="420" customFormat="1" ht="25.5" customHeight="1">
      <c r="A99" s="397"/>
      <c r="B99" s="398"/>
      <c r="C99" s="553"/>
      <c r="D99" s="500">
        <v>28</v>
      </c>
      <c r="E99" s="500" t="s">
        <v>5353</v>
      </c>
      <c r="F99" s="502" t="s">
        <v>5614</v>
      </c>
      <c r="G99" s="502" t="s">
        <v>5336</v>
      </c>
      <c r="H99" s="503">
        <v>4</v>
      </c>
      <c r="I99" s="500" t="s">
        <v>1511</v>
      </c>
      <c r="J99" s="504"/>
      <c r="K99" s="505">
        <v>42741</v>
      </c>
      <c r="L99" s="506" t="s">
        <v>5384</v>
      </c>
      <c r="M99" s="500" t="s">
        <v>5286</v>
      </c>
    </row>
    <row r="100" spans="1:13" s="420" customFormat="1" ht="30.95" customHeight="1">
      <c r="A100" s="397"/>
      <c r="B100" s="398"/>
      <c r="C100" s="553"/>
      <c r="D100" s="556">
        <v>29</v>
      </c>
      <c r="E100" s="500" t="s">
        <v>5476</v>
      </c>
      <c r="F100" s="595" t="s">
        <v>5611</v>
      </c>
      <c r="G100" s="595" t="s">
        <v>5616</v>
      </c>
      <c r="H100" s="596"/>
      <c r="I100" s="500" t="s">
        <v>1484</v>
      </c>
      <c r="J100" s="651">
        <v>90</v>
      </c>
      <c r="K100" s="505">
        <v>42741</v>
      </c>
      <c r="L100" s="506" t="s">
        <v>5384</v>
      </c>
      <c r="M100" s="556">
        <v>5</v>
      </c>
    </row>
    <row r="101" spans="1:13" s="420" customFormat="1" ht="29.25" customHeight="1">
      <c r="A101" s="397"/>
      <c r="B101" s="398"/>
      <c r="C101" s="553"/>
      <c r="D101" s="500">
        <v>30</v>
      </c>
      <c r="E101" s="500" t="s">
        <v>5476</v>
      </c>
      <c r="F101" s="502" t="s">
        <v>492</v>
      </c>
      <c r="G101" s="502" t="s">
        <v>5619</v>
      </c>
      <c r="H101" s="503">
        <v>2</v>
      </c>
      <c r="I101" s="500" t="s">
        <v>1484</v>
      </c>
      <c r="J101" s="504">
        <v>90</v>
      </c>
      <c r="K101" s="505">
        <v>42741</v>
      </c>
      <c r="L101" s="506" t="s">
        <v>5384</v>
      </c>
      <c r="M101" s="500">
        <v>5</v>
      </c>
    </row>
    <row r="102" spans="1:13" s="420" customFormat="1" ht="30.95" customHeight="1">
      <c r="A102" s="397"/>
      <c r="B102" s="398"/>
      <c r="C102" s="553"/>
      <c r="D102" s="556">
        <v>31</v>
      </c>
      <c r="E102" s="500" t="s">
        <v>5353</v>
      </c>
      <c r="F102" s="502" t="s">
        <v>5608</v>
      </c>
      <c r="G102" s="502" t="s">
        <v>5601</v>
      </c>
      <c r="H102" s="503">
        <v>2</v>
      </c>
      <c r="I102" s="500" t="s">
        <v>1484</v>
      </c>
      <c r="J102" s="504">
        <v>90</v>
      </c>
      <c r="K102" s="505">
        <v>42744</v>
      </c>
      <c r="L102" s="506" t="s">
        <v>5383</v>
      </c>
      <c r="M102" s="500">
        <v>2</v>
      </c>
    </row>
    <row r="103" spans="1:13" s="420" customFormat="1" ht="30.95" customHeight="1">
      <c r="A103" s="397"/>
      <c r="B103" s="398"/>
      <c r="C103" s="553"/>
      <c r="D103" s="556">
        <v>32</v>
      </c>
      <c r="E103" s="500" t="s">
        <v>5357</v>
      </c>
      <c r="F103" s="595" t="s">
        <v>219</v>
      </c>
      <c r="G103" s="595" t="s">
        <v>5344</v>
      </c>
      <c r="H103" s="596">
        <v>2</v>
      </c>
      <c r="I103" s="556" t="s">
        <v>1484</v>
      </c>
      <c r="J103" s="651">
        <v>90</v>
      </c>
      <c r="K103" s="505">
        <v>42744</v>
      </c>
      <c r="L103" s="506" t="s">
        <v>5383</v>
      </c>
      <c r="M103" s="556">
        <v>2</v>
      </c>
    </row>
    <row r="104" spans="1:13" s="420" customFormat="1" ht="30.95" customHeight="1">
      <c r="A104" s="397"/>
      <c r="B104" s="398"/>
      <c r="C104" s="553"/>
      <c r="D104" s="556">
        <v>33</v>
      </c>
      <c r="E104" s="500" t="s">
        <v>5353</v>
      </c>
      <c r="F104" s="595" t="s">
        <v>5609</v>
      </c>
      <c r="G104" s="595" t="s">
        <v>5335</v>
      </c>
      <c r="H104" s="596">
        <v>3</v>
      </c>
      <c r="I104" s="556" t="s">
        <v>1484</v>
      </c>
      <c r="J104" s="651">
        <v>90</v>
      </c>
      <c r="K104" s="505">
        <v>42744</v>
      </c>
      <c r="L104" s="506" t="s">
        <v>5383</v>
      </c>
      <c r="M104" s="556">
        <v>2</v>
      </c>
    </row>
    <row r="105" spans="1:13" s="420" customFormat="1" ht="30.95" customHeight="1">
      <c r="A105" s="397"/>
      <c r="B105" s="398"/>
      <c r="C105" s="553"/>
      <c r="D105" s="556">
        <v>34</v>
      </c>
      <c r="E105" s="500" t="s">
        <v>5353</v>
      </c>
      <c r="F105" s="595" t="s">
        <v>5610</v>
      </c>
      <c r="G105" s="595" t="s">
        <v>5335</v>
      </c>
      <c r="H105" s="596">
        <v>2</v>
      </c>
      <c r="I105" s="556" t="s">
        <v>1484</v>
      </c>
      <c r="J105" s="651">
        <v>75</v>
      </c>
      <c r="K105" s="505">
        <v>42744</v>
      </c>
      <c r="L105" s="506" t="s">
        <v>5383</v>
      </c>
      <c r="M105" s="556">
        <v>2</v>
      </c>
    </row>
    <row r="106" spans="1:13" s="420" customFormat="1" ht="30.95" customHeight="1">
      <c r="A106" s="397"/>
      <c r="B106" s="398"/>
      <c r="C106" s="553"/>
      <c r="D106" s="556">
        <v>35</v>
      </c>
      <c r="E106" s="500" t="s">
        <v>5353</v>
      </c>
      <c r="F106" s="502" t="s">
        <v>5611</v>
      </c>
      <c r="G106" s="502" t="s">
        <v>5334</v>
      </c>
      <c r="H106" s="503">
        <v>4</v>
      </c>
      <c r="I106" s="556" t="s">
        <v>1484</v>
      </c>
      <c r="J106" s="651">
        <v>90</v>
      </c>
      <c r="K106" s="505">
        <v>42744</v>
      </c>
      <c r="L106" s="506" t="s">
        <v>5383</v>
      </c>
      <c r="M106" s="556">
        <v>2</v>
      </c>
    </row>
    <row r="107" spans="1:13" s="420" customFormat="1" ht="30.95" customHeight="1">
      <c r="A107" s="397"/>
      <c r="B107" s="398"/>
      <c r="C107" s="553"/>
      <c r="D107" s="556">
        <v>36</v>
      </c>
      <c r="E107" s="500" t="s">
        <v>5353</v>
      </c>
      <c r="F107" s="541" t="s">
        <v>5612</v>
      </c>
      <c r="G107" s="502" t="s">
        <v>5336</v>
      </c>
      <c r="H107" s="503">
        <v>2</v>
      </c>
      <c r="I107" s="500" t="s">
        <v>1484</v>
      </c>
      <c r="J107" s="504">
        <v>90</v>
      </c>
      <c r="K107" s="505">
        <v>42744</v>
      </c>
      <c r="L107" s="506" t="s">
        <v>5383</v>
      </c>
      <c r="M107" s="500">
        <v>2</v>
      </c>
    </row>
    <row r="108" spans="1:13" s="420" customFormat="1" ht="30.95" customHeight="1">
      <c r="A108" s="397"/>
      <c r="B108" s="398"/>
      <c r="C108" s="553"/>
      <c r="D108" s="556">
        <v>37</v>
      </c>
      <c r="E108" s="500" t="s">
        <v>5476</v>
      </c>
      <c r="F108" s="691" t="s">
        <v>5614</v>
      </c>
      <c r="G108" s="540" t="s">
        <v>5616</v>
      </c>
      <c r="H108" s="568"/>
      <c r="I108" s="556" t="s">
        <v>1484</v>
      </c>
      <c r="J108" s="651"/>
      <c r="K108" s="505">
        <v>42744</v>
      </c>
      <c r="L108" s="506" t="s">
        <v>5383</v>
      </c>
      <c r="M108" s="556">
        <v>5</v>
      </c>
    </row>
    <row r="109" spans="1:13" s="420" customFormat="1" ht="30.95" customHeight="1">
      <c r="A109" s="397"/>
      <c r="B109" s="398"/>
      <c r="C109" s="553"/>
      <c r="D109" s="556">
        <v>38</v>
      </c>
      <c r="E109" s="500" t="s">
        <v>5476</v>
      </c>
      <c r="F109" s="595" t="s">
        <v>5451</v>
      </c>
      <c r="G109" s="540" t="s">
        <v>5619</v>
      </c>
      <c r="H109" s="568">
        <v>2</v>
      </c>
      <c r="I109" s="500" t="s">
        <v>1484</v>
      </c>
      <c r="J109" s="651">
        <v>90</v>
      </c>
      <c r="K109" s="505">
        <v>42744</v>
      </c>
      <c r="L109" s="506" t="s">
        <v>5383</v>
      </c>
      <c r="M109" s="556">
        <v>5</v>
      </c>
    </row>
    <row r="110" spans="1:13" s="420" customFormat="1" ht="30.95" customHeight="1">
      <c r="A110" s="397"/>
      <c r="B110" s="398"/>
      <c r="C110" s="553"/>
      <c r="D110" s="556">
        <v>39</v>
      </c>
      <c r="E110" s="500" t="s">
        <v>5618</v>
      </c>
      <c r="F110" s="694" t="s">
        <v>1492</v>
      </c>
      <c r="G110" s="540" t="s">
        <v>5617</v>
      </c>
      <c r="H110" s="568"/>
      <c r="I110" s="500" t="s">
        <v>1484</v>
      </c>
      <c r="J110" s="651">
        <v>90</v>
      </c>
      <c r="K110" s="505">
        <v>42748</v>
      </c>
      <c r="L110" s="506" t="s">
        <v>5384</v>
      </c>
      <c r="M110" s="556">
        <v>5</v>
      </c>
    </row>
    <row r="111" spans="1:13" s="420" customFormat="1" ht="29.25" customHeight="1">
      <c r="A111" s="397"/>
      <c r="B111" s="398"/>
      <c r="C111" s="553"/>
      <c r="D111" s="556">
        <v>40</v>
      </c>
      <c r="E111" s="556" t="s">
        <v>5353</v>
      </c>
      <c r="F111" s="595" t="s">
        <v>5613</v>
      </c>
      <c r="G111" s="595" t="s">
        <v>5335</v>
      </c>
      <c r="H111" s="596">
        <v>3</v>
      </c>
      <c r="I111" s="556" t="s">
        <v>2</v>
      </c>
      <c r="J111" s="651"/>
      <c r="K111" s="700">
        <v>42754</v>
      </c>
      <c r="L111" s="648" t="s">
        <v>5423</v>
      </c>
      <c r="M111" s="556" t="s">
        <v>5279</v>
      </c>
    </row>
    <row r="112" spans="1:13" s="420" customFormat="1" ht="30.95" customHeight="1">
      <c r="A112" s="397"/>
      <c r="B112" s="398"/>
      <c r="C112" s="553"/>
      <c r="D112" s="547">
        <v>41</v>
      </c>
      <c r="E112" s="547" t="s">
        <v>5427</v>
      </c>
      <c r="F112" s="544" t="s">
        <v>283</v>
      </c>
      <c r="G112" s="544" t="s">
        <v>5425</v>
      </c>
      <c r="H112" s="546">
        <v>3</v>
      </c>
      <c r="I112" s="547" t="s">
        <v>1484</v>
      </c>
      <c r="J112" s="689">
        <v>90</v>
      </c>
      <c r="K112" s="548">
        <v>42754</v>
      </c>
      <c r="L112" s="549" t="s">
        <v>5423</v>
      </c>
      <c r="M112" s="547">
        <v>5</v>
      </c>
    </row>
    <row r="113" spans="1:13" ht="25.5" customHeight="1">
      <c r="C113" s="2"/>
      <c r="E113" s="13" t="s">
        <v>1491</v>
      </c>
    </row>
    <row r="114" spans="1:13" ht="24.75" customHeight="1">
      <c r="C114" s="2"/>
      <c r="E114" s="497" t="s">
        <v>1517</v>
      </c>
      <c r="H114" s="686"/>
      <c r="I114" s="686"/>
      <c r="J114" s="686"/>
    </row>
    <row r="115" spans="1:13">
      <c r="A115" s="2"/>
      <c r="B115" s="2"/>
      <c r="C115" s="339"/>
      <c r="E115" s="498" t="s">
        <v>5578</v>
      </c>
    </row>
    <row r="116" spans="1:13" ht="41.25" customHeight="1">
      <c r="A116" s="2"/>
      <c r="B116" s="2"/>
      <c r="C116" s="340"/>
      <c r="E116" s="2"/>
      <c r="G116" s="704" t="s">
        <v>5417</v>
      </c>
      <c r="H116" s="704"/>
      <c r="I116" s="704"/>
      <c r="J116" s="704"/>
      <c r="K116" s="704"/>
      <c r="L116" s="704"/>
      <c r="M116" s="704"/>
    </row>
  </sheetData>
  <autoFilter ref="A7:M112">
    <filterColumn colId="10" showButton="0"/>
    <filterColumn colId="11" showButton="0"/>
  </autoFilter>
  <sortState ref="D70:M110">
    <sortCondition ref="K70:K110"/>
    <sortCondition ref="L70:L110"/>
  </sortState>
  <mergeCells count="60">
    <mergeCell ref="L50:L51"/>
    <mergeCell ref="M50:M51"/>
    <mergeCell ref="D53:D54"/>
    <mergeCell ref="E53:E54"/>
    <mergeCell ref="F53:F54"/>
    <mergeCell ref="G50:G51"/>
    <mergeCell ref="H50:H51"/>
    <mergeCell ref="I50:I51"/>
    <mergeCell ref="J50:J51"/>
    <mergeCell ref="K50:K51"/>
    <mergeCell ref="D45:D46"/>
    <mergeCell ref="E45:E46"/>
    <mergeCell ref="F45:F46"/>
    <mergeCell ref="D50:D51"/>
    <mergeCell ref="E50:E51"/>
    <mergeCell ref="F50:F51"/>
    <mergeCell ref="M30:M31"/>
    <mergeCell ref="D37:D38"/>
    <mergeCell ref="E37:E38"/>
    <mergeCell ref="F37:F38"/>
    <mergeCell ref="D40:D41"/>
    <mergeCell ref="E40:E41"/>
    <mergeCell ref="F40:F41"/>
    <mergeCell ref="I30:I31"/>
    <mergeCell ref="J30:J31"/>
    <mergeCell ref="K30:K31"/>
    <mergeCell ref="L30:L31"/>
    <mergeCell ref="D30:D31"/>
    <mergeCell ref="E30:E31"/>
    <mergeCell ref="F30:F31"/>
    <mergeCell ref="G30:G31"/>
    <mergeCell ref="H30:H31"/>
    <mergeCell ref="E16:E17"/>
    <mergeCell ref="F16:F17"/>
    <mergeCell ref="F20:F21"/>
    <mergeCell ref="D20:D21"/>
    <mergeCell ref="E20:E21"/>
    <mergeCell ref="D4:M5"/>
    <mergeCell ref="J7:J9"/>
    <mergeCell ref="K7:M7"/>
    <mergeCell ref="K8:L9"/>
    <mergeCell ref="H7:H9"/>
    <mergeCell ref="I7:I9"/>
    <mergeCell ref="M8:M9"/>
    <mergeCell ref="G116:M116"/>
    <mergeCell ref="C7:C9"/>
    <mergeCell ref="D7:D9"/>
    <mergeCell ref="E7:E9"/>
    <mergeCell ref="F7:F9"/>
    <mergeCell ref="G7:G9"/>
    <mergeCell ref="D10:F10"/>
    <mergeCell ref="D19:F19"/>
    <mergeCell ref="D71:F71"/>
    <mergeCell ref="D11:D12"/>
    <mergeCell ref="E11:E12"/>
    <mergeCell ref="F11:F12"/>
    <mergeCell ref="D14:D15"/>
    <mergeCell ref="E14:E15"/>
    <mergeCell ref="F14:F15"/>
    <mergeCell ref="D16:D17"/>
  </mergeCells>
  <conditionalFormatting sqref="C115:D116 C5 C4:D4 F65:F68 F79:J79 G19:L19 E115:M115 E56:E57 C117:M1048576 E57:J59 C1:M3 C6:G6 C7:M7 D8:L9 E22:J23 E87:J87 E42:L42 D11:F11 E13:J13 G21:I21 E69:G69 E55:L56 E108:H112 D113:M114 E63:G64 E88:I88 F70 E80:J80 E81:H81 E82:G82 E83:H86 E105:H106 E107:J107 E101:J101 E103:J104 E102:H102 D72:J74 E75:J78 E89:H100 E26:L27 K32:L32 D16:F16 E24:I24 F48:H48 E47:E48 F43:J43 F47 E60:H61 G10:L12 C14:C112 D13:D14 G14:L17 E14:F14 D18:D20 D22:D30 D39:F40 E28:J30 K29:L30 G32:J41 D32:F37 D42:D45 G44:G47 F44:F45 D47:D50 D52:D53 D55:D70">
    <cfRule type="cellIs" dxfId="689" priority="2330" operator="equal">
      <formula>0</formula>
    </cfRule>
  </conditionalFormatting>
  <conditionalFormatting sqref="I117:I1048576 D4 I1:I3 I23 I34:I38 I55:I57 I42:I43 I19 I7:I17 I113:I115 I79:I80 I87:I88">
    <cfRule type="cellIs" dxfId="688" priority="2327" operator="equal">
      <formula>"TH"</formula>
    </cfRule>
    <cfRule type="cellIs" dxfId="687" priority="2328" operator="equal">
      <formula>"vđ"</formula>
    </cfRule>
  </conditionalFormatting>
  <conditionalFormatting sqref="M101 M105 M8:M12 M24 M55:M58 M42 M19:M20 M14:M17 M60 M71:M72 M67">
    <cfRule type="cellIs" dxfId="686" priority="2322" operator="equal">
      <formula>4</formula>
    </cfRule>
    <cfRule type="cellIs" dxfId="685" priority="2323" operator="equal">
      <formula>3</formula>
    </cfRule>
    <cfRule type="cellIs" dxfId="684" priority="2324" operator="equal">
      <formula>2</formula>
    </cfRule>
    <cfRule type="cellIs" dxfId="683" priority="2325" operator="equal">
      <formula>2</formula>
    </cfRule>
    <cfRule type="cellIs" dxfId="682" priority="2326" operator="equal">
      <formula>1</formula>
    </cfRule>
  </conditionalFormatting>
  <conditionalFormatting sqref="J91 G71:J71 E79 H70 D75:D79 D81:D85 D87:D112">
    <cfRule type="cellIs" dxfId="681" priority="738" operator="equal">
      <formula>0</formula>
    </cfRule>
  </conditionalFormatting>
  <conditionalFormatting sqref="I71:I78 I101 I107 I103">
    <cfRule type="cellIs" dxfId="680" priority="736" operator="equal">
      <formula>"TH"</formula>
    </cfRule>
    <cfRule type="cellIs" dxfId="679" priority="737" operator="equal">
      <formula>"vđ"</formula>
    </cfRule>
  </conditionalFormatting>
  <conditionalFormatting sqref="K72:L72">
    <cfRule type="cellIs" dxfId="678" priority="735" operator="equal">
      <formula>0</formula>
    </cfRule>
  </conditionalFormatting>
  <conditionalFormatting sqref="M73">
    <cfRule type="cellIs" dxfId="677" priority="730" operator="equal">
      <formula>4</formula>
    </cfRule>
    <cfRule type="cellIs" dxfId="676" priority="731" operator="equal">
      <formula>3</formula>
    </cfRule>
    <cfRule type="cellIs" dxfId="675" priority="732" operator="equal">
      <formula>2</formula>
    </cfRule>
    <cfRule type="cellIs" dxfId="674" priority="733" operator="equal">
      <formula>2</formula>
    </cfRule>
    <cfRule type="cellIs" dxfId="673" priority="734" operator="equal">
      <formula>1</formula>
    </cfRule>
  </conditionalFormatting>
  <conditionalFormatting sqref="M74">
    <cfRule type="cellIs" dxfId="672" priority="724" operator="equal">
      <formula>4</formula>
    </cfRule>
    <cfRule type="cellIs" dxfId="671" priority="725" operator="equal">
      <formula>3</formula>
    </cfRule>
    <cfRule type="cellIs" dxfId="670" priority="726" operator="equal">
      <formula>2</formula>
    </cfRule>
    <cfRule type="cellIs" dxfId="669" priority="727" operator="equal">
      <formula>2</formula>
    </cfRule>
    <cfRule type="cellIs" dxfId="668" priority="728" operator="equal">
      <formula>1</formula>
    </cfRule>
  </conditionalFormatting>
  <conditionalFormatting sqref="M75">
    <cfRule type="cellIs" dxfId="667" priority="718" operator="equal">
      <formula>4</formula>
    </cfRule>
    <cfRule type="cellIs" dxfId="666" priority="719" operator="equal">
      <formula>3</formula>
    </cfRule>
    <cfRule type="cellIs" dxfId="665" priority="720" operator="equal">
      <formula>2</formula>
    </cfRule>
    <cfRule type="cellIs" dxfId="664" priority="721" operator="equal">
      <formula>2</formula>
    </cfRule>
    <cfRule type="cellIs" dxfId="663" priority="722" operator="equal">
      <formula>1</formula>
    </cfRule>
  </conditionalFormatting>
  <conditionalFormatting sqref="M76">
    <cfRule type="cellIs" dxfId="662" priority="712" operator="equal">
      <formula>4</formula>
    </cfRule>
    <cfRule type="cellIs" dxfId="661" priority="713" operator="equal">
      <formula>3</formula>
    </cfRule>
    <cfRule type="cellIs" dxfId="660" priority="714" operator="equal">
      <formula>2</formula>
    </cfRule>
    <cfRule type="cellIs" dxfId="659" priority="715" operator="equal">
      <formula>2</formula>
    </cfRule>
    <cfRule type="cellIs" dxfId="658" priority="716" operator="equal">
      <formula>1</formula>
    </cfRule>
  </conditionalFormatting>
  <conditionalFormatting sqref="M77">
    <cfRule type="cellIs" dxfId="657" priority="706" operator="equal">
      <formula>4</formula>
    </cfRule>
    <cfRule type="cellIs" dxfId="656" priority="707" operator="equal">
      <formula>3</formula>
    </cfRule>
    <cfRule type="cellIs" dxfId="655" priority="708" operator="equal">
      <formula>2</formula>
    </cfRule>
    <cfRule type="cellIs" dxfId="654" priority="709" operator="equal">
      <formula>2</formula>
    </cfRule>
    <cfRule type="cellIs" dxfId="653" priority="710" operator="equal">
      <formula>1</formula>
    </cfRule>
  </conditionalFormatting>
  <conditionalFormatting sqref="M78">
    <cfRule type="cellIs" dxfId="652" priority="700" operator="equal">
      <formula>4</formula>
    </cfRule>
    <cfRule type="cellIs" dxfId="651" priority="701" operator="equal">
      <formula>3</formula>
    </cfRule>
    <cfRule type="cellIs" dxfId="650" priority="702" operator="equal">
      <formula>2</formula>
    </cfRule>
    <cfRule type="cellIs" dxfId="649" priority="703" operator="equal">
      <formula>2</formula>
    </cfRule>
    <cfRule type="cellIs" dxfId="648" priority="704" operator="equal">
      <formula>1</formula>
    </cfRule>
  </conditionalFormatting>
  <conditionalFormatting sqref="M87">
    <cfRule type="cellIs" dxfId="647" priority="694" operator="equal">
      <formula>4</formula>
    </cfRule>
    <cfRule type="cellIs" dxfId="646" priority="695" operator="equal">
      <formula>3</formula>
    </cfRule>
    <cfRule type="cellIs" dxfId="645" priority="696" operator="equal">
      <formula>2</formula>
    </cfRule>
    <cfRule type="cellIs" dxfId="644" priority="697" operator="equal">
      <formula>2</formula>
    </cfRule>
    <cfRule type="cellIs" dxfId="643" priority="698" operator="equal">
      <formula>1</formula>
    </cfRule>
  </conditionalFormatting>
  <conditionalFormatting sqref="K87:L87">
    <cfRule type="cellIs" dxfId="642" priority="693" operator="equal">
      <formula>0</formula>
    </cfRule>
  </conditionalFormatting>
  <conditionalFormatting sqref="M79">
    <cfRule type="cellIs" dxfId="641" priority="688" operator="equal">
      <formula>4</formula>
    </cfRule>
    <cfRule type="cellIs" dxfId="640" priority="689" operator="equal">
      <formula>3</formula>
    </cfRule>
    <cfRule type="cellIs" dxfId="639" priority="690" operator="equal">
      <formula>2</formula>
    </cfRule>
    <cfRule type="cellIs" dxfId="638" priority="691" operator="equal">
      <formula>2</formula>
    </cfRule>
    <cfRule type="cellIs" dxfId="637" priority="692" operator="equal">
      <formula>1</formula>
    </cfRule>
  </conditionalFormatting>
  <conditionalFormatting sqref="I81:J81">
    <cfRule type="cellIs" dxfId="636" priority="673" operator="equal">
      <formula>0</formula>
    </cfRule>
  </conditionalFormatting>
  <conditionalFormatting sqref="J88">
    <cfRule type="cellIs" dxfId="635" priority="686" operator="equal">
      <formula>0</formula>
    </cfRule>
  </conditionalFormatting>
  <conditionalFormatting sqref="M88">
    <cfRule type="cellIs" dxfId="634" priority="681" operator="equal">
      <formula>4</formula>
    </cfRule>
    <cfRule type="cellIs" dxfId="633" priority="682" operator="equal">
      <formula>3</formula>
    </cfRule>
    <cfRule type="cellIs" dxfId="632" priority="683" operator="equal">
      <formula>2</formula>
    </cfRule>
    <cfRule type="cellIs" dxfId="631" priority="684" operator="equal">
      <formula>2</formula>
    </cfRule>
    <cfRule type="cellIs" dxfId="630" priority="685" operator="equal">
      <formula>1</formula>
    </cfRule>
  </conditionalFormatting>
  <conditionalFormatting sqref="K88:L88">
    <cfRule type="cellIs" dxfId="629" priority="680" operator="equal">
      <formula>0</formula>
    </cfRule>
  </conditionalFormatting>
  <conditionalFormatting sqref="M80">
    <cfRule type="cellIs" dxfId="628" priority="675" operator="equal">
      <formula>4</formula>
    </cfRule>
    <cfRule type="cellIs" dxfId="627" priority="676" operator="equal">
      <formula>3</formula>
    </cfRule>
    <cfRule type="cellIs" dxfId="626" priority="677" operator="equal">
      <formula>2</formula>
    </cfRule>
    <cfRule type="cellIs" dxfId="625" priority="678" operator="equal">
      <formula>2</formula>
    </cfRule>
    <cfRule type="cellIs" dxfId="624" priority="679" operator="equal">
      <formula>1</formula>
    </cfRule>
  </conditionalFormatting>
  <conditionalFormatting sqref="I81">
    <cfRule type="cellIs" dxfId="623" priority="671" operator="equal">
      <formula>"TH"</formula>
    </cfRule>
    <cfRule type="cellIs" dxfId="622" priority="672" operator="equal">
      <formula>"vđ"</formula>
    </cfRule>
  </conditionalFormatting>
  <conditionalFormatting sqref="M81">
    <cfRule type="cellIs" dxfId="621" priority="666" operator="equal">
      <formula>4</formula>
    </cfRule>
    <cfRule type="cellIs" dxfId="620" priority="667" operator="equal">
      <formula>3</formula>
    </cfRule>
    <cfRule type="cellIs" dxfId="619" priority="668" operator="equal">
      <formula>2</formula>
    </cfRule>
    <cfRule type="cellIs" dxfId="618" priority="669" operator="equal">
      <formula>2</formula>
    </cfRule>
    <cfRule type="cellIs" dxfId="617" priority="670" operator="equal">
      <formula>1</formula>
    </cfRule>
  </conditionalFormatting>
  <conditionalFormatting sqref="K81:L81">
    <cfRule type="cellIs" dxfId="616" priority="665" operator="equal">
      <formula>0</formula>
    </cfRule>
  </conditionalFormatting>
  <conditionalFormatting sqref="H82">
    <cfRule type="cellIs" dxfId="615" priority="664" operator="equal">
      <formula>0</formula>
    </cfRule>
  </conditionalFormatting>
  <conditionalFormatting sqref="I82:J82">
    <cfRule type="cellIs" dxfId="614" priority="663" operator="equal">
      <formula>0</formula>
    </cfRule>
  </conditionalFormatting>
  <conditionalFormatting sqref="I82">
    <cfRule type="cellIs" dxfId="613" priority="661" operator="equal">
      <formula>"TH"</formula>
    </cfRule>
    <cfRule type="cellIs" dxfId="612" priority="662" operator="equal">
      <formula>"vđ"</formula>
    </cfRule>
  </conditionalFormatting>
  <conditionalFormatting sqref="M82">
    <cfRule type="cellIs" dxfId="611" priority="656" operator="equal">
      <formula>4</formula>
    </cfRule>
    <cfRule type="cellIs" dxfId="610" priority="657" operator="equal">
      <formula>3</formula>
    </cfRule>
    <cfRule type="cellIs" dxfId="609" priority="658" operator="equal">
      <formula>2</formula>
    </cfRule>
    <cfRule type="cellIs" dxfId="608" priority="659" operator="equal">
      <formula>2</formula>
    </cfRule>
    <cfRule type="cellIs" dxfId="607" priority="660" operator="equal">
      <formula>1</formula>
    </cfRule>
  </conditionalFormatting>
  <conditionalFormatting sqref="I83:J83">
    <cfRule type="cellIs" dxfId="606" priority="654" operator="equal">
      <formula>0</formula>
    </cfRule>
  </conditionalFormatting>
  <conditionalFormatting sqref="I83">
    <cfRule type="cellIs" dxfId="605" priority="652" operator="equal">
      <formula>"TH"</formula>
    </cfRule>
    <cfRule type="cellIs" dxfId="604" priority="653" operator="equal">
      <formula>"vđ"</formula>
    </cfRule>
  </conditionalFormatting>
  <conditionalFormatting sqref="M83">
    <cfRule type="cellIs" dxfId="603" priority="647" operator="equal">
      <formula>4</formula>
    </cfRule>
    <cfRule type="cellIs" dxfId="602" priority="648" operator="equal">
      <formula>3</formula>
    </cfRule>
    <cfRule type="cellIs" dxfId="601" priority="649" operator="equal">
      <formula>2</formula>
    </cfRule>
    <cfRule type="cellIs" dxfId="600" priority="650" operator="equal">
      <formula>2</formula>
    </cfRule>
    <cfRule type="cellIs" dxfId="599" priority="651" operator="equal">
      <formula>1</formula>
    </cfRule>
  </conditionalFormatting>
  <conditionalFormatting sqref="I84:J84">
    <cfRule type="cellIs" dxfId="598" priority="645" operator="equal">
      <formula>0</formula>
    </cfRule>
  </conditionalFormatting>
  <conditionalFormatting sqref="I84">
    <cfRule type="cellIs" dxfId="597" priority="643" operator="equal">
      <formula>"TH"</formula>
    </cfRule>
    <cfRule type="cellIs" dxfId="596" priority="644" operator="equal">
      <formula>"vđ"</formula>
    </cfRule>
  </conditionalFormatting>
  <conditionalFormatting sqref="M84">
    <cfRule type="cellIs" dxfId="595" priority="638" operator="equal">
      <formula>4</formula>
    </cfRule>
    <cfRule type="cellIs" dxfId="594" priority="639" operator="equal">
      <formula>3</formula>
    </cfRule>
    <cfRule type="cellIs" dxfId="593" priority="640" operator="equal">
      <formula>2</formula>
    </cfRule>
    <cfRule type="cellIs" dxfId="592" priority="641" operator="equal">
      <formula>2</formula>
    </cfRule>
    <cfRule type="cellIs" dxfId="591" priority="642" operator="equal">
      <formula>1</formula>
    </cfRule>
  </conditionalFormatting>
  <conditionalFormatting sqref="I85:J85">
    <cfRule type="cellIs" dxfId="590" priority="636" operator="equal">
      <formula>0</formula>
    </cfRule>
  </conditionalFormatting>
  <conditionalFormatting sqref="I85">
    <cfRule type="cellIs" dxfId="589" priority="634" operator="equal">
      <formula>"TH"</formula>
    </cfRule>
    <cfRule type="cellIs" dxfId="588" priority="635" operator="equal">
      <formula>"vđ"</formula>
    </cfRule>
  </conditionalFormatting>
  <conditionalFormatting sqref="M85">
    <cfRule type="cellIs" dxfId="587" priority="629" operator="equal">
      <formula>4</formula>
    </cfRule>
    <cfRule type="cellIs" dxfId="586" priority="630" operator="equal">
      <formula>3</formula>
    </cfRule>
    <cfRule type="cellIs" dxfId="585" priority="631" operator="equal">
      <formula>2</formula>
    </cfRule>
    <cfRule type="cellIs" dxfId="584" priority="632" operator="equal">
      <formula>2</formula>
    </cfRule>
    <cfRule type="cellIs" dxfId="583" priority="633" operator="equal">
      <formula>1</formula>
    </cfRule>
  </conditionalFormatting>
  <conditionalFormatting sqref="I86:J86">
    <cfRule type="cellIs" dxfId="582" priority="627" operator="equal">
      <formula>0</formula>
    </cfRule>
  </conditionalFormatting>
  <conditionalFormatting sqref="I86">
    <cfRule type="cellIs" dxfId="581" priority="625" operator="equal">
      <formula>"TH"</formula>
    </cfRule>
    <cfRule type="cellIs" dxfId="580" priority="626" operator="equal">
      <formula>"vđ"</formula>
    </cfRule>
  </conditionalFormatting>
  <conditionalFormatting sqref="M86">
    <cfRule type="cellIs" dxfId="579" priority="620" operator="equal">
      <formula>4</formula>
    </cfRule>
    <cfRule type="cellIs" dxfId="578" priority="621" operator="equal">
      <formula>3</formula>
    </cfRule>
    <cfRule type="cellIs" dxfId="577" priority="622" operator="equal">
      <formula>2</formula>
    </cfRule>
    <cfRule type="cellIs" dxfId="576" priority="623" operator="equal">
      <formula>2</formula>
    </cfRule>
    <cfRule type="cellIs" dxfId="575" priority="624" operator="equal">
      <formula>1</formula>
    </cfRule>
  </conditionalFormatting>
  <conditionalFormatting sqref="I89:J89">
    <cfRule type="cellIs" dxfId="574" priority="618" operator="equal">
      <formula>0</formula>
    </cfRule>
  </conditionalFormatting>
  <conditionalFormatting sqref="I89">
    <cfRule type="cellIs" dxfId="573" priority="616" operator="equal">
      <formula>"TH"</formula>
    </cfRule>
    <cfRule type="cellIs" dxfId="572" priority="617" operator="equal">
      <formula>"vđ"</formula>
    </cfRule>
  </conditionalFormatting>
  <conditionalFormatting sqref="M89">
    <cfRule type="cellIs" dxfId="571" priority="611" operator="equal">
      <formula>4</formula>
    </cfRule>
    <cfRule type="cellIs" dxfId="570" priority="612" operator="equal">
      <formula>3</formula>
    </cfRule>
    <cfRule type="cellIs" dxfId="569" priority="613" operator="equal">
      <formula>2</formula>
    </cfRule>
    <cfRule type="cellIs" dxfId="568" priority="614" operator="equal">
      <formula>2</formula>
    </cfRule>
    <cfRule type="cellIs" dxfId="567" priority="615" operator="equal">
      <formula>1</formula>
    </cfRule>
  </conditionalFormatting>
  <conditionalFormatting sqref="I90:J90">
    <cfRule type="cellIs" dxfId="566" priority="609" operator="equal">
      <formula>0</formula>
    </cfRule>
  </conditionalFormatting>
  <conditionalFormatting sqref="I91">
    <cfRule type="cellIs" dxfId="565" priority="600" operator="equal">
      <formula>0</formula>
    </cfRule>
  </conditionalFormatting>
  <conditionalFormatting sqref="I90">
    <cfRule type="cellIs" dxfId="564" priority="607" operator="equal">
      <formula>"TH"</formula>
    </cfRule>
    <cfRule type="cellIs" dxfId="563" priority="608" operator="equal">
      <formula>"vđ"</formula>
    </cfRule>
  </conditionalFormatting>
  <conditionalFormatting sqref="M90">
    <cfRule type="cellIs" dxfId="562" priority="602" operator="equal">
      <formula>4</formula>
    </cfRule>
    <cfRule type="cellIs" dxfId="561" priority="603" operator="equal">
      <formula>3</formula>
    </cfRule>
    <cfRule type="cellIs" dxfId="560" priority="604" operator="equal">
      <formula>2</formula>
    </cfRule>
    <cfRule type="cellIs" dxfId="559" priority="605" operator="equal">
      <formula>2</formula>
    </cfRule>
    <cfRule type="cellIs" dxfId="558" priority="606" operator="equal">
      <formula>1</formula>
    </cfRule>
  </conditionalFormatting>
  <conditionalFormatting sqref="K90:L90">
    <cfRule type="cellIs" dxfId="557" priority="601" operator="equal">
      <formula>0</formula>
    </cfRule>
  </conditionalFormatting>
  <conditionalFormatting sqref="I91">
    <cfRule type="cellIs" dxfId="556" priority="598" operator="equal">
      <formula>"TH"</formula>
    </cfRule>
    <cfRule type="cellIs" dxfId="555" priority="599" operator="equal">
      <formula>"vđ"</formula>
    </cfRule>
  </conditionalFormatting>
  <conditionalFormatting sqref="M91">
    <cfRule type="cellIs" dxfId="554" priority="593" operator="equal">
      <formula>4</formula>
    </cfRule>
    <cfRule type="cellIs" dxfId="553" priority="594" operator="equal">
      <formula>3</formula>
    </cfRule>
    <cfRule type="cellIs" dxfId="552" priority="595" operator="equal">
      <formula>2</formula>
    </cfRule>
    <cfRule type="cellIs" dxfId="551" priority="596" operator="equal">
      <formula>2</formula>
    </cfRule>
    <cfRule type="cellIs" dxfId="550" priority="597" operator="equal">
      <formula>1</formula>
    </cfRule>
  </conditionalFormatting>
  <conditionalFormatting sqref="K91:L91">
    <cfRule type="cellIs" dxfId="549" priority="592" operator="equal">
      <formula>0</formula>
    </cfRule>
  </conditionalFormatting>
  <conditionalFormatting sqref="J92">
    <cfRule type="cellIs" dxfId="548" priority="591" operator="equal">
      <formula>0</formula>
    </cfRule>
  </conditionalFormatting>
  <conditionalFormatting sqref="I92">
    <cfRule type="cellIs" dxfId="547" priority="590" operator="equal">
      <formula>0</formula>
    </cfRule>
  </conditionalFormatting>
  <conditionalFormatting sqref="I92">
    <cfRule type="cellIs" dxfId="546" priority="588" operator="equal">
      <formula>"TH"</formula>
    </cfRule>
    <cfRule type="cellIs" dxfId="545" priority="589" operator="equal">
      <formula>"vđ"</formula>
    </cfRule>
  </conditionalFormatting>
  <conditionalFormatting sqref="M92">
    <cfRule type="cellIs" dxfId="544" priority="583" operator="equal">
      <formula>4</formula>
    </cfRule>
    <cfRule type="cellIs" dxfId="543" priority="584" operator="equal">
      <formula>3</formula>
    </cfRule>
    <cfRule type="cellIs" dxfId="542" priority="585" operator="equal">
      <formula>2</formula>
    </cfRule>
    <cfRule type="cellIs" dxfId="541" priority="586" operator="equal">
      <formula>2</formula>
    </cfRule>
    <cfRule type="cellIs" dxfId="540" priority="587" operator="equal">
      <formula>1</formula>
    </cfRule>
  </conditionalFormatting>
  <conditionalFormatting sqref="K92:L92">
    <cfRule type="cellIs" dxfId="539" priority="582" operator="equal">
      <formula>0</formula>
    </cfRule>
  </conditionalFormatting>
  <conditionalFormatting sqref="J93">
    <cfRule type="cellIs" dxfId="538" priority="581" operator="equal">
      <formula>0</formula>
    </cfRule>
  </conditionalFormatting>
  <conditionalFormatting sqref="I93">
    <cfRule type="cellIs" dxfId="537" priority="580" operator="equal">
      <formula>0</formula>
    </cfRule>
  </conditionalFormatting>
  <conditionalFormatting sqref="I93">
    <cfRule type="cellIs" dxfId="536" priority="578" operator="equal">
      <formula>"TH"</formula>
    </cfRule>
    <cfRule type="cellIs" dxfId="535" priority="579" operator="equal">
      <formula>"vđ"</formula>
    </cfRule>
  </conditionalFormatting>
  <conditionalFormatting sqref="M93">
    <cfRule type="cellIs" dxfId="534" priority="573" operator="equal">
      <formula>4</formula>
    </cfRule>
    <cfRule type="cellIs" dxfId="533" priority="574" operator="equal">
      <formula>3</formula>
    </cfRule>
    <cfRule type="cellIs" dxfId="532" priority="575" operator="equal">
      <formula>2</formula>
    </cfRule>
    <cfRule type="cellIs" dxfId="531" priority="576" operator="equal">
      <formula>2</formula>
    </cfRule>
    <cfRule type="cellIs" dxfId="530" priority="577" operator="equal">
      <formula>1</formula>
    </cfRule>
  </conditionalFormatting>
  <conditionalFormatting sqref="K93:L93">
    <cfRule type="cellIs" dxfId="529" priority="572" operator="equal">
      <formula>0</formula>
    </cfRule>
  </conditionalFormatting>
  <conditionalFormatting sqref="J94">
    <cfRule type="cellIs" dxfId="528" priority="571" operator="equal">
      <formula>0</formula>
    </cfRule>
  </conditionalFormatting>
  <conditionalFormatting sqref="I94">
    <cfRule type="cellIs" dxfId="527" priority="570" operator="equal">
      <formula>0</formula>
    </cfRule>
  </conditionalFormatting>
  <conditionalFormatting sqref="I94">
    <cfRule type="cellIs" dxfId="526" priority="568" operator="equal">
      <formula>"TH"</formula>
    </cfRule>
    <cfRule type="cellIs" dxfId="525" priority="569" operator="equal">
      <formula>"vđ"</formula>
    </cfRule>
  </conditionalFormatting>
  <conditionalFormatting sqref="M94">
    <cfRule type="cellIs" dxfId="524" priority="563" operator="equal">
      <formula>4</formula>
    </cfRule>
    <cfRule type="cellIs" dxfId="523" priority="564" operator="equal">
      <formula>3</formula>
    </cfRule>
    <cfRule type="cellIs" dxfId="522" priority="565" operator="equal">
      <formula>2</formula>
    </cfRule>
    <cfRule type="cellIs" dxfId="521" priority="566" operator="equal">
      <formula>2</formula>
    </cfRule>
    <cfRule type="cellIs" dxfId="520" priority="567" operator="equal">
      <formula>1</formula>
    </cfRule>
  </conditionalFormatting>
  <conditionalFormatting sqref="K94:L94">
    <cfRule type="cellIs" dxfId="519" priority="562" operator="equal">
      <formula>0</formula>
    </cfRule>
  </conditionalFormatting>
  <conditionalFormatting sqref="J95">
    <cfRule type="cellIs" dxfId="518" priority="561" operator="equal">
      <formula>0</formula>
    </cfRule>
  </conditionalFormatting>
  <conditionalFormatting sqref="I95">
    <cfRule type="cellIs" dxfId="517" priority="560" operator="equal">
      <formula>0</formula>
    </cfRule>
  </conditionalFormatting>
  <conditionalFormatting sqref="I95">
    <cfRule type="cellIs" dxfId="516" priority="558" operator="equal">
      <formula>"TH"</formula>
    </cfRule>
    <cfRule type="cellIs" dxfId="515" priority="559" operator="equal">
      <formula>"vđ"</formula>
    </cfRule>
  </conditionalFormatting>
  <conditionalFormatting sqref="M95">
    <cfRule type="cellIs" dxfId="514" priority="553" operator="equal">
      <formula>4</formula>
    </cfRule>
    <cfRule type="cellIs" dxfId="513" priority="554" operator="equal">
      <formula>3</formula>
    </cfRule>
    <cfRule type="cellIs" dxfId="512" priority="555" operator="equal">
      <formula>2</formula>
    </cfRule>
    <cfRule type="cellIs" dxfId="511" priority="556" operator="equal">
      <formula>2</formula>
    </cfRule>
    <cfRule type="cellIs" dxfId="510" priority="557" operator="equal">
      <formula>1</formula>
    </cfRule>
  </conditionalFormatting>
  <conditionalFormatting sqref="K95:L95">
    <cfRule type="cellIs" dxfId="509" priority="552" operator="equal">
      <formula>0</formula>
    </cfRule>
  </conditionalFormatting>
  <conditionalFormatting sqref="J96">
    <cfRule type="cellIs" dxfId="508" priority="551" operator="equal">
      <formula>0</formula>
    </cfRule>
  </conditionalFormatting>
  <conditionalFormatting sqref="I96">
    <cfRule type="cellIs" dxfId="507" priority="550" operator="equal">
      <formula>0</formula>
    </cfRule>
  </conditionalFormatting>
  <conditionalFormatting sqref="I96">
    <cfRule type="cellIs" dxfId="506" priority="548" operator="equal">
      <formula>"TH"</formula>
    </cfRule>
    <cfRule type="cellIs" dxfId="505" priority="549" operator="equal">
      <formula>"vđ"</formula>
    </cfRule>
  </conditionalFormatting>
  <conditionalFormatting sqref="M96">
    <cfRule type="cellIs" dxfId="504" priority="543" operator="equal">
      <formula>4</formula>
    </cfRule>
    <cfRule type="cellIs" dxfId="503" priority="544" operator="equal">
      <formula>3</formula>
    </cfRule>
    <cfRule type="cellIs" dxfId="502" priority="545" operator="equal">
      <formula>2</formula>
    </cfRule>
    <cfRule type="cellIs" dxfId="501" priority="546" operator="equal">
      <formula>2</formula>
    </cfRule>
    <cfRule type="cellIs" dxfId="500" priority="547" operator="equal">
      <formula>1</formula>
    </cfRule>
  </conditionalFormatting>
  <conditionalFormatting sqref="K96:L96">
    <cfRule type="cellIs" dxfId="499" priority="542" operator="equal">
      <formula>0</formula>
    </cfRule>
  </conditionalFormatting>
  <conditionalFormatting sqref="J97">
    <cfRule type="cellIs" dxfId="498" priority="541" operator="equal">
      <formula>0</formula>
    </cfRule>
  </conditionalFormatting>
  <conditionalFormatting sqref="I97">
    <cfRule type="cellIs" dxfId="497" priority="540" operator="equal">
      <formula>0</formula>
    </cfRule>
  </conditionalFormatting>
  <conditionalFormatting sqref="I97">
    <cfRule type="cellIs" dxfId="496" priority="538" operator="equal">
      <formula>"TH"</formula>
    </cfRule>
    <cfRule type="cellIs" dxfId="495" priority="539" operator="equal">
      <formula>"vđ"</formula>
    </cfRule>
  </conditionalFormatting>
  <conditionalFormatting sqref="M97">
    <cfRule type="cellIs" dxfId="494" priority="533" operator="equal">
      <formula>4</formula>
    </cfRule>
    <cfRule type="cellIs" dxfId="493" priority="534" operator="equal">
      <formula>3</formula>
    </cfRule>
    <cfRule type="cellIs" dxfId="492" priority="535" operator="equal">
      <formula>2</formula>
    </cfRule>
    <cfRule type="cellIs" dxfId="491" priority="536" operator="equal">
      <formula>2</formula>
    </cfRule>
    <cfRule type="cellIs" dxfId="490" priority="537" operator="equal">
      <formula>1</formula>
    </cfRule>
  </conditionalFormatting>
  <conditionalFormatting sqref="K97:L97">
    <cfRule type="cellIs" dxfId="489" priority="532" operator="equal">
      <formula>0</formula>
    </cfRule>
  </conditionalFormatting>
  <conditionalFormatting sqref="J98">
    <cfRule type="cellIs" dxfId="488" priority="531" operator="equal">
      <formula>0</formula>
    </cfRule>
  </conditionalFormatting>
  <conditionalFormatting sqref="I98">
    <cfRule type="cellIs" dxfId="487" priority="530" operator="equal">
      <formula>0</formula>
    </cfRule>
  </conditionalFormatting>
  <conditionalFormatting sqref="I98">
    <cfRule type="cellIs" dxfId="486" priority="528" operator="equal">
      <formula>"TH"</formula>
    </cfRule>
    <cfRule type="cellIs" dxfId="485" priority="529" operator="equal">
      <formula>"vđ"</formula>
    </cfRule>
  </conditionalFormatting>
  <conditionalFormatting sqref="M98">
    <cfRule type="cellIs" dxfId="484" priority="523" operator="equal">
      <formula>4</formula>
    </cfRule>
    <cfRule type="cellIs" dxfId="483" priority="524" operator="equal">
      <formula>3</formula>
    </cfRule>
    <cfRule type="cellIs" dxfId="482" priority="525" operator="equal">
      <formula>2</formula>
    </cfRule>
    <cfRule type="cellIs" dxfId="481" priority="526" operator="equal">
      <formula>2</formula>
    </cfRule>
    <cfRule type="cellIs" dxfId="480" priority="527" operator="equal">
      <formula>1</formula>
    </cfRule>
  </conditionalFormatting>
  <conditionalFormatting sqref="I99">
    <cfRule type="cellIs" dxfId="479" priority="520" operator="equal">
      <formula>0</formula>
    </cfRule>
  </conditionalFormatting>
  <conditionalFormatting sqref="J99">
    <cfRule type="cellIs" dxfId="478" priority="521" operator="equal">
      <formula>0</formula>
    </cfRule>
  </conditionalFormatting>
  <conditionalFormatting sqref="I99">
    <cfRule type="cellIs" dxfId="477" priority="518" operator="equal">
      <formula>"TH"</formula>
    </cfRule>
    <cfRule type="cellIs" dxfId="476" priority="519" operator="equal">
      <formula>"vđ"</formula>
    </cfRule>
  </conditionalFormatting>
  <conditionalFormatting sqref="M99">
    <cfRule type="cellIs" dxfId="475" priority="513" operator="equal">
      <formula>4</formula>
    </cfRule>
    <cfRule type="cellIs" dxfId="474" priority="514" operator="equal">
      <formula>3</formula>
    </cfRule>
    <cfRule type="cellIs" dxfId="473" priority="515" operator="equal">
      <formula>2</formula>
    </cfRule>
    <cfRule type="cellIs" dxfId="472" priority="516" operator="equal">
      <formula>2</formula>
    </cfRule>
    <cfRule type="cellIs" dxfId="471" priority="517" operator="equal">
      <formula>1</formula>
    </cfRule>
  </conditionalFormatting>
  <conditionalFormatting sqref="J100">
    <cfRule type="cellIs" dxfId="470" priority="511" operator="equal">
      <formula>0</formula>
    </cfRule>
  </conditionalFormatting>
  <conditionalFormatting sqref="I100">
    <cfRule type="cellIs" dxfId="469" priority="510" operator="equal">
      <formula>0</formula>
    </cfRule>
  </conditionalFormatting>
  <conditionalFormatting sqref="I100">
    <cfRule type="cellIs" dxfId="468" priority="508" operator="equal">
      <formula>"TH"</formula>
    </cfRule>
    <cfRule type="cellIs" dxfId="467" priority="509" operator="equal">
      <formula>"vđ"</formula>
    </cfRule>
  </conditionalFormatting>
  <conditionalFormatting sqref="M100">
    <cfRule type="cellIs" dxfId="466" priority="503" operator="equal">
      <formula>4</formula>
    </cfRule>
    <cfRule type="cellIs" dxfId="465" priority="504" operator="equal">
      <formula>3</formula>
    </cfRule>
    <cfRule type="cellIs" dxfId="464" priority="505" operator="equal">
      <formula>2</formula>
    </cfRule>
    <cfRule type="cellIs" dxfId="463" priority="506" operator="equal">
      <formula>2</formula>
    </cfRule>
    <cfRule type="cellIs" dxfId="462" priority="507" operator="equal">
      <formula>1</formula>
    </cfRule>
  </conditionalFormatting>
  <conditionalFormatting sqref="K100:L100">
    <cfRule type="cellIs" dxfId="461" priority="502" operator="equal">
      <formula>0</formula>
    </cfRule>
  </conditionalFormatting>
  <conditionalFormatting sqref="I108:J108">
    <cfRule type="cellIs" dxfId="460" priority="475" operator="equal">
      <formula>0</formula>
    </cfRule>
  </conditionalFormatting>
  <conditionalFormatting sqref="K101:L101">
    <cfRule type="cellIs" dxfId="459" priority="501" operator="equal">
      <formula>0</formula>
    </cfRule>
  </conditionalFormatting>
  <conditionalFormatting sqref="M103">
    <cfRule type="cellIs" dxfId="458" priority="496" operator="equal">
      <formula>4</formula>
    </cfRule>
    <cfRule type="cellIs" dxfId="457" priority="497" operator="equal">
      <formula>3</formula>
    </cfRule>
    <cfRule type="cellIs" dxfId="456" priority="498" operator="equal">
      <formula>2</formula>
    </cfRule>
    <cfRule type="cellIs" dxfId="455" priority="499" operator="equal">
      <formula>2</formula>
    </cfRule>
    <cfRule type="cellIs" dxfId="454" priority="500" operator="equal">
      <formula>1</formula>
    </cfRule>
  </conditionalFormatting>
  <conditionalFormatting sqref="K103:L103">
    <cfRule type="cellIs" dxfId="453" priority="495" operator="equal">
      <formula>0</formula>
    </cfRule>
  </conditionalFormatting>
  <conditionalFormatting sqref="I105:J105">
    <cfRule type="cellIs" dxfId="452" priority="494" operator="equal">
      <formula>0</formula>
    </cfRule>
  </conditionalFormatting>
  <conditionalFormatting sqref="I105">
    <cfRule type="cellIs" dxfId="451" priority="492" operator="equal">
      <formula>"TH"</formula>
    </cfRule>
    <cfRule type="cellIs" dxfId="450" priority="493" operator="equal">
      <formula>"vđ"</formula>
    </cfRule>
  </conditionalFormatting>
  <conditionalFormatting sqref="I106:J106">
    <cfRule type="cellIs" dxfId="449" priority="490" operator="equal">
      <formula>0</formula>
    </cfRule>
  </conditionalFormatting>
  <conditionalFormatting sqref="I106">
    <cfRule type="cellIs" dxfId="448" priority="488" operator="equal">
      <formula>"TH"</formula>
    </cfRule>
    <cfRule type="cellIs" dxfId="447" priority="489" operator="equal">
      <formula>"vđ"</formula>
    </cfRule>
  </conditionalFormatting>
  <conditionalFormatting sqref="M106">
    <cfRule type="cellIs" dxfId="446" priority="483" operator="equal">
      <formula>4</formula>
    </cfRule>
    <cfRule type="cellIs" dxfId="445" priority="484" operator="equal">
      <formula>3</formula>
    </cfRule>
    <cfRule type="cellIs" dxfId="444" priority="485" operator="equal">
      <formula>2</formula>
    </cfRule>
    <cfRule type="cellIs" dxfId="443" priority="486" operator="equal">
      <formula>2</formula>
    </cfRule>
    <cfRule type="cellIs" dxfId="442" priority="487" operator="equal">
      <formula>1</formula>
    </cfRule>
  </conditionalFormatting>
  <conditionalFormatting sqref="M107">
    <cfRule type="cellIs" dxfId="441" priority="477" operator="equal">
      <formula>4</formula>
    </cfRule>
    <cfRule type="cellIs" dxfId="440" priority="478" operator="equal">
      <formula>3</formula>
    </cfRule>
    <cfRule type="cellIs" dxfId="439" priority="479" operator="equal">
      <formula>2</formula>
    </cfRule>
    <cfRule type="cellIs" dxfId="438" priority="480" operator="equal">
      <formula>2</formula>
    </cfRule>
    <cfRule type="cellIs" dxfId="437" priority="481" operator="equal">
      <formula>1</formula>
    </cfRule>
  </conditionalFormatting>
  <conditionalFormatting sqref="K110">
    <cfRule type="cellIs" dxfId="436" priority="447" operator="equal">
      <formula>0</formula>
    </cfRule>
  </conditionalFormatting>
  <conditionalFormatting sqref="I108">
    <cfRule type="cellIs" dxfId="435" priority="473" operator="equal">
      <formula>"TH"</formula>
    </cfRule>
    <cfRule type="cellIs" dxfId="434" priority="474" operator="equal">
      <formula>"vđ"</formula>
    </cfRule>
  </conditionalFormatting>
  <conditionalFormatting sqref="M108">
    <cfRule type="cellIs" dxfId="433" priority="468" operator="equal">
      <formula>4</formula>
    </cfRule>
    <cfRule type="cellIs" dxfId="432" priority="469" operator="equal">
      <formula>3</formula>
    </cfRule>
    <cfRule type="cellIs" dxfId="431" priority="470" operator="equal">
      <formula>2</formula>
    </cfRule>
    <cfRule type="cellIs" dxfId="430" priority="471" operator="equal">
      <formula>2</formula>
    </cfRule>
    <cfRule type="cellIs" dxfId="429" priority="472" operator="equal">
      <formula>1</formula>
    </cfRule>
  </conditionalFormatting>
  <conditionalFormatting sqref="J109">
    <cfRule type="cellIs" dxfId="428" priority="466" operator="equal">
      <formula>0</formula>
    </cfRule>
  </conditionalFormatting>
  <conditionalFormatting sqref="I109">
    <cfRule type="cellIs" dxfId="427" priority="465" operator="equal">
      <formula>0</formula>
    </cfRule>
  </conditionalFormatting>
  <conditionalFormatting sqref="I109">
    <cfRule type="cellIs" dxfId="426" priority="463" operator="equal">
      <formula>"TH"</formula>
    </cfRule>
    <cfRule type="cellIs" dxfId="425" priority="464" operator="equal">
      <formula>"vđ"</formula>
    </cfRule>
  </conditionalFormatting>
  <conditionalFormatting sqref="M109">
    <cfRule type="cellIs" dxfId="424" priority="458" operator="equal">
      <formula>4</formula>
    </cfRule>
    <cfRule type="cellIs" dxfId="423" priority="459" operator="equal">
      <formula>3</formula>
    </cfRule>
    <cfRule type="cellIs" dxfId="422" priority="460" operator="equal">
      <formula>2</formula>
    </cfRule>
    <cfRule type="cellIs" dxfId="421" priority="461" operator="equal">
      <formula>2</formula>
    </cfRule>
    <cfRule type="cellIs" dxfId="420" priority="462" operator="equal">
      <formula>1</formula>
    </cfRule>
  </conditionalFormatting>
  <conditionalFormatting sqref="K109:L109">
    <cfRule type="cellIs" dxfId="419" priority="457" operator="equal">
      <formula>0</formula>
    </cfRule>
  </conditionalFormatting>
  <conditionalFormatting sqref="J110">
    <cfRule type="cellIs" dxfId="418" priority="456" operator="equal">
      <formula>0</formula>
    </cfRule>
  </conditionalFormatting>
  <conditionalFormatting sqref="I110">
    <cfRule type="cellIs" dxfId="417" priority="455" operator="equal">
      <formula>0</formula>
    </cfRule>
  </conditionalFormatting>
  <conditionalFormatting sqref="I110">
    <cfRule type="cellIs" dxfId="416" priority="453" operator="equal">
      <formula>"TH"</formula>
    </cfRule>
    <cfRule type="cellIs" dxfId="415" priority="454" operator="equal">
      <formula>"vđ"</formula>
    </cfRule>
  </conditionalFormatting>
  <conditionalFormatting sqref="M110">
    <cfRule type="cellIs" dxfId="414" priority="448" operator="equal">
      <formula>4</formula>
    </cfRule>
    <cfRule type="cellIs" dxfId="413" priority="449" operator="equal">
      <formula>3</formula>
    </cfRule>
    <cfRule type="cellIs" dxfId="412" priority="450" operator="equal">
      <formula>2</formula>
    </cfRule>
    <cfRule type="cellIs" dxfId="411" priority="451" operator="equal">
      <formula>2</formula>
    </cfRule>
    <cfRule type="cellIs" dxfId="410" priority="452" operator="equal">
      <formula>1</formula>
    </cfRule>
  </conditionalFormatting>
  <conditionalFormatting sqref="J102">
    <cfRule type="cellIs" dxfId="409" priority="446" operator="equal">
      <formula>0</formula>
    </cfRule>
  </conditionalFormatting>
  <conditionalFormatting sqref="M102">
    <cfRule type="cellIs" dxfId="408" priority="439" operator="equal">
      <formula>4</formula>
    </cfRule>
    <cfRule type="cellIs" dxfId="407" priority="440" operator="equal">
      <formula>3</formula>
    </cfRule>
    <cfRule type="cellIs" dxfId="406" priority="441" operator="equal">
      <formula>2</formula>
    </cfRule>
    <cfRule type="cellIs" dxfId="405" priority="442" operator="equal">
      <formula>2</formula>
    </cfRule>
    <cfRule type="cellIs" dxfId="404" priority="443" operator="equal">
      <formula>1</formula>
    </cfRule>
  </conditionalFormatting>
  <conditionalFormatting sqref="K102:L102">
    <cfRule type="cellIs" dxfId="403" priority="438" operator="equal">
      <formula>0</formula>
    </cfRule>
  </conditionalFormatting>
  <conditionalFormatting sqref="J112">
    <cfRule type="cellIs" dxfId="402" priority="437" operator="equal">
      <formula>0</formula>
    </cfRule>
  </conditionalFormatting>
  <conditionalFormatting sqref="I112">
    <cfRule type="cellIs" dxfId="401" priority="436" operator="equal">
      <formula>0</formula>
    </cfRule>
  </conditionalFormatting>
  <conditionalFormatting sqref="I112">
    <cfRule type="cellIs" dxfId="400" priority="434" operator="equal">
      <formula>"TH"</formula>
    </cfRule>
    <cfRule type="cellIs" dxfId="399" priority="435" operator="equal">
      <formula>"vđ"</formula>
    </cfRule>
  </conditionalFormatting>
  <conditionalFormatting sqref="M112">
    <cfRule type="cellIs" dxfId="398" priority="429" operator="equal">
      <formula>4</formula>
    </cfRule>
    <cfRule type="cellIs" dxfId="397" priority="430" operator="equal">
      <formula>3</formula>
    </cfRule>
    <cfRule type="cellIs" dxfId="396" priority="431" operator="equal">
      <formula>2</formula>
    </cfRule>
    <cfRule type="cellIs" dxfId="395" priority="432" operator="equal">
      <formula>2</formula>
    </cfRule>
    <cfRule type="cellIs" dxfId="394" priority="433" operator="equal">
      <formula>1</formula>
    </cfRule>
  </conditionalFormatting>
  <conditionalFormatting sqref="K112:L112">
    <cfRule type="cellIs" dxfId="393" priority="428" operator="equal">
      <formula>0</formula>
    </cfRule>
  </conditionalFormatting>
  <conditionalFormatting sqref="K111">
    <cfRule type="cellIs" dxfId="392" priority="418" operator="equal">
      <formula>0</formula>
    </cfRule>
  </conditionalFormatting>
  <conditionalFormatting sqref="J111">
    <cfRule type="cellIs" dxfId="391" priority="427" operator="equal">
      <formula>0</formula>
    </cfRule>
  </conditionalFormatting>
  <conditionalFormatting sqref="I111">
    <cfRule type="cellIs" dxfId="390" priority="426" operator="equal">
      <formula>0</formula>
    </cfRule>
  </conditionalFormatting>
  <conditionalFormatting sqref="I111">
    <cfRule type="cellIs" dxfId="389" priority="424" operator="equal">
      <formula>"TH"</formula>
    </cfRule>
    <cfRule type="cellIs" dxfId="388" priority="425" operator="equal">
      <formula>"vđ"</formula>
    </cfRule>
  </conditionalFormatting>
  <conditionalFormatting sqref="M111">
    <cfRule type="cellIs" dxfId="387" priority="419" operator="equal">
      <formula>4</formula>
    </cfRule>
    <cfRule type="cellIs" dxfId="386" priority="420" operator="equal">
      <formula>3</formula>
    </cfRule>
    <cfRule type="cellIs" dxfId="385" priority="421" operator="equal">
      <formula>2</formula>
    </cfRule>
    <cfRule type="cellIs" dxfId="384" priority="422" operator="equal">
      <formula>2</formula>
    </cfRule>
    <cfRule type="cellIs" dxfId="383" priority="423" operator="equal">
      <formula>1</formula>
    </cfRule>
  </conditionalFormatting>
  <conditionalFormatting sqref="I102">
    <cfRule type="cellIs" dxfId="382" priority="417" operator="equal">
      <formula>0</formula>
    </cfRule>
  </conditionalFormatting>
  <conditionalFormatting sqref="I102">
    <cfRule type="cellIs" dxfId="381" priority="415" operator="equal">
      <formula>"TH"</formula>
    </cfRule>
    <cfRule type="cellIs" dxfId="380" priority="416" operator="equal">
      <formula>"vđ"</formula>
    </cfRule>
  </conditionalFormatting>
  <conditionalFormatting sqref="D10">
    <cfRule type="cellIs" dxfId="379" priority="414" operator="equal">
      <formula>0</formula>
    </cfRule>
  </conditionalFormatting>
  <conditionalFormatting sqref="K34:L36">
    <cfRule type="cellIs" dxfId="378" priority="413" operator="equal">
      <formula>0</formula>
    </cfRule>
  </conditionalFormatting>
  <conditionalFormatting sqref="I26:I30 I32:I33">
    <cfRule type="cellIs" dxfId="377" priority="411" operator="equal">
      <formula>"TH"</formula>
    </cfRule>
    <cfRule type="cellIs" dxfId="376" priority="412" operator="equal">
      <formula>"vđ"</formula>
    </cfRule>
  </conditionalFormatting>
  <conditionalFormatting sqref="M26:M27 M36 M34 M29:M30 M32">
    <cfRule type="cellIs" dxfId="375" priority="406" operator="equal">
      <formula>4</formula>
    </cfRule>
    <cfRule type="cellIs" dxfId="374" priority="407" operator="equal">
      <formula>3</formula>
    </cfRule>
    <cfRule type="cellIs" dxfId="373" priority="408" operator="equal">
      <formula>2</formula>
    </cfRule>
    <cfRule type="cellIs" dxfId="372" priority="409" operator="equal">
      <formula>2</formula>
    </cfRule>
    <cfRule type="cellIs" dxfId="371" priority="410" operator="equal">
      <formula>1</formula>
    </cfRule>
  </conditionalFormatting>
  <conditionalFormatting sqref="E20:L20">
    <cfRule type="cellIs" dxfId="370" priority="405" operator="equal">
      <formula>0</formula>
    </cfRule>
  </conditionalFormatting>
  <conditionalFormatting sqref="I20">
    <cfRule type="cellIs" dxfId="369" priority="403" operator="equal">
      <formula>"TH"</formula>
    </cfRule>
    <cfRule type="cellIs" dxfId="368" priority="404" operator="equal">
      <formula>"vđ"</formula>
    </cfRule>
  </conditionalFormatting>
  <conditionalFormatting sqref="I21">
    <cfRule type="cellIs" dxfId="367" priority="400" operator="equal">
      <formula>"TH"</formula>
    </cfRule>
    <cfRule type="cellIs" dxfId="366" priority="401" operator="equal">
      <formula>"vđ"</formula>
    </cfRule>
  </conditionalFormatting>
  <conditionalFormatting sqref="M21">
    <cfRule type="cellIs" dxfId="365" priority="395" operator="equal">
      <formula>4</formula>
    </cfRule>
    <cfRule type="cellIs" dxfId="364" priority="396" operator="equal">
      <formula>3</formula>
    </cfRule>
    <cfRule type="cellIs" dxfId="363" priority="397" operator="equal">
      <formula>2</formula>
    </cfRule>
    <cfRule type="cellIs" dxfId="362" priority="398" operator="equal">
      <formula>2</formula>
    </cfRule>
    <cfRule type="cellIs" dxfId="361" priority="399" operator="equal">
      <formula>1</formula>
    </cfRule>
  </conditionalFormatting>
  <conditionalFormatting sqref="K21:L21">
    <cfRule type="cellIs" dxfId="360" priority="394" operator="equal">
      <formula>0</formula>
    </cfRule>
  </conditionalFormatting>
  <conditionalFormatting sqref="I22">
    <cfRule type="cellIs" dxfId="359" priority="391" operator="equal">
      <formula>"TH"</formula>
    </cfRule>
    <cfRule type="cellIs" dxfId="358" priority="392" operator="equal">
      <formula>"vđ"</formula>
    </cfRule>
  </conditionalFormatting>
  <conditionalFormatting sqref="M22">
    <cfRule type="cellIs" dxfId="357" priority="386" operator="equal">
      <formula>4</formula>
    </cfRule>
    <cfRule type="cellIs" dxfId="356" priority="387" operator="equal">
      <formula>3</formula>
    </cfRule>
    <cfRule type="cellIs" dxfId="355" priority="388" operator="equal">
      <formula>2</formula>
    </cfRule>
    <cfRule type="cellIs" dxfId="354" priority="389" operator="equal">
      <formula>2</formula>
    </cfRule>
    <cfRule type="cellIs" dxfId="353" priority="390" operator="equal">
      <formula>1</formula>
    </cfRule>
  </conditionalFormatting>
  <conditionalFormatting sqref="K22:L22">
    <cfRule type="cellIs" dxfId="352" priority="385" operator="equal">
      <formula>0</formula>
    </cfRule>
  </conditionalFormatting>
  <conditionalFormatting sqref="M23">
    <cfRule type="cellIs" dxfId="351" priority="380" operator="equal">
      <formula>4</formula>
    </cfRule>
    <cfRule type="cellIs" dxfId="350" priority="381" operator="equal">
      <formula>3</formula>
    </cfRule>
    <cfRule type="cellIs" dxfId="349" priority="382" operator="equal">
      <formula>2</formula>
    </cfRule>
    <cfRule type="cellIs" dxfId="348" priority="383" operator="equal">
      <formula>2</formula>
    </cfRule>
    <cfRule type="cellIs" dxfId="347" priority="384" operator="equal">
      <formula>1</formula>
    </cfRule>
  </conditionalFormatting>
  <conditionalFormatting sqref="K23:L23">
    <cfRule type="cellIs" dxfId="346" priority="379" operator="equal">
      <formula>0</formula>
    </cfRule>
  </conditionalFormatting>
  <conditionalFormatting sqref="I24">
    <cfRule type="cellIs" dxfId="345" priority="376" operator="equal">
      <formula>"TH"</formula>
    </cfRule>
    <cfRule type="cellIs" dxfId="344" priority="377" operator="equal">
      <formula>"vđ"</formula>
    </cfRule>
  </conditionalFormatting>
  <conditionalFormatting sqref="K24:L24">
    <cfRule type="cellIs" dxfId="343" priority="375" operator="equal">
      <formula>0</formula>
    </cfRule>
  </conditionalFormatting>
  <conditionalFormatting sqref="I25 G25 E25">
    <cfRule type="cellIs" dxfId="342" priority="374" operator="equal">
      <formula>0</formula>
    </cfRule>
  </conditionalFormatting>
  <conditionalFormatting sqref="I25">
    <cfRule type="cellIs" dxfId="341" priority="372" operator="equal">
      <formula>"TH"</formula>
    </cfRule>
    <cfRule type="cellIs" dxfId="340" priority="373" operator="equal">
      <formula>"vđ"</formula>
    </cfRule>
  </conditionalFormatting>
  <conditionalFormatting sqref="M25">
    <cfRule type="cellIs" dxfId="339" priority="367" operator="equal">
      <formula>4</formula>
    </cfRule>
    <cfRule type="cellIs" dxfId="338" priority="368" operator="equal">
      <formula>3</formula>
    </cfRule>
    <cfRule type="cellIs" dxfId="337" priority="369" operator="equal">
      <formula>2</formula>
    </cfRule>
    <cfRule type="cellIs" dxfId="336" priority="370" operator="equal">
      <formula>2</formula>
    </cfRule>
    <cfRule type="cellIs" dxfId="335" priority="371" operator="equal">
      <formula>1</formula>
    </cfRule>
  </conditionalFormatting>
  <conditionalFormatting sqref="K37:L38">
    <cfRule type="cellIs" dxfId="334" priority="365" operator="equal">
      <formula>0</formula>
    </cfRule>
  </conditionalFormatting>
  <conditionalFormatting sqref="M37:M39">
    <cfRule type="cellIs" dxfId="333" priority="360" operator="equal">
      <formula>4</formula>
    </cfRule>
    <cfRule type="cellIs" dxfId="332" priority="361" operator="equal">
      <formula>3</formula>
    </cfRule>
    <cfRule type="cellIs" dxfId="331" priority="362" operator="equal">
      <formula>2</formula>
    </cfRule>
    <cfRule type="cellIs" dxfId="330" priority="363" operator="equal">
      <formula>2</formula>
    </cfRule>
    <cfRule type="cellIs" dxfId="329" priority="364" operator="equal">
      <formula>1</formula>
    </cfRule>
  </conditionalFormatting>
  <conditionalFormatting sqref="I39">
    <cfRule type="cellIs" dxfId="328" priority="357" operator="equal">
      <formula>"TH"</formula>
    </cfRule>
    <cfRule type="cellIs" dxfId="327" priority="358" operator="equal">
      <formula>"vđ"</formula>
    </cfRule>
  </conditionalFormatting>
  <conditionalFormatting sqref="K39:L39">
    <cfRule type="cellIs" dxfId="326" priority="356" operator="equal">
      <formula>0</formula>
    </cfRule>
  </conditionalFormatting>
  <conditionalFormatting sqref="I40">
    <cfRule type="cellIs" dxfId="325" priority="353" operator="equal">
      <formula>"TH"</formula>
    </cfRule>
    <cfRule type="cellIs" dxfId="324" priority="354" operator="equal">
      <formula>"vđ"</formula>
    </cfRule>
  </conditionalFormatting>
  <conditionalFormatting sqref="K40:L40">
    <cfRule type="cellIs" dxfId="323" priority="352" operator="equal">
      <formula>0</formula>
    </cfRule>
  </conditionalFormatting>
  <conditionalFormatting sqref="M40:M41">
    <cfRule type="cellIs" dxfId="322" priority="347" operator="equal">
      <formula>4</formula>
    </cfRule>
    <cfRule type="cellIs" dxfId="321" priority="348" operator="equal">
      <formula>3</formula>
    </cfRule>
    <cfRule type="cellIs" dxfId="320" priority="349" operator="equal">
      <formula>2</formula>
    </cfRule>
    <cfRule type="cellIs" dxfId="319" priority="350" operator="equal">
      <formula>2</formula>
    </cfRule>
    <cfRule type="cellIs" dxfId="318" priority="351" operator="equal">
      <formula>1</formula>
    </cfRule>
  </conditionalFormatting>
  <conditionalFormatting sqref="I41">
    <cfRule type="cellIs" dxfId="317" priority="344" operator="equal">
      <formula>"TH"</formula>
    </cfRule>
    <cfRule type="cellIs" dxfId="316" priority="345" operator="equal">
      <formula>"vđ"</formula>
    </cfRule>
  </conditionalFormatting>
  <conditionalFormatting sqref="K41:L41">
    <cfRule type="cellIs" dxfId="315" priority="342" operator="equal">
      <formula>0</formula>
    </cfRule>
  </conditionalFormatting>
  <conditionalFormatting sqref="M48">
    <cfRule type="cellIs" dxfId="314" priority="333" operator="equal">
      <formula>4</formula>
    </cfRule>
    <cfRule type="cellIs" dxfId="313" priority="334" operator="equal">
      <formula>3</formula>
    </cfRule>
    <cfRule type="cellIs" dxfId="312" priority="335" operator="equal">
      <formula>2</formula>
    </cfRule>
    <cfRule type="cellIs" dxfId="311" priority="336" operator="equal">
      <formula>2</formula>
    </cfRule>
    <cfRule type="cellIs" dxfId="310" priority="337" operator="equal">
      <formula>1</formula>
    </cfRule>
  </conditionalFormatting>
  <conditionalFormatting sqref="J48 H50 H53:H54 E43:E45 E47:E50 E52:E53">
    <cfRule type="cellIs" dxfId="309" priority="332" operator="equal">
      <formula>0</formula>
    </cfRule>
  </conditionalFormatting>
  <conditionalFormatting sqref="M35">
    <cfRule type="cellIs" dxfId="308" priority="322" operator="equal">
      <formula>4</formula>
    </cfRule>
    <cfRule type="cellIs" dxfId="307" priority="323" operator="equal">
      <formula>3</formula>
    </cfRule>
    <cfRule type="cellIs" dxfId="306" priority="324" operator="equal">
      <formula>2</formula>
    </cfRule>
    <cfRule type="cellIs" dxfId="305" priority="325" operator="equal">
      <formula>2</formula>
    </cfRule>
    <cfRule type="cellIs" dxfId="304" priority="326" operator="equal">
      <formula>1</formula>
    </cfRule>
  </conditionalFormatting>
  <conditionalFormatting sqref="K25:L25">
    <cfRule type="cellIs" dxfId="303" priority="321" operator="equal">
      <formula>0</formula>
    </cfRule>
  </conditionalFormatting>
  <conditionalFormatting sqref="K57:L57">
    <cfRule type="cellIs" dxfId="302" priority="320" operator="equal">
      <formula>0</formula>
    </cfRule>
  </conditionalFormatting>
  <conditionalFormatting sqref="K71:L71">
    <cfRule type="cellIs" dxfId="301" priority="319" operator="equal">
      <formula>0</formula>
    </cfRule>
  </conditionalFormatting>
  <conditionalFormatting sqref="K43:L43">
    <cfRule type="cellIs" dxfId="300" priority="313" operator="equal">
      <formula>0</formula>
    </cfRule>
  </conditionalFormatting>
  <conditionalFormatting sqref="M43">
    <cfRule type="cellIs" dxfId="299" priority="314" operator="equal">
      <formula>4</formula>
    </cfRule>
    <cfRule type="cellIs" dxfId="298" priority="315" operator="equal">
      <formula>3</formula>
    </cfRule>
    <cfRule type="cellIs" dxfId="297" priority="316" operator="equal">
      <formula>2</formula>
    </cfRule>
    <cfRule type="cellIs" dxfId="296" priority="317" operator="equal">
      <formula>2</formula>
    </cfRule>
    <cfRule type="cellIs" dxfId="295" priority="318" operator="equal">
      <formula>1</formula>
    </cfRule>
  </conditionalFormatting>
  <conditionalFormatting sqref="H44:J44">
    <cfRule type="cellIs" dxfId="294" priority="312" operator="equal">
      <formula>0</formula>
    </cfRule>
  </conditionalFormatting>
  <conditionalFormatting sqref="I44">
    <cfRule type="cellIs" dxfId="293" priority="310" operator="equal">
      <formula>"TH"</formula>
    </cfRule>
    <cfRule type="cellIs" dxfId="292" priority="311" operator="equal">
      <formula>"vđ"</formula>
    </cfRule>
  </conditionalFormatting>
  <conditionalFormatting sqref="K44:L44">
    <cfRule type="cellIs" dxfId="291" priority="304" operator="equal">
      <formula>0</formula>
    </cfRule>
  </conditionalFormatting>
  <conditionalFormatting sqref="M44">
    <cfRule type="cellIs" dxfId="290" priority="305" operator="equal">
      <formula>4</formula>
    </cfRule>
    <cfRule type="cellIs" dxfId="289" priority="306" operator="equal">
      <formula>3</formula>
    </cfRule>
    <cfRule type="cellIs" dxfId="288" priority="307" operator="equal">
      <formula>2</formula>
    </cfRule>
    <cfRule type="cellIs" dxfId="287" priority="308" operator="equal">
      <formula>2</formula>
    </cfRule>
    <cfRule type="cellIs" dxfId="286" priority="309" operator="equal">
      <formula>1</formula>
    </cfRule>
  </conditionalFormatting>
  <conditionalFormatting sqref="H45:J45">
    <cfRule type="cellIs" dxfId="285" priority="303" operator="equal">
      <formula>0</formula>
    </cfRule>
  </conditionalFormatting>
  <conditionalFormatting sqref="I45">
    <cfRule type="cellIs" dxfId="284" priority="301" operator="equal">
      <formula>"TH"</formula>
    </cfRule>
    <cfRule type="cellIs" dxfId="283" priority="302" operator="equal">
      <formula>"vđ"</formula>
    </cfRule>
  </conditionalFormatting>
  <conditionalFormatting sqref="K45:L45">
    <cfRule type="cellIs" dxfId="282" priority="295" operator="equal">
      <formula>0</formula>
    </cfRule>
  </conditionalFormatting>
  <conditionalFormatting sqref="M45">
    <cfRule type="cellIs" dxfId="281" priority="296" operator="equal">
      <formula>4</formula>
    </cfRule>
    <cfRule type="cellIs" dxfId="280" priority="297" operator="equal">
      <formula>3</formula>
    </cfRule>
    <cfRule type="cellIs" dxfId="279" priority="298" operator="equal">
      <formula>2</formula>
    </cfRule>
    <cfRule type="cellIs" dxfId="278" priority="299" operator="equal">
      <formula>2</formula>
    </cfRule>
    <cfRule type="cellIs" dxfId="277" priority="300" operator="equal">
      <formula>1</formula>
    </cfRule>
  </conditionalFormatting>
  <conditionalFormatting sqref="H46:J46">
    <cfRule type="cellIs" dxfId="276" priority="294" operator="equal">
      <formula>0</formula>
    </cfRule>
  </conditionalFormatting>
  <conditionalFormatting sqref="I46">
    <cfRule type="cellIs" dxfId="275" priority="292" operator="equal">
      <formula>"TH"</formula>
    </cfRule>
    <cfRule type="cellIs" dxfId="274" priority="293" operator="equal">
      <formula>"vđ"</formula>
    </cfRule>
  </conditionalFormatting>
  <conditionalFormatting sqref="K46:L46">
    <cfRule type="cellIs" dxfId="273" priority="286" operator="equal">
      <formula>0</formula>
    </cfRule>
  </conditionalFormatting>
  <conditionalFormatting sqref="M46">
    <cfRule type="cellIs" dxfId="272" priority="287" operator="equal">
      <formula>4</formula>
    </cfRule>
    <cfRule type="cellIs" dxfId="271" priority="288" operator="equal">
      <formula>3</formula>
    </cfRule>
    <cfRule type="cellIs" dxfId="270" priority="289" operator="equal">
      <formula>2</formula>
    </cfRule>
    <cfRule type="cellIs" dxfId="269" priority="290" operator="equal">
      <formula>2</formula>
    </cfRule>
    <cfRule type="cellIs" dxfId="268" priority="291" operator="equal">
      <formula>1</formula>
    </cfRule>
  </conditionalFormatting>
  <conditionalFormatting sqref="H47:J47">
    <cfRule type="cellIs" dxfId="267" priority="285" operator="equal">
      <formula>0</formula>
    </cfRule>
  </conditionalFormatting>
  <conditionalFormatting sqref="I47">
    <cfRule type="cellIs" dxfId="266" priority="283" operator="equal">
      <formula>"TH"</formula>
    </cfRule>
    <cfRule type="cellIs" dxfId="265" priority="284" operator="equal">
      <formula>"vđ"</formula>
    </cfRule>
  </conditionalFormatting>
  <conditionalFormatting sqref="K47:L47">
    <cfRule type="cellIs" dxfId="264" priority="277" operator="equal">
      <formula>0</formula>
    </cfRule>
  </conditionalFormatting>
  <conditionalFormatting sqref="M47">
    <cfRule type="cellIs" dxfId="263" priority="278" operator="equal">
      <formula>4</formula>
    </cfRule>
    <cfRule type="cellIs" dxfId="262" priority="279" operator="equal">
      <formula>3</formula>
    </cfRule>
    <cfRule type="cellIs" dxfId="261" priority="280" operator="equal">
      <formula>2</formula>
    </cfRule>
    <cfRule type="cellIs" dxfId="260" priority="281" operator="equal">
      <formula>2</formula>
    </cfRule>
    <cfRule type="cellIs" dxfId="259" priority="282" operator="equal">
      <formula>1</formula>
    </cfRule>
  </conditionalFormatting>
  <conditionalFormatting sqref="I48">
    <cfRule type="cellIs" dxfId="258" priority="276" operator="equal">
      <formula>0</formula>
    </cfRule>
  </conditionalFormatting>
  <conditionalFormatting sqref="I48">
    <cfRule type="cellIs" dxfId="257" priority="274" operator="equal">
      <formula>"TH"</formula>
    </cfRule>
    <cfRule type="cellIs" dxfId="256" priority="275" operator="equal">
      <formula>"vđ"</formula>
    </cfRule>
  </conditionalFormatting>
  <conditionalFormatting sqref="K48:L48">
    <cfRule type="cellIs" dxfId="255" priority="273" operator="equal">
      <formula>0</formula>
    </cfRule>
  </conditionalFormatting>
  <conditionalFormatting sqref="M49">
    <cfRule type="cellIs" dxfId="254" priority="268" operator="equal">
      <formula>4</formula>
    </cfRule>
    <cfRule type="cellIs" dxfId="253" priority="269" operator="equal">
      <formula>3</formula>
    </cfRule>
    <cfRule type="cellIs" dxfId="252" priority="270" operator="equal">
      <formula>2</formula>
    </cfRule>
    <cfRule type="cellIs" dxfId="251" priority="271" operator="equal">
      <formula>2</formula>
    </cfRule>
    <cfRule type="cellIs" dxfId="250" priority="272" operator="equal">
      <formula>1</formula>
    </cfRule>
  </conditionalFormatting>
  <conditionalFormatting sqref="F49:H49 J49 G50 G52:G54">
    <cfRule type="cellIs" dxfId="249" priority="267" operator="equal">
      <formula>0</formula>
    </cfRule>
  </conditionalFormatting>
  <conditionalFormatting sqref="I49">
    <cfRule type="cellIs" dxfId="248" priority="266" operator="equal">
      <formula>0</formula>
    </cfRule>
  </conditionalFormatting>
  <conditionalFormatting sqref="I49">
    <cfRule type="cellIs" dxfId="247" priority="264" operator="equal">
      <formula>"TH"</formula>
    </cfRule>
    <cfRule type="cellIs" dxfId="246" priority="265" operator="equal">
      <formula>"vđ"</formula>
    </cfRule>
  </conditionalFormatting>
  <conditionalFormatting sqref="K49:L49">
    <cfRule type="cellIs" dxfId="245" priority="263" operator="equal">
      <formula>0</formula>
    </cfRule>
  </conditionalFormatting>
  <conditionalFormatting sqref="F50">
    <cfRule type="cellIs" dxfId="244" priority="262" operator="equal">
      <formula>0</formula>
    </cfRule>
  </conditionalFormatting>
  <conditionalFormatting sqref="M50">
    <cfRule type="cellIs" dxfId="243" priority="256" operator="equal">
      <formula>4</formula>
    </cfRule>
    <cfRule type="cellIs" dxfId="242" priority="257" operator="equal">
      <formula>3</formula>
    </cfRule>
    <cfRule type="cellIs" dxfId="241" priority="258" operator="equal">
      <formula>2</formula>
    </cfRule>
    <cfRule type="cellIs" dxfId="240" priority="259" operator="equal">
      <formula>2</formula>
    </cfRule>
    <cfRule type="cellIs" dxfId="239" priority="260" operator="equal">
      <formula>1</formula>
    </cfRule>
  </conditionalFormatting>
  <conditionalFormatting sqref="J50">
    <cfRule type="cellIs" dxfId="238" priority="255" operator="equal">
      <formula>0</formula>
    </cfRule>
  </conditionalFormatting>
  <conditionalFormatting sqref="I50">
    <cfRule type="cellIs" dxfId="237" priority="254" operator="equal">
      <formula>0</formula>
    </cfRule>
  </conditionalFormatting>
  <conditionalFormatting sqref="I50">
    <cfRule type="cellIs" dxfId="236" priority="252" operator="equal">
      <formula>"TH"</formula>
    </cfRule>
    <cfRule type="cellIs" dxfId="235" priority="253" operator="equal">
      <formula>"vđ"</formula>
    </cfRule>
  </conditionalFormatting>
  <conditionalFormatting sqref="K50:L50">
    <cfRule type="cellIs" dxfId="234" priority="251" operator="equal">
      <formula>0</formula>
    </cfRule>
  </conditionalFormatting>
  <conditionalFormatting sqref="F52">
    <cfRule type="cellIs" dxfId="221" priority="237" operator="equal">
      <formula>0</formula>
    </cfRule>
  </conditionalFormatting>
  <conditionalFormatting sqref="H52">
    <cfRule type="cellIs" dxfId="220" priority="235" operator="equal">
      <formula>0</formula>
    </cfRule>
  </conditionalFormatting>
  <conditionalFormatting sqref="M52">
    <cfRule type="cellIs" dxfId="219" priority="230" operator="equal">
      <formula>4</formula>
    </cfRule>
    <cfRule type="cellIs" dxfId="218" priority="231" operator="equal">
      <formula>3</formula>
    </cfRule>
    <cfRule type="cellIs" dxfId="217" priority="232" operator="equal">
      <formula>2</formula>
    </cfRule>
    <cfRule type="cellIs" dxfId="216" priority="233" operator="equal">
      <formula>2</formula>
    </cfRule>
    <cfRule type="cellIs" dxfId="215" priority="234" operator="equal">
      <formula>1</formula>
    </cfRule>
  </conditionalFormatting>
  <conditionalFormatting sqref="J52">
    <cfRule type="cellIs" dxfId="214" priority="229" operator="equal">
      <formula>0</formula>
    </cfRule>
  </conditionalFormatting>
  <conditionalFormatting sqref="I52">
    <cfRule type="cellIs" dxfId="213" priority="228" operator="equal">
      <formula>0</formula>
    </cfRule>
  </conditionalFormatting>
  <conditionalFormatting sqref="I52">
    <cfRule type="cellIs" dxfId="212" priority="226" operator="equal">
      <formula>"TH"</formula>
    </cfRule>
    <cfRule type="cellIs" dxfId="211" priority="227" operator="equal">
      <formula>"vđ"</formula>
    </cfRule>
  </conditionalFormatting>
  <conditionalFormatting sqref="K52:L52">
    <cfRule type="cellIs" dxfId="210" priority="225" operator="equal">
      <formula>0</formula>
    </cfRule>
  </conditionalFormatting>
  <conditionalFormatting sqref="F53">
    <cfRule type="cellIs" dxfId="209" priority="224" operator="equal">
      <formula>0</formula>
    </cfRule>
  </conditionalFormatting>
  <conditionalFormatting sqref="M53">
    <cfRule type="cellIs" dxfId="208" priority="218" operator="equal">
      <formula>4</formula>
    </cfRule>
    <cfRule type="cellIs" dxfId="207" priority="219" operator="equal">
      <formula>3</formula>
    </cfRule>
    <cfRule type="cellIs" dxfId="206" priority="220" operator="equal">
      <formula>2</formula>
    </cfRule>
    <cfRule type="cellIs" dxfId="205" priority="221" operator="equal">
      <formula>2</formula>
    </cfRule>
    <cfRule type="cellIs" dxfId="204" priority="222" operator="equal">
      <formula>1</formula>
    </cfRule>
  </conditionalFormatting>
  <conditionalFormatting sqref="J53">
    <cfRule type="cellIs" dxfId="203" priority="217" operator="equal">
      <formula>0</formula>
    </cfRule>
  </conditionalFormatting>
  <conditionalFormatting sqref="I53">
    <cfRule type="cellIs" dxfId="202" priority="216" operator="equal">
      <formula>0</formula>
    </cfRule>
  </conditionalFormatting>
  <conditionalFormatting sqref="I53">
    <cfRule type="cellIs" dxfId="201" priority="214" operator="equal">
      <formula>"TH"</formula>
    </cfRule>
    <cfRule type="cellIs" dxfId="200" priority="215" operator="equal">
      <formula>"vđ"</formula>
    </cfRule>
  </conditionalFormatting>
  <conditionalFormatting sqref="K53:L53">
    <cfRule type="cellIs" dxfId="199" priority="213" operator="equal">
      <formula>0</formula>
    </cfRule>
  </conditionalFormatting>
  <conditionalFormatting sqref="M54">
    <cfRule type="cellIs" dxfId="197" priority="206" operator="equal">
      <formula>4</formula>
    </cfRule>
    <cfRule type="cellIs" dxfId="196" priority="207" operator="equal">
      <formula>3</formula>
    </cfRule>
    <cfRule type="cellIs" dxfId="195" priority="208" operator="equal">
      <formula>2</formula>
    </cfRule>
    <cfRule type="cellIs" dxfId="194" priority="209" operator="equal">
      <formula>2</formula>
    </cfRule>
    <cfRule type="cellIs" dxfId="193" priority="210" operator="equal">
      <formula>1</formula>
    </cfRule>
  </conditionalFormatting>
  <conditionalFormatting sqref="J54">
    <cfRule type="cellIs" dxfId="192" priority="205" operator="equal">
      <formula>0</formula>
    </cfRule>
  </conditionalFormatting>
  <conditionalFormatting sqref="I54">
    <cfRule type="cellIs" dxfId="191" priority="204" operator="equal">
      <formula>0</formula>
    </cfRule>
  </conditionalFormatting>
  <conditionalFormatting sqref="I54">
    <cfRule type="cellIs" dxfId="190" priority="202" operator="equal">
      <formula>"TH"</formula>
    </cfRule>
    <cfRule type="cellIs" dxfId="189" priority="203" operator="equal">
      <formula>"vđ"</formula>
    </cfRule>
  </conditionalFormatting>
  <conditionalFormatting sqref="K54:L54">
    <cfRule type="cellIs" dxfId="188" priority="201" operator="equal">
      <formula>0</formula>
    </cfRule>
  </conditionalFormatting>
  <conditionalFormatting sqref="L111">
    <cfRule type="cellIs" dxfId="187" priority="200" operator="equal">
      <formula>0</formula>
    </cfRule>
  </conditionalFormatting>
  <conditionalFormatting sqref="L110">
    <cfRule type="cellIs" dxfId="186" priority="199" operator="equal">
      <formula>0</formula>
    </cfRule>
  </conditionalFormatting>
  <conditionalFormatting sqref="D71">
    <cfRule type="cellIs" dxfId="185" priority="198" operator="equal">
      <formula>0</formula>
    </cfRule>
  </conditionalFormatting>
  <conditionalFormatting sqref="K73:L73">
    <cfRule type="cellIs" dxfId="184" priority="197" operator="equal">
      <formula>0</formula>
    </cfRule>
  </conditionalFormatting>
  <conditionalFormatting sqref="K74:L78">
    <cfRule type="cellIs" dxfId="183" priority="196" operator="equal">
      <formula>0</formula>
    </cfRule>
  </conditionalFormatting>
  <conditionalFormatting sqref="K79:L79">
    <cfRule type="cellIs" dxfId="182" priority="195" operator="equal">
      <formula>0</formula>
    </cfRule>
  </conditionalFormatting>
  <conditionalFormatting sqref="K80:L80">
    <cfRule type="cellIs" dxfId="181" priority="194" operator="equal">
      <formula>0</formula>
    </cfRule>
  </conditionalFormatting>
  <conditionalFormatting sqref="K82:L85">
    <cfRule type="cellIs" dxfId="180" priority="193" operator="equal">
      <formula>0</formula>
    </cfRule>
  </conditionalFormatting>
  <conditionalFormatting sqref="K86:L86">
    <cfRule type="cellIs" dxfId="179" priority="192" operator="equal">
      <formula>0</formula>
    </cfRule>
  </conditionalFormatting>
  <conditionalFormatting sqref="K89:L89">
    <cfRule type="cellIs" dxfId="178" priority="191" operator="equal">
      <formula>0</formula>
    </cfRule>
  </conditionalFormatting>
  <conditionalFormatting sqref="I104">
    <cfRule type="cellIs" dxfId="177" priority="188" operator="equal">
      <formula>"TH"</formula>
    </cfRule>
    <cfRule type="cellIs" dxfId="176" priority="189" operator="equal">
      <formula>"vđ"</formula>
    </cfRule>
  </conditionalFormatting>
  <conditionalFormatting sqref="M104">
    <cfRule type="cellIs" dxfId="175" priority="183" operator="equal">
      <formula>4</formula>
    </cfRule>
    <cfRule type="cellIs" dxfId="174" priority="184" operator="equal">
      <formula>3</formula>
    </cfRule>
    <cfRule type="cellIs" dxfId="173" priority="185" operator="equal">
      <formula>2</formula>
    </cfRule>
    <cfRule type="cellIs" dxfId="172" priority="186" operator="equal">
      <formula>2</formula>
    </cfRule>
    <cfRule type="cellIs" dxfId="171" priority="187" operator="equal">
      <formula>1</formula>
    </cfRule>
  </conditionalFormatting>
  <conditionalFormatting sqref="K104:L104">
    <cfRule type="cellIs" dxfId="170" priority="179" operator="equal">
      <formula>0</formula>
    </cfRule>
  </conditionalFormatting>
  <conditionalFormatting sqref="K105:L108">
    <cfRule type="cellIs" dxfId="169" priority="180" operator="equal">
      <formula>0</formula>
    </cfRule>
  </conditionalFormatting>
  <conditionalFormatting sqref="K58:L58">
    <cfRule type="cellIs" dxfId="168" priority="175" operator="equal">
      <formula>0</formula>
    </cfRule>
  </conditionalFormatting>
  <conditionalFormatting sqref="E62 H68">
    <cfRule type="cellIs" dxfId="167" priority="178" operator="equal">
      <formula>0</formula>
    </cfRule>
  </conditionalFormatting>
  <conditionalFormatting sqref="I58:I59">
    <cfRule type="cellIs" dxfId="166" priority="176" operator="equal">
      <formula>"TH"</formula>
    </cfRule>
    <cfRule type="cellIs" dxfId="165" priority="177" operator="equal">
      <formula>"vđ"</formula>
    </cfRule>
  </conditionalFormatting>
  <conditionalFormatting sqref="K13:L13">
    <cfRule type="cellIs" dxfId="164" priority="174" operator="equal">
      <formula>0</formula>
    </cfRule>
  </conditionalFormatting>
  <conditionalFormatting sqref="M13">
    <cfRule type="cellIs" dxfId="163" priority="169" operator="equal">
      <formula>4</formula>
    </cfRule>
    <cfRule type="cellIs" dxfId="162" priority="170" operator="equal">
      <formula>3</formula>
    </cfRule>
    <cfRule type="cellIs" dxfId="161" priority="171" operator="equal">
      <formula>2</formula>
    </cfRule>
    <cfRule type="cellIs" dxfId="160" priority="172" operator="equal">
      <formula>2</formula>
    </cfRule>
    <cfRule type="cellIs" dxfId="159" priority="173" operator="equal">
      <formula>1</formula>
    </cfRule>
  </conditionalFormatting>
  <conditionalFormatting sqref="K28:L28">
    <cfRule type="cellIs" dxfId="158" priority="168" operator="equal">
      <formula>0</formula>
    </cfRule>
  </conditionalFormatting>
  <conditionalFormatting sqref="M28">
    <cfRule type="cellIs" dxfId="157" priority="163" operator="equal">
      <formula>4</formula>
    </cfRule>
    <cfRule type="cellIs" dxfId="156" priority="164" operator="equal">
      <formula>3</formula>
    </cfRule>
    <cfRule type="cellIs" dxfId="155" priority="165" operator="equal">
      <formula>2</formula>
    </cfRule>
    <cfRule type="cellIs" dxfId="154" priority="166" operator="equal">
      <formula>2</formula>
    </cfRule>
    <cfRule type="cellIs" dxfId="153" priority="167" operator="equal">
      <formula>1</formula>
    </cfRule>
  </conditionalFormatting>
  <conditionalFormatting sqref="E18">
    <cfRule type="cellIs" dxfId="152" priority="153" operator="equal">
      <formula>0</formula>
    </cfRule>
  </conditionalFormatting>
  <conditionalFormatting sqref="K18:L18">
    <cfRule type="cellIs" dxfId="151" priority="161" operator="equal">
      <formula>0</formula>
    </cfRule>
  </conditionalFormatting>
  <conditionalFormatting sqref="M18">
    <cfRule type="cellIs" dxfId="150" priority="156" operator="equal">
      <formula>4</formula>
    </cfRule>
    <cfRule type="cellIs" dxfId="149" priority="157" operator="equal">
      <formula>3</formula>
    </cfRule>
    <cfRule type="cellIs" dxfId="148" priority="158" operator="equal">
      <formula>2</formula>
    </cfRule>
    <cfRule type="cellIs" dxfId="147" priority="159" operator="equal">
      <formula>2</formula>
    </cfRule>
    <cfRule type="cellIs" dxfId="146" priority="160" operator="equal">
      <formula>1</formula>
    </cfRule>
  </conditionalFormatting>
  <conditionalFormatting sqref="F18">
    <cfRule type="cellIs" dxfId="145" priority="155" operator="equal">
      <formula>0</formula>
    </cfRule>
  </conditionalFormatting>
  <conditionalFormatting sqref="G18">
    <cfRule type="cellIs" dxfId="144" priority="152" operator="equal">
      <formula>0</formula>
    </cfRule>
  </conditionalFormatting>
  <conditionalFormatting sqref="H18">
    <cfRule type="cellIs" dxfId="143" priority="151" operator="equal">
      <formula>0</formula>
    </cfRule>
  </conditionalFormatting>
  <conditionalFormatting sqref="I18">
    <cfRule type="cellIs" dxfId="142" priority="150" operator="equal">
      <formula>0</formula>
    </cfRule>
  </conditionalFormatting>
  <conditionalFormatting sqref="I18">
    <cfRule type="cellIs" dxfId="141" priority="148" operator="equal">
      <formula>"TH"</formula>
    </cfRule>
    <cfRule type="cellIs" dxfId="140" priority="149" operator="equal">
      <formula>"vđ"</formula>
    </cfRule>
  </conditionalFormatting>
  <conditionalFormatting sqref="J18">
    <cfRule type="cellIs" dxfId="139" priority="147" operator="equal">
      <formula>0</formula>
    </cfRule>
  </conditionalFormatting>
  <conditionalFormatting sqref="M33">
    <cfRule type="cellIs" dxfId="138" priority="141" operator="equal">
      <formula>4</formula>
    </cfRule>
    <cfRule type="cellIs" dxfId="137" priority="142" operator="equal">
      <formula>3</formula>
    </cfRule>
    <cfRule type="cellIs" dxfId="136" priority="143" operator="equal">
      <formula>2</formula>
    </cfRule>
    <cfRule type="cellIs" dxfId="135" priority="144" operator="equal">
      <formula>2</formula>
    </cfRule>
    <cfRule type="cellIs" dxfId="134" priority="145" operator="equal">
      <formula>1</formula>
    </cfRule>
  </conditionalFormatting>
  <conditionalFormatting sqref="K33:L33">
    <cfRule type="cellIs" dxfId="133" priority="140" operator="equal">
      <formula>0</formula>
    </cfRule>
  </conditionalFormatting>
  <conditionalFormatting sqref="M59">
    <cfRule type="cellIs" dxfId="132" priority="135" operator="equal">
      <formula>4</formula>
    </cfRule>
    <cfRule type="cellIs" dxfId="131" priority="136" operator="equal">
      <formula>3</formula>
    </cfRule>
    <cfRule type="cellIs" dxfId="130" priority="137" operator="equal">
      <formula>2</formula>
    </cfRule>
    <cfRule type="cellIs" dxfId="129" priority="138" operator="equal">
      <formula>2</formula>
    </cfRule>
    <cfRule type="cellIs" dxfId="128" priority="139" operator="equal">
      <formula>1</formula>
    </cfRule>
  </conditionalFormatting>
  <conditionalFormatting sqref="K59:L59">
    <cfRule type="cellIs" dxfId="127" priority="134" operator="equal">
      <formula>0</formula>
    </cfRule>
  </conditionalFormatting>
  <conditionalFormatting sqref="I60:J60">
    <cfRule type="cellIs" dxfId="126" priority="133" operator="equal">
      <formula>0</formula>
    </cfRule>
  </conditionalFormatting>
  <conditionalFormatting sqref="I60">
    <cfRule type="cellIs" dxfId="125" priority="131" operator="equal">
      <formula>"TH"</formula>
    </cfRule>
    <cfRule type="cellIs" dxfId="124" priority="132" operator="equal">
      <formula>"vđ"</formula>
    </cfRule>
  </conditionalFormatting>
  <conditionalFormatting sqref="K60:L60">
    <cfRule type="cellIs" dxfId="123" priority="130" operator="equal">
      <formula>0</formula>
    </cfRule>
  </conditionalFormatting>
  <conditionalFormatting sqref="M61">
    <cfRule type="cellIs" dxfId="122" priority="125" operator="equal">
      <formula>4</formula>
    </cfRule>
    <cfRule type="cellIs" dxfId="121" priority="126" operator="equal">
      <formula>3</formula>
    </cfRule>
    <cfRule type="cellIs" dxfId="120" priority="127" operator="equal">
      <formula>2</formula>
    </cfRule>
    <cfRule type="cellIs" dxfId="119" priority="128" operator="equal">
      <formula>2</formula>
    </cfRule>
    <cfRule type="cellIs" dxfId="118" priority="129" operator="equal">
      <formula>1</formula>
    </cfRule>
  </conditionalFormatting>
  <conditionalFormatting sqref="I61:J61">
    <cfRule type="cellIs" dxfId="117" priority="124" operator="equal">
      <formula>0</formula>
    </cfRule>
  </conditionalFormatting>
  <conditionalFormatting sqref="I61">
    <cfRule type="cellIs" dxfId="116" priority="122" operator="equal">
      <formula>"TH"</formula>
    </cfRule>
    <cfRule type="cellIs" dxfId="115" priority="123" operator="equal">
      <formula>"vđ"</formula>
    </cfRule>
  </conditionalFormatting>
  <conditionalFormatting sqref="K61:L61">
    <cfRule type="cellIs" dxfId="114" priority="121" operator="equal">
      <formula>0</formula>
    </cfRule>
  </conditionalFormatting>
  <conditionalFormatting sqref="H63">
    <cfRule type="cellIs" dxfId="113" priority="120" operator="equal">
      <formula>0</formula>
    </cfRule>
  </conditionalFormatting>
  <conditionalFormatting sqref="I63:J63">
    <cfRule type="cellIs" dxfId="112" priority="119" operator="equal">
      <formula>0</formula>
    </cfRule>
  </conditionalFormatting>
  <conditionalFormatting sqref="I63">
    <cfRule type="cellIs" dxfId="111" priority="117" operator="equal">
      <formula>"TH"</formula>
    </cfRule>
    <cfRule type="cellIs" dxfId="110" priority="118" operator="equal">
      <formula>"vđ"</formula>
    </cfRule>
  </conditionalFormatting>
  <conditionalFormatting sqref="M63">
    <cfRule type="cellIs" dxfId="109" priority="112" operator="equal">
      <formula>4</formula>
    </cfRule>
    <cfRule type="cellIs" dxfId="108" priority="113" operator="equal">
      <formula>3</formula>
    </cfRule>
    <cfRule type="cellIs" dxfId="107" priority="114" operator="equal">
      <formula>2</formula>
    </cfRule>
    <cfRule type="cellIs" dxfId="106" priority="115" operator="equal">
      <formula>2</formula>
    </cfRule>
    <cfRule type="cellIs" dxfId="105" priority="116" operator="equal">
      <formula>1</formula>
    </cfRule>
  </conditionalFormatting>
  <conditionalFormatting sqref="K63:L63">
    <cfRule type="cellIs" dxfId="104" priority="111" operator="equal">
      <formula>0</formula>
    </cfRule>
  </conditionalFormatting>
  <conditionalFormatting sqref="F62:H62">
    <cfRule type="cellIs" dxfId="103" priority="110" operator="equal">
      <formula>0</formula>
    </cfRule>
  </conditionalFormatting>
  <conditionalFormatting sqref="M62">
    <cfRule type="cellIs" dxfId="102" priority="105" operator="equal">
      <formula>4</formula>
    </cfRule>
    <cfRule type="cellIs" dxfId="101" priority="106" operator="equal">
      <formula>3</formula>
    </cfRule>
    <cfRule type="cellIs" dxfId="100" priority="107" operator="equal">
      <formula>2</formula>
    </cfRule>
    <cfRule type="cellIs" dxfId="99" priority="108" operator="equal">
      <formula>2</formula>
    </cfRule>
    <cfRule type="cellIs" dxfId="98" priority="109" operator="equal">
      <formula>1</formula>
    </cfRule>
  </conditionalFormatting>
  <conditionalFormatting sqref="I62:J62">
    <cfRule type="cellIs" dxfId="97" priority="104" operator="equal">
      <formula>0</formula>
    </cfRule>
  </conditionalFormatting>
  <conditionalFormatting sqref="I62">
    <cfRule type="cellIs" dxfId="96" priority="102" operator="equal">
      <formula>"TH"</formula>
    </cfRule>
    <cfRule type="cellIs" dxfId="95" priority="103" operator="equal">
      <formula>"vđ"</formula>
    </cfRule>
  </conditionalFormatting>
  <conditionalFormatting sqref="K62:L62">
    <cfRule type="cellIs" dxfId="94" priority="101" operator="equal">
      <formula>0</formula>
    </cfRule>
  </conditionalFormatting>
  <conditionalFormatting sqref="H64">
    <cfRule type="cellIs" dxfId="93" priority="100" operator="equal">
      <formula>0</formula>
    </cfRule>
  </conditionalFormatting>
  <conditionalFormatting sqref="I64:J64">
    <cfRule type="cellIs" dxfId="92" priority="99" operator="equal">
      <formula>0</formula>
    </cfRule>
  </conditionalFormatting>
  <conditionalFormatting sqref="I64">
    <cfRule type="cellIs" dxfId="91" priority="97" operator="equal">
      <formula>"TH"</formula>
    </cfRule>
    <cfRule type="cellIs" dxfId="90" priority="98" operator="equal">
      <formula>"vđ"</formula>
    </cfRule>
  </conditionalFormatting>
  <conditionalFormatting sqref="M64">
    <cfRule type="cellIs" dxfId="89" priority="92" operator="equal">
      <formula>4</formula>
    </cfRule>
    <cfRule type="cellIs" dxfId="88" priority="93" operator="equal">
      <formula>3</formula>
    </cfRule>
    <cfRule type="cellIs" dxfId="87" priority="94" operator="equal">
      <formula>2</formula>
    </cfRule>
    <cfRule type="cellIs" dxfId="86" priority="95" operator="equal">
      <formula>2</formula>
    </cfRule>
    <cfRule type="cellIs" dxfId="85" priority="96" operator="equal">
      <formula>1</formula>
    </cfRule>
  </conditionalFormatting>
  <conditionalFormatting sqref="K64:L64">
    <cfRule type="cellIs" dxfId="84" priority="91" operator="equal">
      <formula>0</formula>
    </cfRule>
  </conditionalFormatting>
  <conditionalFormatting sqref="H69">
    <cfRule type="cellIs" dxfId="83" priority="90" operator="equal">
      <formula>0</formula>
    </cfRule>
  </conditionalFormatting>
  <conditionalFormatting sqref="I69:J69">
    <cfRule type="cellIs" dxfId="82" priority="89" operator="equal">
      <formula>0</formula>
    </cfRule>
  </conditionalFormatting>
  <conditionalFormatting sqref="I69">
    <cfRule type="cellIs" dxfId="81" priority="87" operator="equal">
      <formula>"TH"</formula>
    </cfRule>
    <cfRule type="cellIs" dxfId="80" priority="88" operator="equal">
      <formula>"vđ"</formula>
    </cfRule>
  </conditionalFormatting>
  <conditionalFormatting sqref="G65">
    <cfRule type="cellIs" dxfId="79" priority="80" operator="equal">
      <formula>0</formula>
    </cfRule>
  </conditionalFormatting>
  <conditionalFormatting sqref="H65">
    <cfRule type="cellIs" dxfId="78" priority="79" operator="equal">
      <formula>0</formula>
    </cfRule>
  </conditionalFormatting>
  <conditionalFormatting sqref="I65:J65">
    <cfRule type="cellIs" dxfId="77" priority="78" operator="equal">
      <formula>0</formula>
    </cfRule>
  </conditionalFormatting>
  <conditionalFormatting sqref="I65">
    <cfRule type="cellIs" dxfId="76" priority="76" operator="equal">
      <formula>"TH"</formula>
    </cfRule>
    <cfRule type="cellIs" dxfId="75" priority="77" operator="equal">
      <formula>"vđ"</formula>
    </cfRule>
  </conditionalFormatting>
  <conditionalFormatting sqref="M65">
    <cfRule type="cellIs" dxfId="74" priority="71" operator="equal">
      <formula>4</formula>
    </cfRule>
    <cfRule type="cellIs" dxfId="73" priority="72" operator="equal">
      <formula>3</formula>
    </cfRule>
    <cfRule type="cellIs" dxfId="72" priority="73" operator="equal">
      <formula>2</formula>
    </cfRule>
    <cfRule type="cellIs" dxfId="71" priority="74" operator="equal">
      <formula>2</formula>
    </cfRule>
    <cfRule type="cellIs" dxfId="70" priority="75" operator="equal">
      <formula>1</formula>
    </cfRule>
  </conditionalFormatting>
  <conditionalFormatting sqref="K65:L65">
    <cfRule type="cellIs" dxfId="69" priority="70" operator="equal">
      <formula>0</formula>
    </cfRule>
  </conditionalFormatting>
  <conditionalFormatting sqref="G68">
    <cfRule type="cellIs" dxfId="68" priority="69" operator="equal">
      <formula>0</formula>
    </cfRule>
  </conditionalFormatting>
  <conditionalFormatting sqref="I68:J68">
    <cfRule type="cellIs" dxfId="67" priority="68" operator="equal">
      <formula>0</formula>
    </cfRule>
  </conditionalFormatting>
  <conditionalFormatting sqref="I68">
    <cfRule type="cellIs" dxfId="66" priority="66" operator="equal">
      <formula>"TH"</formula>
    </cfRule>
    <cfRule type="cellIs" dxfId="65" priority="67" operator="equal">
      <formula>"vđ"</formula>
    </cfRule>
  </conditionalFormatting>
  <conditionalFormatting sqref="M68">
    <cfRule type="cellIs" dxfId="64" priority="61" operator="equal">
      <formula>4</formula>
    </cfRule>
    <cfRule type="cellIs" dxfId="63" priority="62" operator="equal">
      <formula>3</formula>
    </cfRule>
    <cfRule type="cellIs" dxfId="62" priority="63" operator="equal">
      <formula>2</formula>
    </cfRule>
    <cfRule type="cellIs" dxfId="61" priority="64" operator="equal">
      <formula>2</formula>
    </cfRule>
    <cfRule type="cellIs" dxfId="60" priority="65" operator="equal">
      <formula>1</formula>
    </cfRule>
  </conditionalFormatting>
  <conditionalFormatting sqref="K68:L68">
    <cfRule type="cellIs" dxfId="59" priority="60" operator="equal">
      <formula>0</formula>
    </cfRule>
  </conditionalFormatting>
  <conditionalFormatting sqref="G70">
    <cfRule type="cellIs" dxfId="58" priority="59" operator="equal">
      <formula>0</formula>
    </cfRule>
  </conditionalFormatting>
  <conditionalFormatting sqref="I70:J70">
    <cfRule type="cellIs" dxfId="57" priority="58" operator="equal">
      <formula>0</formula>
    </cfRule>
  </conditionalFormatting>
  <conditionalFormatting sqref="I70">
    <cfRule type="cellIs" dxfId="56" priority="56" operator="equal">
      <formula>"TH"</formula>
    </cfRule>
    <cfRule type="cellIs" dxfId="55" priority="57" operator="equal">
      <formula>"vđ"</formula>
    </cfRule>
  </conditionalFormatting>
  <conditionalFormatting sqref="M70">
    <cfRule type="cellIs" dxfId="54" priority="51" operator="equal">
      <formula>4</formula>
    </cfRule>
    <cfRule type="cellIs" dxfId="53" priority="52" operator="equal">
      <formula>3</formula>
    </cfRule>
    <cfRule type="cellIs" dxfId="52" priority="53" operator="equal">
      <formula>2</formula>
    </cfRule>
    <cfRule type="cellIs" dxfId="51" priority="54" operator="equal">
      <formula>2</formula>
    </cfRule>
    <cfRule type="cellIs" dxfId="50" priority="55" operator="equal">
      <formula>1</formula>
    </cfRule>
  </conditionalFormatting>
  <conditionalFormatting sqref="K70:L70">
    <cfRule type="cellIs" dxfId="49" priority="50" operator="equal">
      <formula>0</formula>
    </cfRule>
  </conditionalFormatting>
  <conditionalFormatting sqref="H67">
    <cfRule type="cellIs" dxfId="48" priority="48" operator="equal">
      <formula>0</formula>
    </cfRule>
  </conditionalFormatting>
  <conditionalFormatting sqref="G67">
    <cfRule type="cellIs" dxfId="47" priority="47" operator="equal">
      <formula>0</formula>
    </cfRule>
  </conditionalFormatting>
  <conditionalFormatting sqref="I67:J67">
    <cfRule type="cellIs" dxfId="46" priority="46" operator="equal">
      <formula>0</formula>
    </cfRule>
  </conditionalFormatting>
  <conditionalFormatting sqref="I67">
    <cfRule type="cellIs" dxfId="45" priority="44" operator="equal">
      <formula>"TH"</formula>
    </cfRule>
    <cfRule type="cellIs" dxfId="44" priority="45" operator="equal">
      <formula>"vđ"</formula>
    </cfRule>
  </conditionalFormatting>
  <conditionalFormatting sqref="K67:L67">
    <cfRule type="cellIs" dxfId="43" priority="38" operator="equal">
      <formula>0</formula>
    </cfRule>
  </conditionalFormatting>
  <conditionalFormatting sqref="H66">
    <cfRule type="cellIs" dxfId="42" priority="26" operator="equal">
      <formula>0</formula>
    </cfRule>
  </conditionalFormatting>
  <conditionalFormatting sqref="G66">
    <cfRule type="cellIs" dxfId="41" priority="25" operator="equal">
      <formula>0</formula>
    </cfRule>
  </conditionalFormatting>
  <conditionalFormatting sqref="I66:J66">
    <cfRule type="cellIs" dxfId="40" priority="24" operator="equal">
      <formula>0</formula>
    </cfRule>
  </conditionalFormatting>
  <conditionalFormatting sqref="I66">
    <cfRule type="cellIs" dxfId="39" priority="22" operator="equal">
      <formula>"TH"</formula>
    </cfRule>
    <cfRule type="cellIs" dxfId="38" priority="23" operator="equal">
      <formula>"vđ"</formula>
    </cfRule>
  </conditionalFormatting>
  <conditionalFormatting sqref="M66">
    <cfRule type="cellIs" dxfId="37" priority="17" operator="equal">
      <formula>4</formula>
    </cfRule>
    <cfRule type="cellIs" dxfId="36" priority="18" operator="equal">
      <formula>3</formula>
    </cfRule>
    <cfRule type="cellIs" dxfId="35" priority="19" operator="equal">
      <formula>2</formula>
    </cfRule>
    <cfRule type="cellIs" dxfId="34" priority="20" operator="equal">
      <formula>2</formula>
    </cfRule>
    <cfRule type="cellIs" dxfId="33" priority="21" operator="equal">
      <formula>1</formula>
    </cfRule>
  </conditionalFormatting>
  <conditionalFormatting sqref="K66:L66">
    <cfRule type="cellIs" dxfId="32" priority="16" operator="equal">
      <formula>0</formula>
    </cfRule>
  </conditionalFormatting>
  <conditionalFormatting sqref="M69">
    <cfRule type="cellIs" dxfId="31" priority="11" operator="equal">
      <formula>4</formula>
    </cfRule>
    <cfRule type="cellIs" dxfId="30" priority="12" operator="equal">
      <formula>3</formula>
    </cfRule>
    <cfRule type="cellIs" dxfId="29" priority="13" operator="equal">
      <formula>2</formula>
    </cfRule>
    <cfRule type="cellIs" dxfId="28" priority="14" operator="equal">
      <formula>2</formula>
    </cfRule>
    <cfRule type="cellIs" dxfId="27" priority="15" operator="equal">
      <formula>1</formula>
    </cfRule>
  </conditionalFormatting>
  <conditionalFormatting sqref="K69:L69">
    <cfRule type="cellIs" dxfId="26" priority="10" operator="equal">
      <formula>0</formula>
    </cfRule>
  </conditionalFormatting>
  <conditionalFormatting sqref="K98:L98">
    <cfRule type="cellIs" dxfId="25" priority="9" operator="equal">
      <formula>0</formula>
    </cfRule>
  </conditionalFormatting>
  <conditionalFormatting sqref="K99:L99">
    <cfRule type="cellIs" dxfId="24" priority="8" operator="equal">
      <formula>0</formula>
    </cfRule>
  </conditionalFormatting>
  <conditionalFormatting sqref="E65">
    <cfRule type="cellIs" dxfId="23" priority="7" operator="equal">
      <formula>0</formula>
    </cfRule>
  </conditionalFormatting>
  <conditionalFormatting sqref="E66">
    <cfRule type="cellIs" dxfId="22" priority="6" operator="equal">
      <formula>0</formula>
    </cfRule>
  </conditionalFormatting>
  <conditionalFormatting sqref="E67">
    <cfRule type="cellIs" dxfId="21" priority="5" operator="equal">
      <formula>0</formula>
    </cfRule>
  </conditionalFormatting>
  <conditionalFormatting sqref="E68">
    <cfRule type="cellIs" dxfId="20" priority="4" operator="equal">
      <formula>0</formula>
    </cfRule>
  </conditionalFormatting>
  <conditionalFormatting sqref="E70">
    <cfRule type="cellIs" dxfId="19" priority="3" operator="equal">
      <formula>0</formula>
    </cfRule>
  </conditionalFormatting>
  <conditionalFormatting sqref="D80">
    <cfRule type="cellIs" dxfId="18" priority="2" operator="equal">
      <formula>0</formula>
    </cfRule>
  </conditionalFormatting>
  <conditionalFormatting sqref="D86">
    <cfRule type="cellIs" dxfId="17" priority="1" operator="equal">
      <formula>0</formula>
    </cfRule>
  </conditionalFormatting>
  <pageMargins left="0.43307086614173229" right="0.31496062992125984" top="0.19685039370078741" bottom="0.11811023622047245" header="0.23622047244094491" footer="0.23622047244094491"/>
  <pageSetup paperSize="9" orientation="landscape" r:id="rId1"/>
</worksheet>
</file>

<file path=xl/worksheets/sheet15.xml><?xml version="1.0" encoding="utf-8"?>
<worksheet xmlns="http://schemas.openxmlformats.org/spreadsheetml/2006/main" xmlns:r="http://schemas.openxmlformats.org/officeDocument/2006/relationships">
  <dimension ref="A1:K28"/>
  <sheetViews>
    <sheetView workbookViewId="0">
      <selection activeCell="E8" sqref="E8"/>
    </sheetView>
  </sheetViews>
  <sheetFormatPr defaultRowHeight="15"/>
  <cols>
    <col min="1" max="1" width="10.85546875" customWidth="1"/>
    <col min="2" max="2" width="22.42578125" customWidth="1"/>
    <col min="3" max="3" width="12.42578125" customWidth="1"/>
    <col min="4" max="5" width="10.42578125" customWidth="1"/>
    <col min="8" max="8" width="14" customWidth="1"/>
    <col min="9" max="9" width="25.7109375" customWidth="1"/>
  </cols>
  <sheetData>
    <row r="1" spans="1:11" ht="57.75" customHeight="1">
      <c r="A1" s="818" t="s">
        <v>5446</v>
      </c>
      <c r="B1" s="512" t="s">
        <v>844</v>
      </c>
      <c r="C1" s="513" t="s">
        <v>843</v>
      </c>
      <c r="D1" s="514">
        <v>2</v>
      </c>
      <c r="E1" s="564"/>
      <c r="H1" s="818" t="s">
        <v>5452</v>
      </c>
      <c r="I1" s="512" t="s">
        <v>56</v>
      </c>
      <c r="J1" s="513" t="s">
        <v>55</v>
      </c>
      <c r="K1" s="514">
        <v>4</v>
      </c>
    </row>
    <row r="2" spans="1:11">
      <c r="A2" s="819" t="s">
        <v>29</v>
      </c>
      <c r="B2" s="515" t="s">
        <v>305</v>
      </c>
      <c r="C2" s="516" t="s">
        <v>854</v>
      </c>
      <c r="D2" s="517">
        <v>2</v>
      </c>
      <c r="E2" s="564"/>
      <c r="H2" s="819" t="s">
        <v>29</v>
      </c>
      <c r="I2" s="515" t="s">
        <v>5453</v>
      </c>
      <c r="J2" s="516" t="s">
        <v>170</v>
      </c>
      <c r="K2" s="517">
        <v>2</v>
      </c>
    </row>
    <row r="3" spans="1:11" ht="25.5">
      <c r="A3" s="819" t="s">
        <v>29</v>
      </c>
      <c r="B3" s="515" t="s">
        <v>883</v>
      </c>
      <c r="C3" s="516" t="s">
        <v>882</v>
      </c>
      <c r="D3" s="517">
        <v>3</v>
      </c>
      <c r="E3" s="564"/>
      <c r="H3" s="819" t="s">
        <v>29</v>
      </c>
      <c r="I3" s="515" t="s">
        <v>1492</v>
      </c>
      <c r="J3" s="516" t="s">
        <v>211</v>
      </c>
      <c r="K3" s="517">
        <v>2</v>
      </c>
    </row>
    <row r="4" spans="1:11">
      <c r="A4" s="819" t="s">
        <v>29</v>
      </c>
      <c r="B4" s="515" t="s">
        <v>906</v>
      </c>
      <c r="C4" s="516" t="s">
        <v>904</v>
      </c>
      <c r="D4" s="517">
        <v>3</v>
      </c>
      <c r="E4" s="564"/>
      <c r="H4" s="819" t="s">
        <v>29</v>
      </c>
      <c r="I4" s="515" t="s">
        <v>5454</v>
      </c>
      <c r="J4" s="516" t="s">
        <v>568</v>
      </c>
      <c r="K4" s="517">
        <v>2</v>
      </c>
    </row>
    <row r="5" spans="1:11" ht="55.5" customHeight="1">
      <c r="A5" s="819" t="s">
        <v>29</v>
      </c>
      <c r="B5" s="515" t="s">
        <v>5447</v>
      </c>
      <c r="C5" s="516" t="s">
        <v>909</v>
      </c>
      <c r="D5" s="517">
        <v>2</v>
      </c>
      <c r="E5" s="564"/>
      <c r="H5" s="819" t="s">
        <v>29</v>
      </c>
      <c r="I5" s="515" t="s">
        <v>365</v>
      </c>
      <c r="J5" s="516" t="s">
        <v>578</v>
      </c>
      <c r="K5" s="517">
        <v>2</v>
      </c>
    </row>
    <row r="6" spans="1:11">
      <c r="A6" s="819" t="s">
        <v>29</v>
      </c>
      <c r="B6" s="515" t="s">
        <v>857</v>
      </c>
      <c r="C6" s="516" t="s">
        <v>856</v>
      </c>
      <c r="D6" s="517">
        <v>3</v>
      </c>
      <c r="E6" s="564"/>
      <c r="H6" s="819" t="s">
        <v>29</v>
      </c>
      <c r="I6" s="515" t="s">
        <v>5455</v>
      </c>
      <c r="J6" s="516" t="s">
        <v>174</v>
      </c>
      <c r="K6" s="517">
        <v>2</v>
      </c>
    </row>
    <row r="7" spans="1:11">
      <c r="A7" s="820"/>
      <c r="B7" s="518" t="s">
        <v>3543</v>
      </c>
      <c r="C7" s="516" t="s">
        <v>858</v>
      </c>
      <c r="D7" s="519">
        <v>2</v>
      </c>
      <c r="E7" s="564"/>
      <c r="H7" s="819" t="s">
        <v>29</v>
      </c>
      <c r="I7" s="515" t="s">
        <v>5456</v>
      </c>
      <c r="J7" s="516" t="s">
        <v>200</v>
      </c>
      <c r="K7" s="517">
        <v>2</v>
      </c>
    </row>
    <row r="8" spans="1:11" ht="25.5">
      <c r="A8" s="821" t="s">
        <v>29</v>
      </c>
      <c r="B8" s="520" t="s">
        <v>5448</v>
      </c>
      <c r="C8" s="521"/>
      <c r="D8" s="522">
        <f>SUM(D1:D7)</f>
        <v>17</v>
      </c>
      <c r="E8" s="565"/>
      <c r="H8" s="820"/>
      <c r="I8" s="515" t="s">
        <v>5457</v>
      </c>
      <c r="J8" s="516" t="s">
        <v>1527</v>
      </c>
      <c r="K8" s="519">
        <v>1</v>
      </c>
    </row>
    <row r="9" spans="1:11">
      <c r="H9" s="820"/>
      <c r="I9" s="515" t="s">
        <v>1528</v>
      </c>
      <c r="J9" s="516" t="s">
        <v>1526</v>
      </c>
      <c r="K9" s="519">
        <v>1</v>
      </c>
    </row>
    <row r="10" spans="1:11" ht="25.5">
      <c r="A10" s="818" t="s">
        <v>5449</v>
      </c>
      <c r="B10" s="512" t="s">
        <v>844</v>
      </c>
      <c r="C10" s="513" t="s">
        <v>843</v>
      </c>
      <c r="D10" s="514">
        <v>2</v>
      </c>
      <c r="E10" s="564"/>
      <c r="H10" s="820"/>
      <c r="I10" s="515" t="s">
        <v>5458</v>
      </c>
      <c r="J10" s="516" t="s">
        <v>571</v>
      </c>
      <c r="K10" s="519">
        <v>2</v>
      </c>
    </row>
    <row r="11" spans="1:11">
      <c r="A11" s="819" t="s">
        <v>29</v>
      </c>
      <c r="B11" s="515" t="s">
        <v>305</v>
      </c>
      <c r="C11" s="516" t="s">
        <v>854</v>
      </c>
      <c r="D11" s="517">
        <v>2</v>
      </c>
      <c r="E11" s="564"/>
      <c r="H11" s="820"/>
      <c r="I11" s="515" t="s">
        <v>580</v>
      </c>
      <c r="J11" s="516" t="s">
        <v>581</v>
      </c>
      <c r="K11" s="519">
        <v>2</v>
      </c>
    </row>
    <row r="12" spans="1:11" ht="25.5">
      <c r="A12" s="819" t="s">
        <v>29</v>
      </c>
      <c r="B12" s="515" t="s">
        <v>883</v>
      </c>
      <c r="C12" s="516" t="s">
        <v>882</v>
      </c>
      <c r="D12" s="517">
        <v>3</v>
      </c>
      <c r="E12" s="564"/>
      <c r="H12" s="821" t="s">
        <v>29</v>
      </c>
      <c r="I12" s="520" t="s">
        <v>5448</v>
      </c>
      <c r="J12" s="521"/>
      <c r="K12" s="522">
        <f>SUM(K1:K11)</f>
        <v>22</v>
      </c>
    </row>
    <row r="13" spans="1:11">
      <c r="A13" s="819" t="s">
        <v>29</v>
      </c>
      <c r="B13" s="515" t="s">
        <v>906</v>
      </c>
      <c r="C13" s="516" t="s">
        <v>904</v>
      </c>
      <c r="D13" s="517">
        <v>3</v>
      </c>
      <c r="E13" s="564"/>
      <c r="H13" s="818" t="s">
        <v>5459</v>
      </c>
      <c r="I13" s="512" t="s">
        <v>5460</v>
      </c>
      <c r="J13" s="513" t="s">
        <v>52</v>
      </c>
      <c r="K13" s="514">
        <v>3</v>
      </c>
    </row>
    <row r="14" spans="1:11" ht="25.5">
      <c r="A14" s="819" t="s">
        <v>29</v>
      </c>
      <c r="B14" s="515" t="s">
        <v>5447</v>
      </c>
      <c r="C14" s="516" t="s">
        <v>909</v>
      </c>
      <c r="D14" s="517">
        <v>2</v>
      </c>
      <c r="E14" s="564"/>
      <c r="H14" s="819" t="s">
        <v>29</v>
      </c>
      <c r="I14" s="515" t="s">
        <v>5461</v>
      </c>
      <c r="J14" s="516" t="s">
        <v>68</v>
      </c>
      <c r="K14" s="517">
        <v>3</v>
      </c>
    </row>
    <row r="15" spans="1:11">
      <c r="A15" s="819" t="s">
        <v>29</v>
      </c>
      <c r="B15" s="515" t="s">
        <v>857</v>
      </c>
      <c r="C15" s="516" t="s">
        <v>856</v>
      </c>
      <c r="D15" s="517">
        <v>3</v>
      </c>
      <c r="E15" s="564"/>
      <c r="H15" s="819" t="s">
        <v>29</v>
      </c>
      <c r="I15" s="515" t="s">
        <v>62</v>
      </c>
      <c r="J15" s="516" t="s">
        <v>102</v>
      </c>
      <c r="K15" s="517">
        <v>2</v>
      </c>
    </row>
    <row r="16" spans="1:11">
      <c r="A16" s="820"/>
      <c r="B16" s="518" t="s">
        <v>3543</v>
      </c>
      <c r="C16" s="516" t="s">
        <v>858</v>
      </c>
      <c r="D16" s="519">
        <v>2</v>
      </c>
      <c r="E16" s="564"/>
      <c r="H16" s="819" t="s">
        <v>29</v>
      </c>
      <c r="I16" s="515" t="s">
        <v>5462</v>
      </c>
      <c r="J16" s="516" t="s">
        <v>158</v>
      </c>
      <c r="K16" s="517">
        <v>2</v>
      </c>
    </row>
    <row r="17" spans="1:11" ht="25.5">
      <c r="A17" s="821" t="s">
        <v>29</v>
      </c>
      <c r="B17" s="520" t="s">
        <v>5448</v>
      </c>
      <c r="C17" s="521"/>
      <c r="D17" s="522">
        <f>SUM(D10:D16)</f>
        <v>17</v>
      </c>
      <c r="E17" s="565"/>
      <c r="H17" s="819" t="s">
        <v>29</v>
      </c>
      <c r="I17" s="515" t="s">
        <v>5463</v>
      </c>
      <c r="J17" s="516" t="s">
        <v>163</v>
      </c>
      <c r="K17" s="517">
        <v>2</v>
      </c>
    </row>
    <row r="18" spans="1:11">
      <c r="H18" s="819" t="s">
        <v>29</v>
      </c>
      <c r="I18" s="515" t="s">
        <v>5464</v>
      </c>
      <c r="J18" s="516" t="s">
        <v>46</v>
      </c>
      <c r="K18" s="517">
        <v>4</v>
      </c>
    </row>
    <row r="19" spans="1:11" ht="25.5">
      <c r="A19" s="818" t="s">
        <v>5450</v>
      </c>
      <c r="B19" s="512" t="s">
        <v>47</v>
      </c>
      <c r="C19" s="513" t="s">
        <v>46</v>
      </c>
      <c r="D19" s="514">
        <v>4</v>
      </c>
      <c r="E19" s="564"/>
      <c r="H19" s="821" t="s">
        <v>29</v>
      </c>
      <c r="I19" s="520" t="s">
        <v>5448</v>
      </c>
      <c r="J19" s="521"/>
      <c r="K19" s="522">
        <f>SUM(K13:K18)</f>
        <v>16</v>
      </c>
    </row>
    <row r="20" spans="1:11">
      <c r="A20" s="819" t="s">
        <v>29</v>
      </c>
      <c r="B20" s="515" t="s">
        <v>54</v>
      </c>
      <c r="C20" s="516" t="s">
        <v>59</v>
      </c>
      <c r="D20" s="517">
        <v>2</v>
      </c>
      <c r="E20" s="564"/>
      <c r="H20" s="818" t="s">
        <v>5465</v>
      </c>
      <c r="I20" s="512" t="s">
        <v>56</v>
      </c>
      <c r="J20" s="513" t="s">
        <v>55</v>
      </c>
      <c r="K20" s="514">
        <v>4</v>
      </c>
    </row>
    <row r="21" spans="1:11">
      <c r="A21" s="819" t="s">
        <v>29</v>
      </c>
      <c r="B21" s="515" t="s">
        <v>5451</v>
      </c>
      <c r="C21" s="516" t="s">
        <v>114</v>
      </c>
      <c r="D21" s="517">
        <v>2</v>
      </c>
      <c r="E21" s="564"/>
      <c r="H21" s="819" t="s">
        <v>29</v>
      </c>
      <c r="I21" s="515" t="s">
        <v>5433</v>
      </c>
      <c r="J21" s="516" t="s">
        <v>170</v>
      </c>
      <c r="K21" s="517">
        <v>2</v>
      </c>
    </row>
    <row r="22" spans="1:11">
      <c r="A22" s="819" t="s">
        <v>29</v>
      </c>
      <c r="B22" s="515" t="s">
        <v>486</v>
      </c>
      <c r="C22" s="516" t="s">
        <v>484</v>
      </c>
      <c r="D22" s="517">
        <v>2</v>
      </c>
      <c r="E22" s="564"/>
      <c r="H22" s="819" t="s">
        <v>29</v>
      </c>
      <c r="I22" s="515" t="s">
        <v>5456</v>
      </c>
      <c r="J22" s="516" t="s">
        <v>202</v>
      </c>
      <c r="K22" s="517">
        <v>2</v>
      </c>
    </row>
    <row r="23" spans="1:11">
      <c r="A23" s="819" t="s">
        <v>29</v>
      </c>
      <c r="B23" s="515" t="s">
        <v>492</v>
      </c>
      <c r="C23" s="516" t="s">
        <v>490</v>
      </c>
      <c r="D23" s="517">
        <v>2</v>
      </c>
      <c r="E23" s="564"/>
      <c r="H23" s="819" t="s">
        <v>29</v>
      </c>
      <c r="I23" s="515" t="s">
        <v>5440</v>
      </c>
      <c r="J23" s="516" t="s">
        <v>213</v>
      </c>
      <c r="K23" s="517">
        <v>2</v>
      </c>
    </row>
    <row r="24" spans="1:11">
      <c r="A24" s="819" t="s">
        <v>29</v>
      </c>
      <c r="B24" s="515" t="s">
        <v>294</v>
      </c>
      <c r="C24" s="516" t="s">
        <v>293</v>
      </c>
      <c r="D24" s="517">
        <v>3</v>
      </c>
      <c r="E24" s="564"/>
      <c r="H24" s="819" t="s">
        <v>29</v>
      </c>
      <c r="I24" s="515" t="s">
        <v>5466</v>
      </c>
      <c r="J24" s="516" t="s">
        <v>592</v>
      </c>
      <c r="K24" s="517">
        <v>2</v>
      </c>
    </row>
    <row r="25" spans="1:11">
      <c r="A25" s="819" t="s">
        <v>29</v>
      </c>
      <c r="B25" s="515" t="s">
        <v>489</v>
      </c>
      <c r="C25" s="516" t="s">
        <v>487</v>
      </c>
      <c r="D25" s="517">
        <v>2</v>
      </c>
      <c r="E25" s="564"/>
      <c r="H25" s="820"/>
      <c r="I25" s="515" t="s">
        <v>5457</v>
      </c>
      <c r="J25" s="516" t="s">
        <v>1529</v>
      </c>
      <c r="K25" s="519">
        <v>1</v>
      </c>
    </row>
    <row r="26" spans="1:11" ht="25.5">
      <c r="A26" s="821" t="s">
        <v>29</v>
      </c>
      <c r="B26" s="520" t="s">
        <v>5448</v>
      </c>
      <c r="C26" s="521"/>
      <c r="D26" s="522">
        <f>SUM(D19:D25)</f>
        <v>17</v>
      </c>
      <c r="E26" s="565"/>
      <c r="H26" s="820"/>
      <c r="I26" s="515" t="s">
        <v>1528</v>
      </c>
      <c r="J26" s="516" t="s">
        <v>1530</v>
      </c>
      <c r="K26" s="519">
        <v>1</v>
      </c>
    </row>
    <row r="27" spans="1:11">
      <c r="H27" s="820"/>
      <c r="I27" s="515" t="s">
        <v>5467</v>
      </c>
      <c r="J27" s="516" t="s">
        <v>591</v>
      </c>
      <c r="K27" s="519">
        <v>2</v>
      </c>
    </row>
    <row r="28" spans="1:11" ht="25.5">
      <c r="H28" s="821" t="s">
        <v>29</v>
      </c>
      <c r="I28" s="520" t="s">
        <v>5448</v>
      </c>
      <c r="J28" s="521"/>
      <c r="K28" s="522">
        <f>SUM(K20:K27)</f>
        <v>16</v>
      </c>
    </row>
  </sheetData>
  <mergeCells count="6">
    <mergeCell ref="A1:A8"/>
    <mergeCell ref="A10:A17"/>
    <mergeCell ref="A19:A26"/>
    <mergeCell ref="H1:H12"/>
    <mergeCell ref="H13:H19"/>
    <mergeCell ref="H20:H28"/>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dimension ref="A1:BX264"/>
  <sheetViews>
    <sheetView showWhiteSpace="0" view="pageLayout" topLeftCell="D4" workbookViewId="0">
      <selection activeCell="A11" sqref="A11:XFD12"/>
    </sheetView>
  </sheetViews>
  <sheetFormatPr defaultColWidth="9.140625" defaultRowHeight="25.5"/>
  <cols>
    <col min="1" max="1" width="24.7109375" style="342" hidden="1" customWidth="1"/>
    <col min="2" max="2" width="24.7109375" style="343" hidden="1" customWidth="1"/>
    <col min="3" max="3" width="24.7109375" style="337" hidden="1" customWidth="1"/>
    <col min="4" max="4" width="6.42578125" style="499" customWidth="1"/>
    <col min="5" max="5" width="10.140625" style="676" customWidth="1"/>
    <col min="6" max="6" width="11.42578125" style="4" customWidth="1"/>
    <col min="7" max="7" width="36.140625" style="2" customWidth="1"/>
    <col min="8" max="8" width="17.5703125" style="629" customWidth="1"/>
    <col min="9" max="9" width="4.140625" style="676" customWidth="1"/>
    <col min="10" max="10" width="6.140625" style="676" customWidth="1"/>
    <col min="11" max="11" width="5" style="676" customWidth="1"/>
    <col min="12" max="12" width="9" style="11" customWidth="1"/>
    <col min="13" max="13" width="10" style="2" customWidth="1"/>
    <col min="14" max="14" width="4.7109375" style="676" customWidth="1"/>
    <col min="15" max="15" width="6" style="676" customWidth="1"/>
    <col min="16" max="16" width="6.85546875" style="676" customWidth="1"/>
    <col min="17" max="17" width="7.28515625" style="676" customWidth="1"/>
    <col min="18" max="18" width="10.28515625" style="25" hidden="1" customWidth="1"/>
    <col min="19" max="19" width="8.7109375" style="676" hidden="1" customWidth="1"/>
    <col min="20" max="20" width="4.7109375" style="676" hidden="1" customWidth="1"/>
    <col min="21" max="21" width="5.7109375" style="676" hidden="1" customWidth="1"/>
    <col min="22" max="22" width="6.7109375" style="676" hidden="1" customWidth="1"/>
    <col min="23" max="23" width="10.7109375" style="2" hidden="1" customWidth="1"/>
    <col min="24" max="24" width="9.140625" style="2" hidden="1" customWidth="1"/>
    <col min="25" max="25" width="5.7109375" style="18" hidden="1" customWidth="1"/>
    <col min="26" max="26" width="5.140625" style="18" hidden="1" customWidth="1"/>
    <col min="27" max="27" width="5.140625" style="35" hidden="1" customWidth="1"/>
    <col min="28" max="46" width="3.7109375" style="50" hidden="1" customWidth="1"/>
    <col min="47" max="64" width="3.7109375" style="2" hidden="1" customWidth="1"/>
    <col min="65" max="65" width="3.85546875" style="2" hidden="1" customWidth="1"/>
    <col min="66" max="66" width="0" style="2" hidden="1" customWidth="1"/>
    <col min="67" max="67" width="11.140625" style="2" customWidth="1"/>
    <col min="68" max="16384" width="9.140625" style="2"/>
  </cols>
  <sheetData>
    <row r="1" spans="1:76" ht="18.75" hidden="1">
      <c r="G1" s="2">
        <v>7</v>
      </c>
      <c r="I1" s="676">
        <v>8</v>
      </c>
      <c r="J1" s="676">
        <v>13</v>
      </c>
      <c r="K1" s="676">
        <v>14</v>
      </c>
      <c r="W1" s="2">
        <v>17</v>
      </c>
      <c r="X1" s="2">
        <v>18</v>
      </c>
      <c r="AA1" s="1"/>
      <c r="AB1" s="53">
        <v>20</v>
      </c>
      <c r="AC1" s="53">
        <f>+AB1+1</f>
        <v>21</v>
      </c>
      <c r="AD1" s="53">
        <f t="shared" ref="AD1:AT1" si="0">+AC1+1</f>
        <v>22</v>
      </c>
      <c r="AE1" s="53">
        <f t="shared" si="0"/>
        <v>23</v>
      </c>
      <c r="AF1" s="53">
        <f t="shared" si="0"/>
        <v>24</v>
      </c>
      <c r="AG1" s="53">
        <f t="shared" si="0"/>
        <v>25</v>
      </c>
      <c r="AH1" s="53">
        <f t="shared" si="0"/>
        <v>26</v>
      </c>
      <c r="AI1" s="53">
        <f t="shared" si="0"/>
        <v>27</v>
      </c>
      <c r="AJ1" s="53">
        <f t="shared" si="0"/>
        <v>28</v>
      </c>
      <c r="AK1" s="53">
        <f t="shared" si="0"/>
        <v>29</v>
      </c>
      <c r="AL1" s="53">
        <f t="shared" si="0"/>
        <v>30</v>
      </c>
      <c r="AM1" s="53">
        <f t="shared" si="0"/>
        <v>31</v>
      </c>
      <c r="AN1" s="53">
        <f t="shared" si="0"/>
        <v>32</v>
      </c>
      <c r="AO1" s="53">
        <f t="shared" si="0"/>
        <v>33</v>
      </c>
      <c r="AP1" s="53">
        <f t="shared" si="0"/>
        <v>34</v>
      </c>
      <c r="AQ1" s="53">
        <f t="shared" si="0"/>
        <v>35</v>
      </c>
      <c r="AR1" s="53">
        <f t="shared" si="0"/>
        <v>36</v>
      </c>
      <c r="AS1" s="53">
        <f t="shared" si="0"/>
        <v>37</v>
      </c>
      <c r="AT1" s="53">
        <f t="shared" si="0"/>
        <v>38</v>
      </c>
      <c r="AU1" s="53">
        <v>39</v>
      </c>
      <c r="AV1" s="53">
        <f>+AU1+1</f>
        <v>40</v>
      </c>
      <c r="AW1" s="53">
        <f t="shared" ref="AW1:BM1" si="1">+AV1+1</f>
        <v>41</v>
      </c>
      <c r="AX1" s="53">
        <f t="shared" si="1"/>
        <v>42</v>
      </c>
      <c r="AY1" s="53">
        <f t="shared" si="1"/>
        <v>43</v>
      </c>
      <c r="AZ1" s="53">
        <f t="shared" si="1"/>
        <v>44</v>
      </c>
      <c r="BA1" s="53">
        <f t="shared" si="1"/>
        <v>45</v>
      </c>
      <c r="BB1" s="53">
        <f t="shared" si="1"/>
        <v>46</v>
      </c>
      <c r="BC1" s="53">
        <f t="shared" si="1"/>
        <v>47</v>
      </c>
      <c r="BD1" s="53">
        <f t="shared" si="1"/>
        <v>48</v>
      </c>
      <c r="BE1" s="53">
        <f t="shared" si="1"/>
        <v>49</v>
      </c>
      <c r="BF1" s="53">
        <f t="shared" si="1"/>
        <v>50</v>
      </c>
      <c r="BG1" s="53">
        <f t="shared" si="1"/>
        <v>51</v>
      </c>
      <c r="BH1" s="53">
        <f t="shared" si="1"/>
        <v>52</v>
      </c>
      <c r="BI1" s="53">
        <f t="shared" si="1"/>
        <v>53</v>
      </c>
      <c r="BJ1" s="53">
        <f t="shared" si="1"/>
        <v>54</v>
      </c>
      <c r="BK1" s="53">
        <f t="shared" si="1"/>
        <v>55</v>
      </c>
      <c r="BL1" s="53">
        <f t="shared" si="1"/>
        <v>56</v>
      </c>
      <c r="BM1" s="53">
        <f t="shared" si="1"/>
        <v>57</v>
      </c>
    </row>
    <row r="2" spans="1:76" s="18" customFormat="1" ht="16.5" hidden="1">
      <c r="A2" s="342" t="s">
        <v>1500</v>
      </c>
      <c r="B2" s="343" t="s">
        <v>1501</v>
      </c>
      <c r="C2" s="337"/>
      <c r="D2" s="526" t="s">
        <v>1522</v>
      </c>
      <c r="E2" s="22"/>
      <c r="F2" s="23"/>
      <c r="G2" s="18" t="s">
        <v>1523</v>
      </c>
      <c r="H2" s="630"/>
      <c r="I2" s="19" t="s">
        <v>1523</v>
      </c>
      <c r="J2" s="19"/>
      <c r="K2" s="19"/>
      <c r="L2" s="24"/>
      <c r="M2" s="18" t="s">
        <v>1502</v>
      </c>
      <c r="N2" s="22"/>
      <c r="O2" s="22"/>
      <c r="P2" s="22">
        <v>30</v>
      </c>
      <c r="Q2" s="19" t="s">
        <v>1503</v>
      </c>
      <c r="R2" s="26"/>
      <c r="S2" s="18" t="s">
        <v>1502</v>
      </c>
      <c r="T2" s="19"/>
      <c r="U2" s="19"/>
      <c r="V2" s="19"/>
      <c r="AA2" s="1"/>
      <c r="AB2" s="21"/>
      <c r="AC2" s="21"/>
      <c r="AD2" s="21"/>
      <c r="AE2" s="21"/>
      <c r="AF2" s="21"/>
      <c r="AG2" s="21"/>
      <c r="AH2" s="21"/>
      <c r="AI2" s="21"/>
      <c r="AJ2" s="21"/>
      <c r="AK2" s="21"/>
      <c r="AL2" s="21"/>
      <c r="AM2" s="21"/>
      <c r="AN2" s="21"/>
      <c r="AO2" s="21"/>
      <c r="AP2" s="21"/>
      <c r="AQ2" s="21"/>
      <c r="AR2" s="21"/>
      <c r="AS2" s="21"/>
      <c r="AT2" s="21"/>
    </row>
    <row r="3" spans="1:76" s="18" customFormat="1" ht="16.5" hidden="1">
      <c r="A3" s="342"/>
      <c r="B3" s="343"/>
      <c r="C3" s="337"/>
      <c r="D3" s="526"/>
      <c r="E3" s="19"/>
      <c r="F3" s="30"/>
      <c r="H3" s="630"/>
      <c r="I3" s="19"/>
      <c r="J3" s="19"/>
      <c r="K3" s="19"/>
      <c r="L3" s="20"/>
      <c r="N3" s="19"/>
      <c r="O3" s="19"/>
      <c r="P3" s="19"/>
      <c r="Q3" s="19"/>
      <c r="R3" s="31"/>
      <c r="T3" s="19"/>
      <c r="U3" s="19"/>
      <c r="V3" s="19"/>
      <c r="AA3" s="1"/>
      <c r="AB3" s="21"/>
      <c r="AC3" s="21"/>
      <c r="AD3" s="21"/>
      <c r="AE3" s="21"/>
      <c r="AF3" s="21"/>
      <c r="AG3" s="21"/>
      <c r="AH3" s="21"/>
      <c r="AI3" s="21"/>
      <c r="AJ3" s="21"/>
      <c r="AK3" s="21"/>
      <c r="AL3" s="21"/>
      <c r="AM3" s="21"/>
      <c r="AN3" s="21"/>
      <c r="AO3" s="21"/>
      <c r="AP3" s="21"/>
      <c r="AQ3" s="21"/>
      <c r="AR3" s="21"/>
      <c r="AS3" s="21"/>
      <c r="AT3" s="21"/>
    </row>
    <row r="4" spans="1:76">
      <c r="D4" s="809" t="s">
        <v>5541</v>
      </c>
      <c r="E4" s="809"/>
      <c r="F4" s="809"/>
      <c r="G4" s="809"/>
      <c r="H4" s="809"/>
      <c r="I4" s="809"/>
      <c r="J4" s="809"/>
      <c r="K4" s="809"/>
      <c r="L4" s="809"/>
      <c r="M4" s="809"/>
      <c r="N4" s="809"/>
      <c r="O4" s="809"/>
      <c r="P4" s="809"/>
      <c r="Q4" s="809"/>
      <c r="R4" s="436"/>
      <c r="S4" s="436"/>
      <c r="T4" s="436"/>
      <c r="U4" s="436"/>
      <c r="V4" s="436"/>
      <c r="AA4" s="1"/>
    </row>
    <row r="5" spans="1:76" ht="14.25" customHeight="1">
      <c r="C5" s="338"/>
      <c r="D5" s="809"/>
      <c r="E5" s="809"/>
      <c r="F5" s="809"/>
      <c r="G5" s="809"/>
      <c r="H5" s="809"/>
      <c r="I5" s="809"/>
      <c r="J5" s="809"/>
      <c r="K5" s="809"/>
      <c r="L5" s="809"/>
      <c r="M5" s="809"/>
      <c r="N5" s="809"/>
      <c r="O5" s="809"/>
      <c r="P5" s="809"/>
      <c r="Q5" s="809"/>
      <c r="R5" s="436"/>
      <c r="S5" s="436"/>
      <c r="T5" s="436"/>
      <c r="U5" s="436"/>
      <c r="V5" s="436"/>
      <c r="AA5" s="1"/>
    </row>
    <row r="6" spans="1:76" ht="11.25" customHeight="1" thickBot="1">
      <c r="A6" s="344">
        <v>42156</v>
      </c>
      <c r="H6" s="631"/>
      <c r="I6" s="435"/>
      <c r="J6" s="435"/>
      <c r="K6" s="435"/>
      <c r="L6" s="435"/>
      <c r="M6" s="435"/>
      <c r="N6" s="435"/>
      <c r="O6" s="435"/>
      <c r="P6" s="435"/>
      <c r="Q6" s="435"/>
      <c r="AA6" s="1"/>
    </row>
    <row r="7" spans="1:76" s="5" customFormat="1" ht="18.75" customHeight="1">
      <c r="A7" s="344">
        <v>42174</v>
      </c>
      <c r="B7" s="345"/>
      <c r="C7" s="794" t="s">
        <v>3381</v>
      </c>
      <c r="D7" s="797" t="s">
        <v>5478</v>
      </c>
      <c r="E7" s="797" t="s">
        <v>2265</v>
      </c>
      <c r="F7" s="837" t="s">
        <v>1510</v>
      </c>
      <c r="G7" s="797" t="s">
        <v>1509</v>
      </c>
      <c r="H7" s="800" t="s">
        <v>5479</v>
      </c>
      <c r="I7" s="810" t="s">
        <v>1479</v>
      </c>
      <c r="J7" s="810" t="s">
        <v>1483</v>
      </c>
      <c r="K7" s="810" t="s">
        <v>1557</v>
      </c>
      <c r="L7" s="813" t="s">
        <v>5506</v>
      </c>
      <c r="M7" s="814"/>
      <c r="N7" s="814"/>
      <c r="O7" s="814"/>
      <c r="P7" s="814"/>
      <c r="Q7" s="815"/>
      <c r="R7" s="753" t="s">
        <v>2266</v>
      </c>
      <c r="S7" s="754"/>
      <c r="T7" s="755"/>
      <c r="U7" s="212"/>
      <c r="V7" s="213"/>
      <c r="W7" s="6"/>
      <c r="X7" s="6"/>
      <c r="Y7" s="59"/>
      <c r="Z7" s="102"/>
      <c r="AA7" s="37"/>
      <c r="AB7" s="17"/>
      <c r="AC7" s="17"/>
      <c r="AD7" s="17"/>
      <c r="AE7" s="17"/>
      <c r="AF7" s="17"/>
      <c r="AG7" s="17"/>
      <c r="AH7" s="17"/>
      <c r="AI7" s="17"/>
      <c r="AJ7" s="17"/>
      <c r="AK7" s="17"/>
      <c r="AL7" s="17"/>
      <c r="AM7" s="17"/>
      <c r="AN7" s="17"/>
      <c r="AO7" s="17"/>
      <c r="AP7" s="17"/>
      <c r="AQ7" s="17"/>
      <c r="AR7" s="17"/>
      <c r="AS7" s="17"/>
      <c r="AT7" s="17"/>
    </row>
    <row r="8" spans="1:76" s="5" customFormat="1" ht="18.75" customHeight="1">
      <c r="A8" s="344">
        <v>42181</v>
      </c>
      <c r="B8" s="345"/>
      <c r="C8" s="795"/>
      <c r="D8" s="798"/>
      <c r="E8" s="798"/>
      <c r="F8" s="838"/>
      <c r="G8" s="798"/>
      <c r="H8" s="801"/>
      <c r="I8" s="811"/>
      <c r="J8" s="811"/>
      <c r="K8" s="811"/>
      <c r="L8" s="816" t="s">
        <v>1481</v>
      </c>
      <c r="M8" s="798"/>
      <c r="N8" s="811" t="s">
        <v>1480</v>
      </c>
      <c r="O8" s="811" t="s">
        <v>1482</v>
      </c>
      <c r="P8" s="835" t="s">
        <v>2289</v>
      </c>
      <c r="Q8" s="811" t="s">
        <v>2288</v>
      </c>
      <c r="R8" s="756"/>
      <c r="S8" s="757"/>
      <c r="T8" s="758"/>
      <c r="U8" s="217"/>
      <c r="V8" s="211"/>
      <c r="W8" s="6"/>
      <c r="X8" s="6"/>
      <c r="Y8" s="59"/>
      <c r="Z8" s="102"/>
      <c r="AA8" s="37"/>
      <c r="AB8" s="17"/>
      <c r="AC8" s="17"/>
      <c r="AD8" s="17"/>
      <c r="AE8" s="17"/>
      <c r="AF8" s="17"/>
      <c r="AG8" s="17"/>
      <c r="AH8" s="17"/>
      <c r="AI8" s="17"/>
      <c r="AJ8" s="17"/>
      <c r="AK8" s="17"/>
      <c r="AL8" s="17"/>
      <c r="AM8" s="17"/>
      <c r="AN8" s="17"/>
      <c r="AO8" s="17"/>
      <c r="AP8" s="17"/>
      <c r="AQ8" s="17"/>
      <c r="AR8" s="17"/>
      <c r="AS8" s="17"/>
      <c r="AT8" s="17"/>
    </row>
    <row r="9" spans="1:76" s="5" customFormat="1" ht="63" customHeight="1" thickBot="1">
      <c r="A9" s="345"/>
      <c r="B9" s="345"/>
      <c r="C9" s="796"/>
      <c r="D9" s="799"/>
      <c r="E9" s="799"/>
      <c r="F9" s="839"/>
      <c r="G9" s="799"/>
      <c r="H9" s="802"/>
      <c r="I9" s="812"/>
      <c r="J9" s="812"/>
      <c r="K9" s="812"/>
      <c r="L9" s="817"/>
      <c r="M9" s="799"/>
      <c r="N9" s="812"/>
      <c r="O9" s="812"/>
      <c r="P9" s="836"/>
      <c r="Q9" s="812"/>
      <c r="R9" s="752" t="s">
        <v>3382</v>
      </c>
      <c r="S9" s="725"/>
      <c r="T9" s="216" t="s">
        <v>1480</v>
      </c>
      <c r="U9" s="218" t="s">
        <v>1513</v>
      </c>
      <c r="V9" s="216" t="s">
        <v>1514</v>
      </c>
      <c r="W9" s="6"/>
      <c r="X9" s="6"/>
      <c r="Y9" s="59"/>
      <c r="Z9" s="102"/>
      <c r="AA9" s="37" t="s">
        <v>1537</v>
      </c>
      <c r="AB9" s="132" t="s">
        <v>5</v>
      </c>
      <c r="AC9" s="132" t="s">
        <v>8</v>
      </c>
      <c r="AD9" s="132" t="s">
        <v>4</v>
      </c>
      <c r="AE9" s="132" t="s">
        <v>7</v>
      </c>
      <c r="AF9" s="132" t="s">
        <v>6</v>
      </c>
      <c r="AG9" s="132" t="s">
        <v>9</v>
      </c>
      <c r="AH9" s="132" t="s">
        <v>1558</v>
      </c>
      <c r="AI9" s="133" t="s">
        <v>10</v>
      </c>
      <c r="AJ9" s="133" t="s">
        <v>11</v>
      </c>
      <c r="AK9" s="133" t="s">
        <v>12</v>
      </c>
      <c r="AL9" s="133" t="s">
        <v>13</v>
      </c>
      <c r="AM9" s="134" t="s">
        <v>1559</v>
      </c>
      <c r="AN9" s="134" t="s">
        <v>1560</v>
      </c>
      <c r="AO9" s="133" t="s">
        <v>14</v>
      </c>
      <c r="AP9" s="133" t="s">
        <v>15</v>
      </c>
      <c r="AQ9" s="133" t="s">
        <v>18</v>
      </c>
      <c r="AR9" s="133" t="s">
        <v>17</v>
      </c>
      <c r="AS9" s="133" t="s">
        <v>16</v>
      </c>
      <c r="AT9" s="133" t="s">
        <v>1561</v>
      </c>
      <c r="AU9" s="132" t="s">
        <v>2297</v>
      </c>
      <c r="AV9" s="132" t="s">
        <v>2298</v>
      </c>
      <c r="AW9" s="132" t="s">
        <v>2299</v>
      </c>
      <c r="AX9" s="132" t="s">
        <v>2300</v>
      </c>
      <c r="AY9" s="132" t="s">
        <v>2301</v>
      </c>
      <c r="AZ9" s="132" t="s">
        <v>2302</v>
      </c>
      <c r="BA9" s="132" t="s">
        <v>2303</v>
      </c>
      <c r="BB9" s="133" t="s">
        <v>2304</v>
      </c>
      <c r="BC9" s="133" t="s">
        <v>2305</v>
      </c>
      <c r="BD9" s="133" t="s">
        <v>2306</v>
      </c>
      <c r="BE9" s="133" t="s">
        <v>2307</v>
      </c>
      <c r="BF9" s="134" t="s">
        <v>2308</v>
      </c>
      <c r="BG9" s="134" t="s">
        <v>2309</v>
      </c>
      <c r="BH9" s="133" t="s">
        <v>2310</v>
      </c>
      <c r="BI9" s="133" t="s">
        <v>2311</v>
      </c>
      <c r="BJ9" s="133" t="s">
        <v>2312</v>
      </c>
      <c r="BK9" s="133" t="s">
        <v>2313</v>
      </c>
      <c r="BL9" s="133" t="s">
        <v>2314</v>
      </c>
      <c r="BM9" s="133" t="s">
        <v>2315</v>
      </c>
    </row>
    <row r="10" spans="1:76" s="5" customFormat="1" ht="33" customHeight="1">
      <c r="A10" s="345"/>
      <c r="B10" s="345"/>
      <c r="C10" s="680"/>
      <c r="D10" s="825" t="s">
        <v>5500</v>
      </c>
      <c r="E10" s="826"/>
      <c r="F10" s="826"/>
      <c r="G10" s="826"/>
      <c r="H10" s="827"/>
      <c r="I10" s="604"/>
      <c r="J10" s="604"/>
      <c r="K10" s="605"/>
      <c r="L10" s="606"/>
      <c r="M10" s="607"/>
      <c r="N10" s="607"/>
      <c r="O10" s="577"/>
      <c r="P10" s="577"/>
      <c r="Q10" s="577"/>
      <c r="R10" s="578"/>
      <c r="S10" s="579"/>
      <c r="T10" s="580"/>
      <c r="U10" s="581"/>
      <c r="V10" s="580"/>
      <c r="W10" s="582"/>
      <c r="X10" s="582"/>
      <c r="Y10" s="583"/>
      <c r="Z10" s="102"/>
      <c r="AA10" s="37"/>
      <c r="AB10" s="584"/>
      <c r="AC10" s="584"/>
      <c r="AD10" s="584"/>
      <c r="AE10" s="584"/>
      <c r="AF10" s="584"/>
      <c r="AG10" s="584"/>
      <c r="AH10" s="584"/>
      <c r="AI10" s="585"/>
      <c r="AJ10" s="585"/>
      <c r="AK10" s="585"/>
      <c r="AL10" s="585"/>
      <c r="AM10" s="586"/>
      <c r="AN10" s="586"/>
      <c r="AO10" s="585"/>
      <c r="AP10" s="585"/>
      <c r="AQ10" s="585"/>
      <c r="AR10" s="585"/>
      <c r="AS10" s="585"/>
      <c r="AT10" s="585"/>
      <c r="AU10" s="584"/>
      <c r="AV10" s="584"/>
      <c r="AW10" s="584"/>
      <c r="AX10" s="584"/>
      <c r="AY10" s="584"/>
      <c r="AZ10" s="584"/>
      <c r="BA10" s="584"/>
      <c r="BB10" s="585"/>
      <c r="BC10" s="585"/>
      <c r="BD10" s="585"/>
      <c r="BE10" s="585"/>
      <c r="BF10" s="586"/>
      <c r="BG10" s="586"/>
      <c r="BH10" s="585"/>
      <c r="BI10" s="585"/>
      <c r="BJ10" s="585"/>
      <c r="BK10" s="585"/>
      <c r="BL10" s="585"/>
      <c r="BM10" s="585"/>
    </row>
    <row r="11" spans="1:76" s="5" customFormat="1" ht="47.25" customHeight="1">
      <c r="A11" s="345"/>
      <c r="B11" s="345"/>
      <c r="C11" s="680"/>
      <c r="D11" s="557">
        <v>1</v>
      </c>
      <c r="E11" s="587" t="s">
        <v>5492</v>
      </c>
      <c r="F11" s="588" t="s">
        <v>5494</v>
      </c>
      <c r="G11" s="540" t="s">
        <v>5491</v>
      </c>
      <c r="H11" s="609" t="s">
        <v>5493</v>
      </c>
      <c r="I11" s="598">
        <v>2</v>
      </c>
      <c r="J11" s="599" t="s">
        <v>1484</v>
      </c>
      <c r="K11" s="610"/>
      <c r="L11" s="611">
        <v>42595</v>
      </c>
      <c r="M11" s="612" t="s">
        <v>5424</v>
      </c>
      <c r="N11" s="599">
        <v>2</v>
      </c>
      <c r="O11" s="613"/>
      <c r="P11" s="613"/>
      <c r="Q11" s="613"/>
      <c r="R11" s="608"/>
      <c r="S11" s="579"/>
      <c r="T11" s="580"/>
      <c r="U11" s="581"/>
      <c r="V11" s="580"/>
      <c r="W11" s="582"/>
      <c r="X11" s="582"/>
      <c r="Y11" s="583"/>
      <c r="Z11" s="102"/>
      <c r="AA11" s="37"/>
      <c r="AB11" s="584"/>
      <c r="AC11" s="584"/>
      <c r="AD11" s="584"/>
      <c r="AE11" s="584"/>
      <c r="AF11" s="584"/>
      <c r="AG11" s="584"/>
      <c r="AH11" s="584"/>
      <c r="AI11" s="585"/>
      <c r="AJ11" s="585"/>
      <c r="AK11" s="585"/>
      <c r="AL11" s="585"/>
      <c r="AM11" s="586"/>
      <c r="AN11" s="586"/>
      <c r="AO11" s="585"/>
      <c r="AP11" s="585"/>
      <c r="AQ11" s="585"/>
      <c r="AR11" s="585"/>
      <c r="AS11" s="585"/>
      <c r="AT11" s="585"/>
      <c r="AU11" s="584"/>
      <c r="AV11" s="584"/>
      <c r="AW11" s="584"/>
      <c r="AX11" s="584"/>
      <c r="AY11" s="584"/>
      <c r="AZ11" s="584"/>
      <c r="BA11" s="584"/>
      <c r="BB11" s="585"/>
      <c r="BC11" s="585"/>
      <c r="BD11" s="585"/>
      <c r="BE11" s="585"/>
      <c r="BF11" s="586"/>
      <c r="BG11" s="586"/>
      <c r="BH11" s="585"/>
      <c r="BI11" s="585"/>
      <c r="BJ11" s="585"/>
      <c r="BK11" s="585"/>
      <c r="BL11" s="585"/>
      <c r="BM11" s="585"/>
      <c r="BP11" s="5" t="s">
        <v>5510</v>
      </c>
      <c r="BQ11" s="5" t="s">
        <v>5495</v>
      </c>
      <c r="BR11" s="5" t="s">
        <v>5496</v>
      </c>
      <c r="BS11" s="5" t="s">
        <v>5497</v>
      </c>
      <c r="BT11" s="5" t="s">
        <v>5498</v>
      </c>
      <c r="BU11" s="5" t="s">
        <v>5508</v>
      </c>
      <c r="BV11" s="5" t="s">
        <v>5509</v>
      </c>
      <c r="BW11" s="5" t="s">
        <v>5511</v>
      </c>
      <c r="BX11" s="5" t="s">
        <v>5515</v>
      </c>
    </row>
    <row r="12" spans="1:76" s="43" customFormat="1" ht="25.5" customHeight="1">
      <c r="A12" s="346">
        <f>_Ngay_gio</f>
        <v>0.27083333333333331</v>
      </c>
      <c r="B12" s="347" t="str">
        <f>_Gio</f>
        <v>6:30</v>
      </c>
      <c r="C12" s="551" t="s">
        <v>5270</v>
      </c>
      <c r="D12" s="500">
        <v>2</v>
      </c>
      <c r="E12" s="500" t="s">
        <v>5370</v>
      </c>
      <c r="F12" s="501" t="s">
        <v>105</v>
      </c>
      <c r="G12" s="502" t="s">
        <v>5432</v>
      </c>
      <c r="H12" s="502" t="s">
        <v>5330</v>
      </c>
      <c r="I12" s="503">
        <v>2</v>
      </c>
      <c r="J12" s="500" t="s">
        <v>1484</v>
      </c>
      <c r="K12" s="504">
        <v>90</v>
      </c>
      <c r="L12" s="505">
        <v>42602</v>
      </c>
      <c r="M12" s="506" t="s">
        <v>5424</v>
      </c>
      <c r="N12" s="500">
        <v>2</v>
      </c>
      <c r="O12" s="637">
        <v>350</v>
      </c>
      <c r="P12" s="665">
        <v>32</v>
      </c>
      <c r="Q12" s="632">
        <v>11</v>
      </c>
      <c r="R12" s="214"/>
      <c r="S12" s="356" t="str">
        <f>_Ngay</f>
        <v/>
      </c>
      <c r="T12" s="215"/>
      <c r="U12" s="40"/>
      <c r="V12" s="39"/>
      <c r="W12" s="41" t="str">
        <f>_Loc</f>
        <v>CTMO</v>
      </c>
      <c r="X12" s="41" t="str">
        <f>_Loc</f>
        <v>KCT</v>
      </c>
      <c r="Y12" s="60" t="e">
        <f>#REF!-2*Q12</f>
        <v>#REF!</v>
      </c>
      <c r="Z12" s="103" t="e">
        <f>+O36/#REF!</f>
        <v>#REF!</v>
      </c>
      <c r="AA12" s="42"/>
      <c r="AB12" s="51" t="str">
        <f>_Loc</f>
        <v>o</v>
      </c>
      <c r="AC12" s="51" t="str">
        <f>_Loc</f>
        <v>o</v>
      </c>
      <c r="AD12" s="51" t="str">
        <f>_Loc</f>
        <v>o</v>
      </c>
      <c r="AE12" s="51" t="str">
        <f>_Loc</f>
        <v>o</v>
      </c>
      <c r="AF12" s="51" t="str">
        <f>_Loc</f>
        <v>o</v>
      </c>
      <c r="AG12" s="51" t="str">
        <f>_Loc</f>
        <v>o</v>
      </c>
      <c r="AH12" s="51" t="str">
        <f>_Loc</f>
        <v>o</v>
      </c>
      <c r="AI12" s="51">
        <f>_Loc</f>
        <v>0</v>
      </c>
      <c r="AJ12" s="51">
        <f>_Loc</f>
        <v>0</v>
      </c>
      <c r="AK12" s="51">
        <f>_Loc</f>
        <v>0</v>
      </c>
      <c r="AL12" s="51">
        <f>_Loc</f>
        <v>0</v>
      </c>
      <c r="AM12" s="51">
        <f>_Loc</f>
        <v>0</v>
      </c>
      <c r="AN12" s="51">
        <f>_Loc</f>
        <v>0</v>
      </c>
      <c r="AO12" s="51">
        <f>_Loc</f>
        <v>0</v>
      </c>
      <c r="AP12" s="51">
        <f>_Loc</f>
        <v>0</v>
      </c>
      <c r="AQ12" s="51">
        <f>_Loc</f>
        <v>0</v>
      </c>
      <c r="AR12" s="51">
        <f>_Loc</f>
        <v>0</v>
      </c>
      <c r="AS12" s="51">
        <f>_Loc</f>
        <v>0</v>
      </c>
      <c r="AT12" s="51">
        <f>_Loc</f>
        <v>0</v>
      </c>
      <c r="AU12" s="51">
        <f>_Loc</f>
        <v>0</v>
      </c>
      <c r="AV12" s="51" t="str">
        <f>_Loc</f>
        <v>o</v>
      </c>
      <c r="AW12" s="51" t="str">
        <f>_Loc</f>
        <v>o</v>
      </c>
      <c r="AX12" s="51" t="str">
        <f>_Loc</f>
        <v>o</v>
      </c>
      <c r="AY12" s="51">
        <f>_Loc</f>
        <v>0</v>
      </c>
      <c r="AZ12" s="51" t="str">
        <f>_Loc</f>
        <v>o</v>
      </c>
      <c r="BA12" s="51">
        <f>_Loc</f>
        <v>0</v>
      </c>
      <c r="BB12" s="51">
        <f>_Loc</f>
        <v>0</v>
      </c>
      <c r="BC12" s="51">
        <f>_Loc</f>
        <v>0</v>
      </c>
      <c r="BD12" s="51">
        <f>_Loc</f>
        <v>0</v>
      </c>
      <c r="BE12" s="51">
        <f>_Loc</f>
        <v>0</v>
      </c>
      <c r="BF12" s="51">
        <f>_Loc</f>
        <v>0</v>
      </c>
      <c r="BG12" s="51">
        <f>_Loc</f>
        <v>0</v>
      </c>
      <c r="BH12" s="51">
        <f>_Loc</f>
        <v>0</v>
      </c>
      <c r="BI12" s="51">
        <f>_Loc</f>
        <v>0</v>
      </c>
      <c r="BJ12" s="51">
        <f>_Loc</f>
        <v>0</v>
      </c>
      <c r="BK12" s="51">
        <f>_Loc</f>
        <v>0</v>
      </c>
      <c r="BL12" s="51">
        <f>_Loc</f>
        <v>0</v>
      </c>
      <c r="BM12" s="51">
        <f>_Loc</f>
        <v>0</v>
      </c>
    </row>
    <row r="13" spans="1:76" s="43" customFormat="1" ht="25.5" customHeight="1">
      <c r="A13" s="346">
        <f>_Ngay_gio</f>
        <v>90.270833333333329</v>
      </c>
      <c r="B13" s="347" t="str">
        <f>_Gio</f>
        <v>6:30</v>
      </c>
      <c r="C13" s="551" t="s">
        <v>5276</v>
      </c>
      <c r="D13" s="500">
        <v>3</v>
      </c>
      <c r="E13" s="500" t="s">
        <v>5353</v>
      </c>
      <c r="F13" s="501" t="s">
        <v>39</v>
      </c>
      <c r="G13" s="671" t="s">
        <v>41</v>
      </c>
      <c r="H13" s="502" t="s">
        <v>5336</v>
      </c>
      <c r="I13" s="503">
        <v>2</v>
      </c>
      <c r="J13" s="500" t="s">
        <v>1484</v>
      </c>
      <c r="K13" s="504">
        <v>90</v>
      </c>
      <c r="L13" s="505">
        <v>42695</v>
      </c>
      <c r="M13" s="506" t="s">
        <v>5383</v>
      </c>
      <c r="N13" s="500"/>
      <c r="O13" s="43">
        <v>31</v>
      </c>
      <c r="P13" s="828">
        <v>119</v>
      </c>
      <c r="Q13" s="500">
        <v>4</v>
      </c>
      <c r="R13" s="214"/>
      <c r="S13" s="356" t="str">
        <f>_Ngay</f>
        <v/>
      </c>
      <c r="T13" s="215"/>
      <c r="U13" s="40"/>
      <c r="V13" s="39"/>
      <c r="W13" s="41" t="str">
        <f>_Loc</f>
        <v>LLPL</v>
      </c>
      <c r="X13" s="41" t="str">
        <f>_Loc</f>
        <v>LLCT</v>
      </c>
      <c r="Y13" s="60" t="e">
        <f>#REF!-2*Q13</f>
        <v>#REF!</v>
      </c>
      <c r="Z13" s="103">
        <f>+O13/P12</f>
        <v>0.96875</v>
      </c>
      <c r="AA13" s="42"/>
      <c r="AB13" s="51" t="str">
        <f>_Loc</f>
        <v>x</v>
      </c>
      <c r="AC13" s="51" t="str">
        <f>_Loc</f>
        <v>x</v>
      </c>
      <c r="AD13" s="51" t="str">
        <f>_Loc</f>
        <v>x</v>
      </c>
      <c r="AE13" s="51" t="str">
        <f>_Loc</f>
        <v>x</v>
      </c>
      <c r="AF13" s="51" t="str">
        <f>_Loc</f>
        <v>x</v>
      </c>
      <c r="AG13" s="51" t="str">
        <f>_Loc</f>
        <v>x</v>
      </c>
      <c r="AH13" s="51" t="str">
        <f>_Loc</f>
        <v>x</v>
      </c>
      <c r="AI13" s="51" t="str">
        <f>_Loc</f>
        <v>x</v>
      </c>
      <c r="AJ13" s="51" t="str">
        <f>_Loc</f>
        <v>x</v>
      </c>
      <c r="AK13" s="51" t="str">
        <f>_Loc</f>
        <v>x</v>
      </c>
      <c r="AL13" s="51" t="str">
        <f>_Loc</f>
        <v>x</v>
      </c>
      <c r="AM13" s="51" t="str">
        <f>_Loc</f>
        <v>x</v>
      </c>
      <c r="AN13" s="51" t="str">
        <f>_Loc</f>
        <v>x</v>
      </c>
      <c r="AO13" s="51" t="str">
        <f>_Loc</f>
        <v>x</v>
      </c>
      <c r="AP13" s="51" t="str">
        <f>_Loc</f>
        <v>x</v>
      </c>
      <c r="AQ13" s="51" t="str">
        <f>_Loc</f>
        <v>x</v>
      </c>
      <c r="AR13" s="51" t="str">
        <f>_Loc</f>
        <v>x</v>
      </c>
      <c r="AS13" s="51" t="str">
        <f>_Loc</f>
        <v>x</v>
      </c>
      <c r="AT13" s="51" t="str">
        <f>_Loc</f>
        <v>x</v>
      </c>
      <c r="AU13" s="51">
        <f>_Loc</f>
        <v>0</v>
      </c>
      <c r="AV13" s="51" t="str">
        <f>_Loc</f>
        <v>x</v>
      </c>
      <c r="AW13" s="51" t="str">
        <f>_Loc</f>
        <v>x</v>
      </c>
      <c r="AX13" s="51" t="str">
        <f>_Loc</f>
        <v>x</v>
      </c>
      <c r="AY13" s="51">
        <f>_Loc</f>
        <v>0</v>
      </c>
      <c r="AZ13" s="51" t="str">
        <f>_Loc</f>
        <v>x</v>
      </c>
      <c r="BA13" s="51">
        <f>_Loc</f>
        <v>0</v>
      </c>
      <c r="BB13" s="51" t="str">
        <f>_Loc</f>
        <v>x</v>
      </c>
      <c r="BC13" s="51" t="str">
        <f>_Loc</f>
        <v>x</v>
      </c>
      <c r="BD13" s="51" t="str">
        <f>_Loc</f>
        <v>x</v>
      </c>
      <c r="BE13" s="51" t="str">
        <f>_Loc</f>
        <v>x</v>
      </c>
      <c r="BF13" s="51" t="str">
        <f>_Loc</f>
        <v>x</v>
      </c>
      <c r="BG13" s="51" t="str">
        <f>_Loc</f>
        <v>x</v>
      </c>
      <c r="BH13" s="51" t="str">
        <f>_Loc</f>
        <v>x</v>
      </c>
      <c r="BI13" s="51" t="str">
        <f>_Loc</f>
        <v>x</v>
      </c>
      <c r="BJ13" s="51" t="str">
        <f>_Loc</f>
        <v>x</v>
      </c>
      <c r="BK13" s="51" t="str">
        <f>_Loc</f>
        <v>x</v>
      </c>
      <c r="BL13" s="51" t="str">
        <f>_Loc</f>
        <v>x</v>
      </c>
      <c r="BM13" s="51">
        <f>_Loc</f>
        <v>0</v>
      </c>
      <c r="BO13" s="43" t="s">
        <v>5495</v>
      </c>
      <c r="BP13" s="634">
        <v>8</v>
      </c>
      <c r="BQ13" s="634">
        <v>8</v>
      </c>
      <c r="BR13" s="634">
        <v>2</v>
      </c>
      <c r="BS13" s="634">
        <v>6</v>
      </c>
      <c r="BT13" s="634">
        <v>2</v>
      </c>
      <c r="BU13" s="634">
        <v>3</v>
      </c>
      <c r="BV13" s="634"/>
      <c r="BW13" s="634">
        <v>1</v>
      </c>
      <c r="BX13" s="632">
        <f>SUM(BQ13:BW13)</f>
        <v>22</v>
      </c>
    </row>
    <row r="14" spans="1:76" s="43" customFormat="1" ht="25.5" customHeight="1">
      <c r="A14" s="346"/>
      <c r="B14" s="347"/>
      <c r="C14" s="552"/>
      <c r="D14" s="500">
        <v>4</v>
      </c>
      <c r="E14" s="500" t="s">
        <v>5353</v>
      </c>
      <c r="F14" s="501" t="s">
        <v>39</v>
      </c>
      <c r="G14" s="671" t="s">
        <v>41</v>
      </c>
      <c r="H14" s="502" t="s">
        <v>5334</v>
      </c>
      <c r="I14" s="503">
        <v>2</v>
      </c>
      <c r="J14" s="500" t="s">
        <v>1484</v>
      </c>
      <c r="K14" s="504">
        <v>90</v>
      </c>
      <c r="L14" s="505">
        <v>42695</v>
      </c>
      <c r="M14" s="506" t="s">
        <v>5383</v>
      </c>
      <c r="N14" s="500"/>
      <c r="O14" s="43">
        <v>72</v>
      </c>
      <c r="P14" s="829"/>
      <c r="Q14" s="500"/>
      <c r="R14" s="214"/>
      <c r="S14" s="356"/>
      <c r="T14" s="215"/>
      <c r="U14" s="40"/>
      <c r="V14" s="39"/>
      <c r="W14" s="41"/>
      <c r="X14" s="41"/>
      <c r="Y14" s="60"/>
      <c r="Z14" s="103"/>
      <c r="AA14" s="42"/>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row>
    <row r="15" spans="1:76" s="43" customFormat="1" ht="25.5" customHeight="1">
      <c r="A15" s="346"/>
      <c r="B15" s="347"/>
      <c r="C15" s="551"/>
      <c r="D15" s="500">
        <v>5</v>
      </c>
      <c r="E15" s="500" t="s">
        <v>5357</v>
      </c>
      <c r="F15" s="501" t="s">
        <v>241</v>
      </c>
      <c r="G15" s="671" t="s">
        <v>5550</v>
      </c>
      <c r="H15" s="502" t="s">
        <v>5348</v>
      </c>
      <c r="I15" s="503">
        <v>2</v>
      </c>
      <c r="J15" s="500" t="s">
        <v>1484</v>
      </c>
      <c r="K15" s="504">
        <v>90</v>
      </c>
      <c r="L15" s="505">
        <v>42695</v>
      </c>
      <c r="M15" s="506" t="s">
        <v>5383</v>
      </c>
      <c r="N15" s="500"/>
      <c r="O15" s="43">
        <v>46</v>
      </c>
      <c r="P15" s="507">
        <f>O15+O35</f>
        <v>85</v>
      </c>
      <c r="Q15" s="500">
        <v>2</v>
      </c>
      <c r="R15" s="214"/>
      <c r="S15" s="449"/>
      <c r="T15" s="215"/>
      <c r="U15" s="40"/>
      <c r="V15" s="39"/>
      <c r="W15" s="41"/>
      <c r="X15" s="41"/>
      <c r="Y15" s="60"/>
      <c r="Z15" s="103"/>
      <c r="AA15" s="42"/>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O15" s="43" t="s">
        <v>5514</v>
      </c>
      <c r="BP15" s="634">
        <v>4</v>
      </c>
    </row>
    <row r="16" spans="1:76" s="43" customFormat="1" ht="36" customHeight="1">
      <c r="A16" s="397"/>
      <c r="B16" s="398"/>
      <c r="C16" s="553"/>
      <c r="D16" s="500">
        <v>6</v>
      </c>
      <c r="E16" s="509" t="s">
        <v>5476</v>
      </c>
      <c r="F16" s="501" t="s">
        <v>843</v>
      </c>
      <c r="G16" s="502" t="s">
        <v>5489</v>
      </c>
      <c r="H16" s="502" t="s">
        <v>5472</v>
      </c>
      <c r="I16" s="503">
        <v>2</v>
      </c>
      <c r="J16" s="500" t="s">
        <v>5473</v>
      </c>
      <c r="K16" s="668">
        <v>90</v>
      </c>
      <c r="L16" s="505">
        <v>42602</v>
      </c>
      <c r="M16" s="506" t="s">
        <v>5424</v>
      </c>
      <c r="N16" s="500">
        <v>2</v>
      </c>
      <c r="O16" s="43">
        <v>15</v>
      </c>
      <c r="P16" s="507">
        <f>O16+O34</f>
        <v>79</v>
      </c>
      <c r="Q16" s="500">
        <v>3</v>
      </c>
      <c r="R16" s="412"/>
      <c r="S16" s="413"/>
      <c r="T16" s="414"/>
      <c r="U16" s="408"/>
      <c r="V16" s="404"/>
      <c r="W16" s="415"/>
      <c r="X16" s="415"/>
      <c r="Y16" s="416"/>
      <c r="Z16" s="417"/>
      <c r="AA16" s="418"/>
      <c r="AB16" s="419"/>
      <c r="AC16" s="419"/>
      <c r="AD16" s="419"/>
      <c r="AE16" s="419"/>
      <c r="AF16" s="419"/>
      <c r="AG16" s="419"/>
      <c r="AH16" s="419"/>
      <c r="AI16" s="419"/>
      <c r="AJ16" s="419"/>
      <c r="AK16" s="419"/>
      <c r="AL16" s="419"/>
      <c r="AM16" s="419"/>
      <c r="AN16" s="419"/>
      <c r="AO16" s="419"/>
      <c r="AP16" s="419"/>
      <c r="AQ16" s="419"/>
      <c r="AR16" s="419"/>
      <c r="AS16" s="419"/>
      <c r="AT16" s="419"/>
      <c r="AU16" s="419"/>
      <c r="AV16" s="419"/>
      <c r="AW16" s="419"/>
      <c r="AX16" s="419"/>
      <c r="AY16" s="419"/>
      <c r="AZ16" s="419"/>
      <c r="BA16" s="419"/>
      <c r="BB16" s="419"/>
      <c r="BC16" s="419"/>
      <c r="BD16" s="419"/>
      <c r="BE16" s="419"/>
      <c r="BF16" s="419"/>
      <c r="BG16" s="419"/>
      <c r="BH16" s="419"/>
      <c r="BI16" s="419"/>
      <c r="BJ16" s="419"/>
      <c r="BK16" s="419"/>
      <c r="BL16" s="419"/>
      <c r="BM16" s="419"/>
      <c r="BO16" s="43" t="s">
        <v>5497</v>
      </c>
      <c r="BP16" s="634">
        <v>6</v>
      </c>
    </row>
    <row r="17" spans="1:68" s="43" customFormat="1" ht="39" customHeight="1">
      <c r="A17" s="397"/>
      <c r="B17" s="398"/>
      <c r="C17" s="553"/>
      <c r="D17" s="500">
        <v>7</v>
      </c>
      <c r="E17" s="500" t="s">
        <v>5357</v>
      </c>
      <c r="F17" s="501" t="s">
        <v>1015</v>
      </c>
      <c r="G17" s="671" t="s">
        <v>5554</v>
      </c>
      <c r="H17" s="510" t="s">
        <v>5344</v>
      </c>
      <c r="I17" s="503">
        <v>3</v>
      </c>
      <c r="J17" s="500" t="s">
        <v>1484</v>
      </c>
      <c r="K17" s="504">
        <v>75</v>
      </c>
      <c r="L17" s="505">
        <v>42696</v>
      </c>
      <c r="M17" s="506" t="s">
        <v>5385</v>
      </c>
      <c r="N17" s="500"/>
      <c r="O17" s="43">
        <v>7</v>
      </c>
      <c r="P17" s="507"/>
      <c r="Q17" s="500"/>
      <c r="R17" s="412"/>
      <c r="S17" s="413"/>
      <c r="T17" s="414"/>
      <c r="U17" s="408"/>
      <c r="V17" s="404"/>
      <c r="W17" s="415"/>
      <c r="X17" s="415"/>
      <c r="Y17" s="416"/>
      <c r="Z17" s="417"/>
      <c r="AA17" s="418"/>
      <c r="AB17" s="419"/>
      <c r="AC17" s="419"/>
      <c r="AD17" s="419"/>
      <c r="AE17" s="419"/>
      <c r="AF17" s="419"/>
      <c r="AG17" s="419"/>
      <c r="AH17" s="419"/>
      <c r="AI17" s="419"/>
      <c r="AJ17" s="419"/>
      <c r="AK17" s="419"/>
      <c r="AL17" s="419"/>
      <c r="AM17" s="419"/>
      <c r="AN17" s="419"/>
      <c r="AO17" s="419"/>
      <c r="AP17" s="419"/>
      <c r="AQ17" s="419"/>
      <c r="AR17" s="419"/>
      <c r="AS17" s="419"/>
      <c r="AT17" s="419"/>
      <c r="AU17" s="419"/>
      <c r="AV17" s="419"/>
      <c r="AW17" s="419"/>
      <c r="AX17" s="419"/>
      <c r="AY17" s="419"/>
      <c r="AZ17" s="419"/>
      <c r="BA17" s="419"/>
      <c r="BB17" s="419"/>
      <c r="BC17" s="419"/>
      <c r="BD17" s="419"/>
      <c r="BE17" s="419"/>
      <c r="BF17" s="419"/>
      <c r="BG17" s="419"/>
      <c r="BH17" s="419"/>
      <c r="BI17" s="419"/>
      <c r="BJ17" s="419"/>
      <c r="BK17" s="419"/>
      <c r="BL17" s="419"/>
      <c r="BM17" s="419"/>
      <c r="BP17" s="634"/>
    </row>
    <row r="18" spans="1:68" s="43" customFormat="1" ht="37.5" customHeight="1">
      <c r="A18" s="346">
        <f>_Ngay_gio</f>
        <v>0.27083333333333331</v>
      </c>
      <c r="B18" s="347" t="str">
        <f>_Gio</f>
        <v>6:30</v>
      </c>
      <c r="C18" s="551" t="s">
        <v>5262</v>
      </c>
      <c r="D18" s="500">
        <v>8</v>
      </c>
      <c r="E18" s="500" t="s">
        <v>5427</v>
      </c>
      <c r="F18" s="501" t="s">
        <v>5561</v>
      </c>
      <c r="G18" s="671" t="s">
        <v>43</v>
      </c>
      <c r="H18" s="502" t="s">
        <v>5426</v>
      </c>
      <c r="I18" s="503">
        <v>3</v>
      </c>
      <c r="J18" s="500" t="s">
        <v>1484</v>
      </c>
      <c r="K18" s="504">
        <v>90</v>
      </c>
      <c r="L18" s="505">
        <v>42709</v>
      </c>
      <c r="M18" s="506" t="s">
        <v>5383</v>
      </c>
      <c r="N18" s="500">
        <v>2</v>
      </c>
      <c r="O18" s="43">
        <v>8</v>
      </c>
      <c r="P18" s="507">
        <f>O18+O32</f>
        <v>38</v>
      </c>
      <c r="Q18" s="500">
        <v>1</v>
      </c>
      <c r="R18" s="214"/>
      <c r="S18" s="356" t="str">
        <f>_Ngay</f>
        <v/>
      </c>
      <c r="T18" s="215"/>
      <c r="U18" s="40"/>
      <c r="V18" s="39"/>
      <c r="W18" s="41" t="e">
        <f>_Loc</f>
        <v>#N/A</v>
      </c>
      <c r="X18" s="41" t="e">
        <f>_Loc</f>
        <v>#N/A</v>
      </c>
      <c r="Y18" s="60" t="e">
        <f>#REF!-2*Q18</f>
        <v>#REF!</v>
      </c>
      <c r="Z18" s="103">
        <f>+O18/P18</f>
        <v>0.21052631578947367</v>
      </c>
      <c r="AA18" s="42"/>
      <c r="AB18" s="51" t="e">
        <f>_Loc</f>
        <v>#N/A</v>
      </c>
      <c r="AC18" s="51" t="e">
        <f>_Loc</f>
        <v>#N/A</v>
      </c>
      <c r="AD18" s="51" t="e">
        <f>_Loc</f>
        <v>#N/A</v>
      </c>
      <c r="AE18" s="51" t="e">
        <f>_Loc</f>
        <v>#N/A</v>
      </c>
      <c r="AF18" s="51" t="e">
        <f>_Loc</f>
        <v>#N/A</v>
      </c>
      <c r="AG18" s="51" t="e">
        <f>_Loc</f>
        <v>#N/A</v>
      </c>
      <c r="AH18" s="51" t="e">
        <f>_Loc</f>
        <v>#N/A</v>
      </c>
      <c r="AI18" s="51" t="e">
        <f>_Loc</f>
        <v>#N/A</v>
      </c>
      <c r="AJ18" s="51" t="e">
        <f>_Loc</f>
        <v>#N/A</v>
      </c>
      <c r="AK18" s="51" t="e">
        <f>_Loc</f>
        <v>#N/A</v>
      </c>
      <c r="AL18" s="51" t="e">
        <f>_Loc</f>
        <v>#N/A</v>
      </c>
      <c r="AM18" s="51" t="e">
        <f>_Loc</f>
        <v>#N/A</v>
      </c>
      <c r="AN18" s="51" t="e">
        <f>_Loc</f>
        <v>#N/A</v>
      </c>
      <c r="AO18" s="51" t="e">
        <f>_Loc</f>
        <v>#N/A</v>
      </c>
      <c r="AP18" s="51" t="e">
        <f>_Loc</f>
        <v>#N/A</v>
      </c>
      <c r="AQ18" s="51" t="e">
        <f>_Loc</f>
        <v>#N/A</v>
      </c>
      <c r="AR18" s="51" t="e">
        <f>_Loc</f>
        <v>#N/A</v>
      </c>
      <c r="AS18" s="51" t="e">
        <f>_Loc</f>
        <v>#N/A</v>
      </c>
      <c r="AT18" s="51" t="e">
        <f>_Loc</f>
        <v>#N/A</v>
      </c>
      <c r="AU18" s="51" t="e">
        <f>_Loc</f>
        <v>#N/A</v>
      </c>
      <c r="AV18" s="51" t="e">
        <f>_Loc</f>
        <v>#N/A</v>
      </c>
      <c r="AW18" s="51" t="e">
        <f>_Loc</f>
        <v>#N/A</v>
      </c>
      <c r="AX18" s="51" t="e">
        <f>_Loc</f>
        <v>#N/A</v>
      </c>
      <c r="AY18" s="51" t="e">
        <f>_Loc</f>
        <v>#N/A</v>
      </c>
      <c r="AZ18" s="51" t="e">
        <f>_Loc</f>
        <v>#N/A</v>
      </c>
      <c r="BA18" s="51" t="e">
        <f>_Loc</f>
        <v>#N/A</v>
      </c>
      <c r="BB18" s="51" t="e">
        <f>_Loc</f>
        <v>#N/A</v>
      </c>
      <c r="BC18" s="51" t="e">
        <f>_Loc</f>
        <v>#N/A</v>
      </c>
      <c r="BD18" s="51" t="e">
        <f>_Loc</f>
        <v>#N/A</v>
      </c>
      <c r="BE18" s="51" t="e">
        <f>_Loc</f>
        <v>#N/A</v>
      </c>
      <c r="BF18" s="51" t="e">
        <f>_Loc</f>
        <v>#N/A</v>
      </c>
      <c r="BG18" s="51" t="e">
        <f>_Loc</f>
        <v>#N/A</v>
      </c>
      <c r="BH18" s="51" t="e">
        <f>_Loc</f>
        <v>#N/A</v>
      </c>
      <c r="BI18" s="51" t="e">
        <f>_Loc</f>
        <v>#N/A</v>
      </c>
      <c r="BJ18" s="51" t="e">
        <f>_Loc</f>
        <v>#N/A</v>
      </c>
      <c r="BK18" s="51" t="e">
        <f>_Loc</f>
        <v>#N/A</v>
      </c>
      <c r="BL18" s="51" t="e">
        <f>_Loc</f>
        <v>#N/A</v>
      </c>
      <c r="BM18" s="51" t="e">
        <f>_Loc</f>
        <v>#N/A</v>
      </c>
      <c r="BO18" s="43" t="s">
        <v>5498</v>
      </c>
      <c r="BP18" s="634">
        <v>2</v>
      </c>
    </row>
    <row r="19" spans="1:68" s="43" customFormat="1" ht="25.5" customHeight="1">
      <c r="A19" s="346"/>
      <c r="B19" s="347"/>
      <c r="C19" s="552"/>
      <c r="D19" s="500">
        <v>9</v>
      </c>
      <c r="E19" s="500" t="s">
        <v>5427</v>
      </c>
      <c r="F19" s="501" t="s">
        <v>1024</v>
      </c>
      <c r="G19" s="671" t="s">
        <v>297</v>
      </c>
      <c r="H19" s="502" t="s">
        <v>5425</v>
      </c>
      <c r="I19" s="503">
        <v>3</v>
      </c>
      <c r="J19" s="500" t="s">
        <v>1484</v>
      </c>
      <c r="K19" s="528">
        <v>90</v>
      </c>
      <c r="L19" s="505">
        <v>42720</v>
      </c>
      <c r="M19" s="506" t="s">
        <v>5384</v>
      </c>
      <c r="N19" s="500">
        <v>2</v>
      </c>
      <c r="O19" s="43">
        <v>13</v>
      </c>
      <c r="P19" s="542">
        <f>O19</f>
        <v>13</v>
      </c>
      <c r="Q19" s="500"/>
      <c r="R19" s="214"/>
      <c r="S19" s="356"/>
      <c r="T19" s="215"/>
      <c r="U19" s="40"/>
      <c r="V19" s="39"/>
      <c r="W19" s="41"/>
      <c r="X19" s="41"/>
      <c r="Y19" s="60"/>
      <c r="Z19" s="103"/>
      <c r="AA19" s="42"/>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O19" s="43" t="s">
        <v>5513</v>
      </c>
      <c r="BP19" s="634">
        <v>1</v>
      </c>
    </row>
    <row r="20" spans="1:68" s="43" customFormat="1" ht="25.5" customHeight="1">
      <c r="A20" s="397"/>
      <c r="B20" s="398"/>
      <c r="C20" s="553"/>
      <c r="D20" s="500">
        <v>10</v>
      </c>
      <c r="E20" s="500" t="s">
        <v>5357</v>
      </c>
      <c r="F20" s="501" t="s">
        <v>487</v>
      </c>
      <c r="G20" s="671" t="s">
        <v>489</v>
      </c>
      <c r="H20" s="502" t="s">
        <v>5342</v>
      </c>
      <c r="I20" s="503">
        <v>2</v>
      </c>
      <c r="J20" s="500" t="s">
        <v>1484</v>
      </c>
      <c r="K20" s="528">
        <v>60</v>
      </c>
      <c r="L20" s="505">
        <v>42695</v>
      </c>
      <c r="M20" s="506" t="s">
        <v>5383</v>
      </c>
      <c r="N20" s="500"/>
      <c r="O20" s="43">
        <v>6</v>
      </c>
      <c r="P20" s="830">
        <f>O20+O30</f>
        <v>16</v>
      </c>
      <c r="Q20" s="500"/>
      <c r="R20" s="412"/>
      <c r="S20" s="413"/>
      <c r="T20" s="414"/>
      <c r="U20" s="408"/>
      <c r="V20" s="404"/>
      <c r="W20" s="415"/>
      <c r="X20" s="415"/>
      <c r="Y20" s="416"/>
      <c r="Z20" s="417"/>
      <c r="AA20" s="418"/>
      <c r="AB20" s="419"/>
      <c r="AC20" s="419"/>
      <c r="AD20" s="419"/>
      <c r="AE20" s="419"/>
      <c r="AF20" s="419"/>
      <c r="AG20" s="419"/>
      <c r="AH20" s="419"/>
      <c r="AI20" s="419"/>
      <c r="AJ20" s="419"/>
      <c r="AK20" s="419"/>
      <c r="AL20" s="419"/>
      <c r="AM20" s="419"/>
      <c r="AN20" s="419"/>
      <c r="AO20" s="419"/>
      <c r="AP20" s="419"/>
      <c r="AQ20" s="419"/>
      <c r="AR20" s="419"/>
      <c r="AS20" s="419"/>
      <c r="AT20" s="419"/>
      <c r="AU20" s="420"/>
      <c r="AV20" s="420"/>
      <c r="AW20" s="420"/>
      <c r="AX20" s="420"/>
      <c r="AY20" s="420"/>
      <c r="AZ20" s="420"/>
      <c r="BA20" s="420"/>
      <c r="BB20" s="420"/>
      <c r="BC20" s="420"/>
      <c r="BD20" s="420"/>
      <c r="BE20" s="420"/>
      <c r="BF20" s="420"/>
      <c r="BG20" s="420"/>
      <c r="BH20" s="420"/>
      <c r="BI20" s="420"/>
      <c r="BJ20" s="420"/>
      <c r="BK20" s="420"/>
      <c r="BL20" s="420"/>
      <c r="BM20" s="420"/>
      <c r="BP20" s="634"/>
    </row>
    <row r="21" spans="1:68" s="43" customFormat="1" ht="25.5" customHeight="1">
      <c r="A21" s="397"/>
      <c r="B21" s="398"/>
      <c r="C21" s="553"/>
      <c r="D21" s="500"/>
      <c r="E21" s="509" t="s">
        <v>5476</v>
      </c>
      <c r="F21" s="501" t="s">
        <v>170</v>
      </c>
      <c r="G21" s="671" t="s">
        <v>5433</v>
      </c>
      <c r="H21" s="502" t="s">
        <v>5459</v>
      </c>
      <c r="I21" s="503">
        <v>2</v>
      </c>
      <c r="J21" s="500" t="s">
        <v>1484</v>
      </c>
      <c r="K21" s="528"/>
      <c r="L21" s="505">
        <v>42696</v>
      </c>
      <c r="M21" s="506" t="s">
        <v>5385</v>
      </c>
      <c r="N21" s="500"/>
      <c r="P21" s="831"/>
      <c r="Q21" s="500"/>
      <c r="R21" s="412"/>
      <c r="S21" s="413"/>
      <c r="T21" s="414"/>
      <c r="U21" s="408"/>
      <c r="V21" s="404"/>
      <c r="W21" s="415"/>
      <c r="X21" s="415"/>
      <c r="Y21" s="416"/>
      <c r="Z21" s="417"/>
      <c r="AA21" s="418"/>
      <c r="AB21" s="419"/>
      <c r="AC21" s="419"/>
      <c r="AD21" s="419"/>
      <c r="AE21" s="419"/>
      <c r="AF21" s="419"/>
      <c r="AG21" s="419"/>
      <c r="AH21" s="419"/>
      <c r="AI21" s="419"/>
      <c r="AJ21" s="419"/>
      <c r="AK21" s="419"/>
      <c r="AL21" s="419"/>
      <c r="AM21" s="419"/>
      <c r="AN21" s="419"/>
      <c r="AO21" s="419"/>
      <c r="AP21" s="419"/>
      <c r="AQ21" s="419"/>
      <c r="AR21" s="419"/>
      <c r="AS21" s="419"/>
      <c r="AT21" s="419"/>
      <c r="AU21" s="420"/>
      <c r="AV21" s="420"/>
      <c r="AW21" s="420"/>
      <c r="AX21" s="420"/>
      <c r="AY21" s="420"/>
      <c r="AZ21" s="420"/>
      <c r="BA21" s="420"/>
      <c r="BB21" s="420"/>
      <c r="BC21" s="420"/>
      <c r="BD21" s="420"/>
      <c r="BE21" s="420"/>
      <c r="BF21" s="420"/>
      <c r="BG21" s="420"/>
      <c r="BH21" s="420"/>
      <c r="BI21" s="420"/>
      <c r="BJ21" s="420"/>
      <c r="BK21" s="420"/>
      <c r="BL21" s="420"/>
      <c r="BM21" s="420"/>
      <c r="BP21" s="634"/>
    </row>
    <row r="22" spans="1:68" s="43" customFormat="1" ht="25.5" customHeight="1">
      <c r="A22" s="397"/>
      <c r="B22" s="398"/>
      <c r="C22" s="553"/>
      <c r="D22" s="500"/>
      <c r="E22" s="509" t="s">
        <v>5476</v>
      </c>
      <c r="F22" s="501" t="s">
        <v>174</v>
      </c>
      <c r="G22" s="671" t="s">
        <v>5576</v>
      </c>
      <c r="H22" s="502" t="s">
        <v>5459</v>
      </c>
      <c r="I22" s="503">
        <v>2</v>
      </c>
      <c r="J22" s="500" t="s">
        <v>1484</v>
      </c>
      <c r="K22" s="528"/>
      <c r="L22" s="505">
        <v>42699</v>
      </c>
      <c r="M22" s="506" t="s">
        <v>5384</v>
      </c>
      <c r="N22" s="500"/>
      <c r="P22" s="831"/>
      <c r="Q22" s="500"/>
      <c r="R22" s="412"/>
      <c r="S22" s="413"/>
      <c r="T22" s="414"/>
      <c r="U22" s="408"/>
      <c r="V22" s="404"/>
      <c r="W22" s="415"/>
      <c r="X22" s="415"/>
      <c r="Y22" s="416"/>
      <c r="Z22" s="417"/>
      <c r="AA22" s="418"/>
      <c r="AB22" s="419"/>
      <c r="AC22" s="419"/>
      <c r="AD22" s="419"/>
      <c r="AE22" s="419"/>
      <c r="AF22" s="419"/>
      <c r="AG22" s="419"/>
      <c r="AH22" s="419"/>
      <c r="AI22" s="419"/>
      <c r="AJ22" s="419"/>
      <c r="AK22" s="419"/>
      <c r="AL22" s="419"/>
      <c r="AM22" s="419"/>
      <c r="AN22" s="419"/>
      <c r="AO22" s="419"/>
      <c r="AP22" s="419"/>
      <c r="AQ22" s="419"/>
      <c r="AR22" s="419"/>
      <c r="AS22" s="419"/>
      <c r="AT22" s="419"/>
      <c r="AU22" s="420"/>
      <c r="AV22" s="420"/>
      <c r="AW22" s="420"/>
      <c r="AX22" s="420"/>
      <c r="AY22" s="420"/>
      <c r="AZ22" s="420"/>
      <c r="BA22" s="420"/>
      <c r="BB22" s="420"/>
      <c r="BC22" s="420"/>
      <c r="BD22" s="420"/>
      <c r="BE22" s="420"/>
      <c r="BF22" s="420"/>
      <c r="BG22" s="420"/>
      <c r="BH22" s="420"/>
      <c r="BI22" s="420"/>
      <c r="BJ22" s="420"/>
      <c r="BK22" s="420"/>
      <c r="BL22" s="420"/>
      <c r="BM22" s="420"/>
      <c r="BP22" s="634"/>
    </row>
    <row r="23" spans="1:68" s="43" customFormat="1" ht="25.5" customHeight="1">
      <c r="A23" s="397"/>
      <c r="B23" s="398"/>
      <c r="C23" s="553"/>
      <c r="D23" s="500"/>
      <c r="E23" s="509" t="s">
        <v>5476</v>
      </c>
      <c r="F23" s="501" t="s">
        <v>200</v>
      </c>
      <c r="G23" s="671" t="s">
        <v>5094</v>
      </c>
      <c r="H23" s="502" t="s">
        <v>5459</v>
      </c>
      <c r="I23" s="503">
        <v>2</v>
      </c>
      <c r="J23" s="500" t="s">
        <v>1484</v>
      </c>
      <c r="K23" s="528"/>
      <c r="L23" s="505">
        <v>42702</v>
      </c>
      <c r="M23" s="506" t="s">
        <v>5383</v>
      </c>
      <c r="N23" s="500"/>
      <c r="P23" s="831"/>
      <c r="Q23" s="500"/>
      <c r="R23" s="412"/>
      <c r="S23" s="413"/>
      <c r="T23" s="414"/>
      <c r="U23" s="408"/>
      <c r="V23" s="404"/>
      <c r="W23" s="415"/>
      <c r="X23" s="415"/>
      <c r="Y23" s="416"/>
      <c r="Z23" s="417"/>
      <c r="AA23" s="418"/>
      <c r="AB23" s="419"/>
      <c r="AC23" s="419"/>
      <c r="AD23" s="419"/>
      <c r="AE23" s="419"/>
      <c r="AF23" s="419"/>
      <c r="AG23" s="419"/>
      <c r="AH23" s="419"/>
      <c r="AI23" s="419"/>
      <c r="AJ23" s="419"/>
      <c r="AK23" s="419"/>
      <c r="AL23" s="419"/>
      <c r="AM23" s="419"/>
      <c r="AN23" s="419"/>
      <c r="AO23" s="419"/>
      <c r="AP23" s="419"/>
      <c r="AQ23" s="419"/>
      <c r="AR23" s="419"/>
      <c r="AS23" s="419"/>
      <c r="AT23" s="419"/>
      <c r="AU23" s="420"/>
      <c r="AV23" s="420"/>
      <c r="AW23" s="420"/>
      <c r="AX23" s="420"/>
      <c r="AY23" s="420"/>
      <c r="AZ23" s="420"/>
      <c r="BA23" s="420"/>
      <c r="BB23" s="420"/>
      <c r="BC23" s="420"/>
      <c r="BD23" s="420"/>
      <c r="BE23" s="420"/>
      <c r="BF23" s="420"/>
      <c r="BG23" s="420"/>
      <c r="BH23" s="420"/>
      <c r="BI23" s="420"/>
      <c r="BJ23" s="420"/>
      <c r="BK23" s="420"/>
      <c r="BL23" s="420"/>
      <c r="BM23" s="420"/>
      <c r="BP23" s="634"/>
    </row>
    <row r="24" spans="1:68" s="43" customFormat="1" ht="25.5" customHeight="1">
      <c r="A24" s="397"/>
      <c r="B24" s="398"/>
      <c r="C24" s="553"/>
      <c r="D24" s="500"/>
      <c r="E24" s="509" t="s">
        <v>5476</v>
      </c>
      <c r="F24" s="501" t="s">
        <v>211</v>
      </c>
      <c r="G24" s="671" t="s">
        <v>1492</v>
      </c>
      <c r="H24" s="502" t="s">
        <v>5459</v>
      </c>
      <c r="I24" s="503">
        <v>2</v>
      </c>
      <c r="J24" s="500" t="s">
        <v>1484</v>
      </c>
      <c r="K24" s="528"/>
      <c r="L24" s="505">
        <v>42705</v>
      </c>
      <c r="M24" s="506" t="s">
        <v>5423</v>
      </c>
      <c r="N24" s="500"/>
      <c r="P24" s="831"/>
      <c r="Q24" s="500"/>
      <c r="R24" s="412"/>
      <c r="S24" s="413"/>
      <c r="T24" s="414"/>
      <c r="U24" s="408"/>
      <c r="V24" s="404"/>
      <c r="W24" s="415"/>
      <c r="X24" s="415"/>
      <c r="Y24" s="416"/>
      <c r="Z24" s="417"/>
      <c r="AA24" s="418"/>
      <c r="AB24" s="419"/>
      <c r="AC24" s="419"/>
      <c r="AD24" s="419"/>
      <c r="AE24" s="419"/>
      <c r="AF24" s="419"/>
      <c r="AG24" s="419"/>
      <c r="AH24" s="419"/>
      <c r="AI24" s="419"/>
      <c r="AJ24" s="419"/>
      <c r="AK24" s="419"/>
      <c r="AL24" s="419"/>
      <c r="AM24" s="419"/>
      <c r="AN24" s="419"/>
      <c r="AO24" s="419"/>
      <c r="AP24" s="419"/>
      <c r="AQ24" s="419"/>
      <c r="AR24" s="419"/>
      <c r="AS24" s="419"/>
      <c r="AT24" s="419"/>
      <c r="AU24" s="420"/>
      <c r="AV24" s="420"/>
      <c r="AW24" s="420"/>
      <c r="AX24" s="420"/>
      <c r="AY24" s="420"/>
      <c r="AZ24" s="420"/>
      <c r="BA24" s="420"/>
      <c r="BB24" s="420"/>
      <c r="BC24" s="420"/>
      <c r="BD24" s="420"/>
      <c r="BE24" s="420"/>
      <c r="BF24" s="420"/>
      <c r="BG24" s="420"/>
      <c r="BH24" s="420"/>
      <c r="BI24" s="420"/>
      <c r="BJ24" s="420"/>
      <c r="BK24" s="420"/>
      <c r="BL24" s="420"/>
      <c r="BM24" s="420"/>
      <c r="BP24" s="634"/>
    </row>
    <row r="25" spans="1:68" s="43" customFormat="1" ht="25.5" customHeight="1">
      <c r="A25" s="397"/>
      <c r="B25" s="398"/>
      <c r="C25" s="553"/>
      <c r="D25" s="500"/>
      <c r="E25" s="509" t="s">
        <v>5476</v>
      </c>
      <c r="F25" s="501" t="s">
        <v>55</v>
      </c>
      <c r="G25" s="671" t="s">
        <v>56</v>
      </c>
      <c r="H25" s="502" t="s">
        <v>5459</v>
      </c>
      <c r="I25" s="503">
        <v>4</v>
      </c>
      <c r="J25" s="500" t="s">
        <v>1484</v>
      </c>
      <c r="K25" s="528"/>
      <c r="L25" s="505">
        <v>42710</v>
      </c>
      <c r="M25" s="506" t="s">
        <v>5385</v>
      </c>
      <c r="N25" s="500"/>
      <c r="P25" s="831"/>
      <c r="Q25" s="500"/>
      <c r="R25" s="412"/>
      <c r="S25" s="413"/>
      <c r="T25" s="414"/>
      <c r="U25" s="408"/>
      <c r="V25" s="404"/>
      <c r="W25" s="415"/>
      <c r="X25" s="415"/>
      <c r="Y25" s="416"/>
      <c r="Z25" s="417"/>
      <c r="AA25" s="418"/>
      <c r="AB25" s="419"/>
      <c r="AC25" s="419"/>
      <c r="AD25" s="419"/>
      <c r="AE25" s="419"/>
      <c r="AF25" s="419"/>
      <c r="AG25" s="419"/>
      <c r="AH25" s="419"/>
      <c r="AI25" s="419"/>
      <c r="AJ25" s="419"/>
      <c r="AK25" s="419"/>
      <c r="AL25" s="419"/>
      <c r="AM25" s="419"/>
      <c r="AN25" s="419"/>
      <c r="AO25" s="419"/>
      <c r="AP25" s="419"/>
      <c r="AQ25" s="419"/>
      <c r="AR25" s="419"/>
      <c r="AS25" s="419"/>
      <c r="AT25" s="419"/>
      <c r="AU25" s="420"/>
      <c r="AV25" s="420"/>
      <c r="AW25" s="420"/>
      <c r="AX25" s="420"/>
      <c r="AY25" s="420"/>
      <c r="AZ25" s="420"/>
      <c r="BA25" s="420"/>
      <c r="BB25" s="420"/>
      <c r="BC25" s="420"/>
      <c r="BD25" s="420"/>
      <c r="BE25" s="420"/>
      <c r="BF25" s="420"/>
      <c r="BG25" s="420"/>
      <c r="BH25" s="420"/>
      <c r="BI25" s="420"/>
      <c r="BJ25" s="420"/>
      <c r="BK25" s="420"/>
      <c r="BL25" s="420"/>
      <c r="BM25" s="420"/>
      <c r="BP25" s="634"/>
    </row>
    <row r="26" spans="1:68" s="43" customFormat="1" ht="25.5" customHeight="1">
      <c r="A26" s="397"/>
      <c r="B26" s="398"/>
      <c r="C26" s="553"/>
      <c r="D26" s="500"/>
      <c r="E26" s="509" t="s">
        <v>5476</v>
      </c>
      <c r="F26" s="501" t="s">
        <v>568</v>
      </c>
      <c r="G26" s="671" t="s">
        <v>359</v>
      </c>
      <c r="H26" s="502" t="s">
        <v>5459</v>
      </c>
      <c r="I26" s="503">
        <v>2</v>
      </c>
      <c r="J26" s="500" t="s">
        <v>1484</v>
      </c>
      <c r="K26" s="528"/>
      <c r="L26" s="505">
        <v>42714</v>
      </c>
      <c r="M26" s="506" t="s">
        <v>5424</v>
      </c>
      <c r="N26" s="500"/>
      <c r="P26" s="831"/>
      <c r="Q26" s="500"/>
      <c r="R26" s="412"/>
      <c r="S26" s="413"/>
      <c r="T26" s="414"/>
      <c r="U26" s="408"/>
      <c r="V26" s="404"/>
      <c r="W26" s="415"/>
      <c r="X26" s="415"/>
      <c r="Y26" s="416"/>
      <c r="Z26" s="417"/>
      <c r="AA26" s="418"/>
      <c r="AB26" s="419"/>
      <c r="AC26" s="419"/>
      <c r="AD26" s="419"/>
      <c r="AE26" s="419"/>
      <c r="AF26" s="419"/>
      <c r="AG26" s="419"/>
      <c r="AH26" s="419"/>
      <c r="AI26" s="419"/>
      <c r="AJ26" s="419"/>
      <c r="AK26" s="419"/>
      <c r="AL26" s="419"/>
      <c r="AM26" s="419"/>
      <c r="AN26" s="419"/>
      <c r="AO26" s="419"/>
      <c r="AP26" s="419"/>
      <c r="AQ26" s="419"/>
      <c r="AR26" s="419"/>
      <c r="AS26" s="419"/>
      <c r="AT26" s="419"/>
      <c r="AU26" s="420"/>
      <c r="AV26" s="420"/>
      <c r="AW26" s="420"/>
      <c r="AX26" s="420"/>
      <c r="AY26" s="420"/>
      <c r="AZ26" s="420"/>
      <c r="BA26" s="420"/>
      <c r="BB26" s="420"/>
      <c r="BC26" s="420"/>
      <c r="BD26" s="420"/>
      <c r="BE26" s="420"/>
      <c r="BF26" s="420"/>
      <c r="BG26" s="420"/>
      <c r="BH26" s="420"/>
      <c r="BI26" s="420"/>
      <c r="BJ26" s="420"/>
      <c r="BK26" s="420"/>
      <c r="BL26" s="420"/>
      <c r="BM26" s="420"/>
      <c r="BP26" s="634"/>
    </row>
    <row r="27" spans="1:68" s="43" customFormat="1" ht="25.5" customHeight="1">
      <c r="A27" s="397"/>
      <c r="B27" s="398"/>
      <c r="C27" s="553"/>
      <c r="D27" s="500"/>
      <c r="E27" s="509" t="s">
        <v>5476</v>
      </c>
      <c r="F27" s="501" t="s">
        <v>578</v>
      </c>
      <c r="G27" s="671" t="s">
        <v>365</v>
      </c>
      <c r="H27" s="502" t="s">
        <v>5459</v>
      </c>
      <c r="I27" s="503">
        <v>2</v>
      </c>
      <c r="J27" s="500" t="s">
        <v>1484</v>
      </c>
      <c r="K27" s="528"/>
      <c r="L27" s="505">
        <v>42717</v>
      </c>
      <c r="M27" s="506" t="s">
        <v>5385</v>
      </c>
      <c r="N27" s="500"/>
      <c r="P27" s="831"/>
      <c r="Q27" s="500"/>
      <c r="R27" s="412"/>
      <c r="S27" s="413"/>
      <c r="T27" s="414"/>
      <c r="U27" s="408"/>
      <c r="V27" s="404"/>
      <c r="W27" s="415"/>
      <c r="X27" s="415"/>
      <c r="Y27" s="416"/>
      <c r="Z27" s="417"/>
      <c r="AA27" s="418"/>
      <c r="AB27" s="419"/>
      <c r="AC27" s="419"/>
      <c r="AD27" s="419"/>
      <c r="AE27" s="419"/>
      <c r="AF27" s="419"/>
      <c r="AG27" s="419"/>
      <c r="AH27" s="419"/>
      <c r="AI27" s="419"/>
      <c r="AJ27" s="419"/>
      <c r="AK27" s="419"/>
      <c r="AL27" s="419"/>
      <c r="AM27" s="419"/>
      <c r="AN27" s="419"/>
      <c r="AO27" s="419"/>
      <c r="AP27" s="419"/>
      <c r="AQ27" s="419"/>
      <c r="AR27" s="419"/>
      <c r="AS27" s="419"/>
      <c r="AT27" s="419"/>
      <c r="AU27" s="420"/>
      <c r="AV27" s="420"/>
      <c r="AW27" s="420"/>
      <c r="AX27" s="420"/>
      <c r="AY27" s="420"/>
      <c r="AZ27" s="420"/>
      <c r="BA27" s="420"/>
      <c r="BB27" s="420"/>
      <c r="BC27" s="420"/>
      <c r="BD27" s="420"/>
      <c r="BE27" s="420"/>
      <c r="BF27" s="420"/>
      <c r="BG27" s="420"/>
      <c r="BH27" s="420"/>
      <c r="BI27" s="420"/>
      <c r="BJ27" s="420"/>
      <c r="BK27" s="420"/>
      <c r="BL27" s="420"/>
      <c r="BM27" s="420"/>
      <c r="BP27" s="634"/>
    </row>
    <row r="28" spans="1:68" s="43" customFormat="1" ht="25.5" customHeight="1">
      <c r="A28" s="397"/>
      <c r="B28" s="398"/>
      <c r="C28" s="553"/>
      <c r="D28" s="500"/>
      <c r="E28" s="509" t="s">
        <v>5476</v>
      </c>
      <c r="F28" s="501" t="s">
        <v>581</v>
      </c>
      <c r="G28" s="671" t="s">
        <v>580</v>
      </c>
      <c r="H28" s="502" t="s">
        <v>5459</v>
      </c>
      <c r="I28" s="503">
        <v>2</v>
      </c>
      <c r="J28" s="500" t="s">
        <v>1511</v>
      </c>
      <c r="K28" s="528"/>
      <c r="L28" s="505">
        <v>42719</v>
      </c>
      <c r="M28" s="506" t="s">
        <v>5423</v>
      </c>
      <c r="N28" s="500"/>
      <c r="P28" s="831"/>
      <c r="Q28" s="500"/>
      <c r="R28" s="412"/>
      <c r="S28" s="413"/>
      <c r="T28" s="414"/>
      <c r="U28" s="408"/>
      <c r="V28" s="404"/>
      <c r="W28" s="415"/>
      <c r="X28" s="415"/>
      <c r="Y28" s="416"/>
      <c r="Z28" s="417"/>
      <c r="AA28" s="418"/>
      <c r="AB28" s="419"/>
      <c r="AC28" s="419"/>
      <c r="AD28" s="419"/>
      <c r="AE28" s="419"/>
      <c r="AF28" s="419"/>
      <c r="AG28" s="419"/>
      <c r="AH28" s="419"/>
      <c r="AI28" s="419"/>
      <c r="AJ28" s="419"/>
      <c r="AK28" s="419"/>
      <c r="AL28" s="419"/>
      <c r="AM28" s="419"/>
      <c r="AN28" s="419"/>
      <c r="AO28" s="419"/>
      <c r="AP28" s="419"/>
      <c r="AQ28" s="419"/>
      <c r="AR28" s="419"/>
      <c r="AS28" s="419"/>
      <c r="AT28" s="419"/>
      <c r="AU28" s="420"/>
      <c r="AV28" s="420"/>
      <c r="AW28" s="420"/>
      <c r="AX28" s="420"/>
      <c r="AY28" s="420"/>
      <c r="AZ28" s="420"/>
      <c r="BA28" s="420"/>
      <c r="BB28" s="420"/>
      <c r="BC28" s="420"/>
      <c r="BD28" s="420"/>
      <c r="BE28" s="420"/>
      <c r="BF28" s="420"/>
      <c r="BG28" s="420"/>
      <c r="BH28" s="420"/>
      <c r="BI28" s="420"/>
      <c r="BJ28" s="420"/>
      <c r="BK28" s="420"/>
      <c r="BL28" s="420"/>
      <c r="BM28" s="420"/>
      <c r="BP28" s="634"/>
    </row>
    <row r="29" spans="1:68" s="43" customFormat="1" ht="25.5" customHeight="1">
      <c r="A29" s="397"/>
      <c r="B29" s="398"/>
      <c r="C29" s="553"/>
      <c r="D29" s="500"/>
      <c r="E29" s="509" t="s">
        <v>5476</v>
      </c>
      <c r="F29" s="501" t="s">
        <v>1527</v>
      </c>
      <c r="G29" s="671" t="s">
        <v>5062</v>
      </c>
      <c r="H29" s="502" t="s">
        <v>5459</v>
      </c>
      <c r="I29" s="503">
        <v>1</v>
      </c>
      <c r="J29" s="500" t="s">
        <v>1511</v>
      </c>
      <c r="K29" s="528"/>
      <c r="L29" s="505">
        <v>42720</v>
      </c>
      <c r="M29" s="506" t="s">
        <v>5384</v>
      </c>
      <c r="N29" s="500"/>
      <c r="P29" s="831"/>
      <c r="Q29" s="500"/>
      <c r="R29" s="412"/>
      <c r="S29" s="413"/>
      <c r="T29" s="414"/>
      <c r="U29" s="408"/>
      <c r="V29" s="404"/>
      <c r="W29" s="415"/>
      <c r="X29" s="415"/>
      <c r="Y29" s="416"/>
      <c r="Z29" s="417"/>
      <c r="AA29" s="418"/>
      <c r="AB29" s="419"/>
      <c r="AC29" s="419"/>
      <c r="AD29" s="419"/>
      <c r="AE29" s="419"/>
      <c r="AF29" s="419"/>
      <c r="AG29" s="419"/>
      <c r="AH29" s="419"/>
      <c r="AI29" s="419"/>
      <c r="AJ29" s="419"/>
      <c r="AK29" s="419"/>
      <c r="AL29" s="419"/>
      <c r="AM29" s="419"/>
      <c r="AN29" s="419"/>
      <c r="AO29" s="419"/>
      <c r="AP29" s="419"/>
      <c r="AQ29" s="419"/>
      <c r="AR29" s="419"/>
      <c r="AS29" s="419"/>
      <c r="AT29" s="419"/>
      <c r="AU29" s="420"/>
      <c r="AV29" s="420"/>
      <c r="AW29" s="420"/>
      <c r="AX29" s="420"/>
      <c r="AY29" s="420"/>
      <c r="AZ29" s="420"/>
      <c r="BA29" s="420"/>
      <c r="BB29" s="420"/>
      <c r="BC29" s="420"/>
      <c r="BD29" s="420"/>
      <c r="BE29" s="420"/>
      <c r="BF29" s="420"/>
      <c r="BG29" s="420"/>
      <c r="BH29" s="420"/>
      <c r="BI29" s="420"/>
      <c r="BJ29" s="420"/>
      <c r="BK29" s="420"/>
      <c r="BL29" s="420"/>
      <c r="BM29" s="420"/>
      <c r="BP29" s="634"/>
    </row>
    <row r="30" spans="1:68" s="43" customFormat="1" ht="25.5" customHeight="1">
      <c r="A30" s="346"/>
      <c r="B30" s="347"/>
      <c r="C30" s="552"/>
      <c r="D30" s="500"/>
      <c r="E30" s="509" t="s">
        <v>5476</v>
      </c>
      <c r="F30" s="501" t="s">
        <v>1526</v>
      </c>
      <c r="G30" s="671" t="s">
        <v>1528</v>
      </c>
      <c r="H30" s="502" t="s">
        <v>5459</v>
      </c>
      <c r="I30" s="503">
        <v>1</v>
      </c>
      <c r="J30" s="500" t="s">
        <v>1511</v>
      </c>
      <c r="K30" s="504">
        <v>60</v>
      </c>
      <c r="L30" s="505">
        <v>42721</v>
      </c>
      <c r="M30" s="506" t="s">
        <v>5424</v>
      </c>
      <c r="N30" s="500"/>
      <c r="O30" s="43">
        <v>10</v>
      </c>
      <c r="P30" s="831"/>
      <c r="Q30" s="500">
        <v>1</v>
      </c>
      <c r="R30" s="214"/>
      <c r="S30" s="356"/>
      <c r="T30" s="215"/>
      <c r="U30" s="40"/>
      <c r="V30" s="39"/>
      <c r="W30" s="41"/>
      <c r="X30" s="41"/>
      <c r="Y30" s="60"/>
      <c r="Z30" s="103"/>
      <c r="AA30" s="42"/>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O30" s="43" t="s">
        <v>5512</v>
      </c>
      <c r="BP30" s="634">
        <v>3</v>
      </c>
    </row>
    <row r="31" spans="1:68" s="43" customFormat="1" ht="22.5" customHeight="1">
      <c r="A31" s="346"/>
      <c r="B31" s="347"/>
      <c r="C31" s="552"/>
      <c r="D31" s="500">
        <v>12</v>
      </c>
      <c r="E31" s="509" t="s">
        <v>5476</v>
      </c>
      <c r="F31" s="501" t="s">
        <v>856</v>
      </c>
      <c r="G31" s="671" t="s">
        <v>857</v>
      </c>
      <c r="H31" s="502" t="s">
        <v>5450</v>
      </c>
      <c r="I31" s="503">
        <v>3</v>
      </c>
      <c r="J31" s="500" t="s">
        <v>5473</v>
      </c>
      <c r="K31" s="504">
        <v>60</v>
      </c>
      <c r="L31" s="505">
        <v>42696</v>
      </c>
      <c r="M31" s="506" t="s">
        <v>5385</v>
      </c>
      <c r="N31" s="500">
        <v>5</v>
      </c>
      <c r="O31" s="43">
        <v>0</v>
      </c>
      <c r="P31" s="832"/>
      <c r="Q31" s="500"/>
      <c r="R31" s="214"/>
      <c r="S31" s="356"/>
      <c r="T31" s="215"/>
      <c r="U31" s="40"/>
      <c r="V31" s="39"/>
      <c r="W31" s="41"/>
      <c r="X31" s="41"/>
      <c r="Y31" s="60"/>
      <c r="Z31" s="103"/>
      <c r="AA31" s="42"/>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O31" s="633">
        <f>Q30+Q18+Q16+Q15+Q13</f>
        <v>11</v>
      </c>
      <c r="BP31" s="683">
        <f>SUM(BP13:BP30)</f>
        <v>24</v>
      </c>
    </row>
    <row r="32" spans="1:68" s="43" customFormat="1" ht="37.5" customHeight="1">
      <c r="A32" s="346"/>
      <c r="B32" s="347"/>
      <c r="C32" s="551"/>
      <c r="D32" s="500">
        <v>13</v>
      </c>
      <c r="E32" s="500" t="s">
        <v>5427</v>
      </c>
      <c r="F32" s="501" t="s">
        <v>5561</v>
      </c>
      <c r="G32" s="671" t="s">
        <v>43</v>
      </c>
      <c r="H32" s="502" t="s">
        <v>5437</v>
      </c>
      <c r="I32" s="503">
        <v>3</v>
      </c>
      <c r="J32" s="500"/>
      <c r="K32" s="504">
        <v>90</v>
      </c>
      <c r="L32" s="505">
        <v>42709</v>
      </c>
      <c r="M32" s="506" t="s">
        <v>5383</v>
      </c>
      <c r="N32" s="500">
        <v>2</v>
      </c>
      <c r="O32" s="43">
        <v>30</v>
      </c>
      <c r="P32" s="507"/>
      <c r="Q32" s="500"/>
      <c r="R32" s="214"/>
      <c r="S32" s="449"/>
      <c r="T32" s="215"/>
      <c r="U32" s="40"/>
      <c r="V32" s="39"/>
      <c r="W32" s="41"/>
      <c r="X32" s="41"/>
      <c r="Y32" s="60"/>
      <c r="Z32" s="103"/>
      <c r="AA32" s="42"/>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row>
    <row r="33" spans="1:76" s="420" customFormat="1" ht="25.5" customHeight="1">
      <c r="A33" s="346"/>
      <c r="B33" s="347"/>
      <c r="C33" s="552"/>
      <c r="D33" s="500">
        <v>14</v>
      </c>
      <c r="E33" s="500" t="s">
        <v>5369</v>
      </c>
      <c r="F33" s="500" t="s">
        <v>1289</v>
      </c>
      <c r="G33" s="502" t="s">
        <v>5483</v>
      </c>
      <c r="H33" s="502" t="s">
        <v>5331</v>
      </c>
      <c r="I33" s="503">
        <v>1</v>
      </c>
      <c r="J33" s="500" t="s">
        <v>1511</v>
      </c>
      <c r="K33" s="504"/>
      <c r="L33" s="505">
        <v>42602</v>
      </c>
      <c r="M33" s="506" t="s">
        <v>5424</v>
      </c>
      <c r="N33" s="500">
        <v>2</v>
      </c>
      <c r="P33" s="560"/>
      <c r="Q33" s="500"/>
      <c r="R33" s="214"/>
      <c r="S33" s="356"/>
      <c r="T33" s="215"/>
      <c r="U33" s="40"/>
      <c r="V33" s="39"/>
      <c r="W33" s="41"/>
      <c r="X33" s="41"/>
      <c r="Y33" s="60"/>
      <c r="Z33" s="103"/>
      <c r="AA33" s="42"/>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O33" s="43"/>
    </row>
    <row r="34" spans="1:76" s="420" customFormat="1" ht="25.5" customHeight="1">
      <c r="A34" s="397"/>
      <c r="B34" s="398"/>
      <c r="C34" s="553"/>
      <c r="D34" s="500">
        <v>15</v>
      </c>
      <c r="E34" s="500" t="s">
        <v>5353</v>
      </c>
      <c r="F34" s="501" t="s">
        <v>290</v>
      </c>
      <c r="G34" s="502" t="s">
        <v>292</v>
      </c>
      <c r="H34" s="510" t="s">
        <v>5335</v>
      </c>
      <c r="I34" s="503">
        <v>3</v>
      </c>
      <c r="J34" s="500" t="s">
        <v>1484</v>
      </c>
      <c r="K34" s="504">
        <v>90</v>
      </c>
      <c r="L34" s="573">
        <v>42602</v>
      </c>
      <c r="M34" s="506" t="s">
        <v>5424</v>
      </c>
      <c r="N34" s="500">
        <v>2</v>
      </c>
      <c r="O34" s="420">
        <v>64</v>
      </c>
      <c r="P34" s="507"/>
      <c r="Q34" s="500"/>
      <c r="R34" s="412"/>
      <c r="S34" s="413"/>
      <c r="T34" s="414"/>
      <c r="U34" s="408"/>
      <c r="V34" s="404"/>
      <c r="W34" s="415"/>
      <c r="X34" s="415"/>
      <c r="Y34" s="416"/>
      <c r="Z34" s="417"/>
      <c r="AA34" s="418"/>
      <c r="AB34" s="419"/>
      <c r="AC34" s="419"/>
      <c r="AD34" s="419"/>
      <c r="AE34" s="419"/>
      <c r="AF34" s="419"/>
      <c r="AG34" s="419"/>
      <c r="AH34" s="419"/>
      <c r="AI34" s="419"/>
      <c r="AJ34" s="419"/>
      <c r="AK34" s="419"/>
      <c r="AL34" s="419"/>
      <c r="AM34" s="419"/>
      <c r="AN34" s="419"/>
      <c r="AO34" s="419"/>
      <c r="AP34" s="419"/>
      <c r="AQ34" s="419"/>
      <c r="AR34" s="419"/>
      <c r="AS34" s="419"/>
      <c r="AT34" s="419"/>
      <c r="AU34" s="419"/>
      <c r="AV34" s="419"/>
      <c r="AW34" s="419"/>
      <c r="AX34" s="419"/>
      <c r="AY34" s="419"/>
      <c r="AZ34" s="419"/>
      <c r="BA34" s="419"/>
      <c r="BB34" s="419"/>
      <c r="BC34" s="419"/>
      <c r="BD34" s="419"/>
      <c r="BE34" s="419"/>
      <c r="BF34" s="419"/>
      <c r="BG34" s="419"/>
      <c r="BH34" s="419"/>
      <c r="BI34" s="419"/>
      <c r="BJ34" s="419"/>
      <c r="BK34" s="419"/>
      <c r="BL34" s="419"/>
      <c r="BM34" s="419"/>
    </row>
    <row r="35" spans="1:76" s="43" customFormat="1" ht="46.5" customHeight="1">
      <c r="A35" s="397"/>
      <c r="B35" s="398"/>
      <c r="C35" s="553"/>
      <c r="D35" s="500">
        <v>16</v>
      </c>
      <c r="E35" s="500" t="s">
        <v>5427</v>
      </c>
      <c r="F35" s="501" t="s">
        <v>5561</v>
      </c>
      <c r="G35" s="674" t="s">
        <v>43</v>
      </c>
      <c r="H35" s="502" t="s">
        <v>5438</v>
      </c>
      <c r="I35" s="503">
        <v>3</v>
      </c>
      <c r="J35" s="500"/>
      <c r="K35" s="504">
        <v>60</v>
      </c>
      <c r="L35" s="505">
        <v>42709</v>
      </c>
      <c r="M35" s="506" t="s">
        <v>5383</v>
      </c>
      <c r="N35" s="500">
        <v>2</v>
      </c>
      <c r="O35" s="500">
        <v>39</v>
      </c>
      <c r="P35" s="507"/>
      <c r="Q35" s="500"/>
      <c r="R35" s="412"/>
      <c r="S35" s="413"/>
      <c r="T35" s="414"/>
      <c r="U35" s="408"/>
      <c r="V35" s="404"/>
      <c r="W35" s="415"/>
      <c r="X35" s="415"/>
      <c r="Y35" s="416"/>
      <c r="Z35" s="417"/>
      <c r="AA35" s="418"/>
      <c r="AB35" s="419"/>
      <c r="AC35" s="419"/>
      <c r="AD35" s="419"/>
      <c r="AE35" s="419"/>
      <c r="AF35" s="419"/>
      <c r="AG35" s="419"/>
      <c r="AH35" s="419"/>
      <c r="AI35" s="419"/>
      <c r="AJ35" s="419"/>
      <c r="AK35" s="419"/>
      <c r="AL35" s="419"/>
      <c r="AM35" s="419"/>
      <c r="AN35" s="419"/>
      <c r="AO35" s="419"/>
      <c r="AP35" s="419"/>
      <c r="AQ35" s="419"/>
      <c r="AR35" s="419"/>
      <c r="AS35" s="419"/>
      <c r="AT35" s="419"/>
      <c r="AU35" s="419"/>
      <c r="AV35" s="419"/>
      <c r="AW35" s="419"/>
      <c r="AX35" s="419"/>
      <c r="AY35" s="419"/>
      <c r="AZ35" s="419"/>
      <c r="BA35" s="419"/>
      <c r="BB35" s="419"/>
      <c r="BC35" s="419"/>
      <c r="BD35" s="419"/>
      <c r="BE35" s="419"/>
      <c r="BF35" s="419"/>
      <c r="BG35" s="419"/>
      <c r="BH35" s="419"/>
      <c r="BI35" s="419"/>
      <c r="BJ35" s="419"/>
      <c r="BK35" s="419"/>
      <c r="BL35" s="419"/>
      <c r="BM35" s="419"/>
    </row>
    <row r="36" spans="1:76" s="43" customFormat="1" ht="37.5" customHeight="1">
      <c r="A36" s="346">
        <f>_Ngay_gio</f>
        <v>0</v>
      </c>
      <c r="B36" s="347" t="str">
        <f>_Gio</f>
        <v>6:30</v>
      </c>
      <c r="C36" s="551" t="s">
        <v>5272</v>
      </c>
      <c r="D36" s="500">
        <v>17</v>
      </c>
      <c r="E36" s="509" t="s">
        <v>5476</v>
      </c>
      <c r="F36" s="501" t="s">
        <v>170</v>
      </c>
      <c r="G36" s="540" t="s">
        <v>5453</v>
      </c>
      <c r="H36" s="510" t="s">
        <v>5468</v>
      </c>
      <c r="I36" s="503">
        <v>2</v>
      </c>
      <c r="J36" s="500" t="s">
        <v>1511</v>
      </c>
      <c r="K36" s="529"/>
      <c r="L36" s="505">
        <v>42602</v>
      </c>
      <c r="M36" s="506" t="s">
        <v>5424</v>
      </c>
      <c r="N36" s="500" t="s">
        <v>5279</v>
      </c>
      <c r="O36" s="500">
        <v>11</v>
      </c>
      <c r="P36" s="507"/>
      <c r="Q36" s="500"/>
      <c r="R36" s="214"/>
      <c r="S36" s="356" t="str">
        <f>_Ngay</f>
        <v/>
      </c>
      <c r="T36" s="215"/>
      <c r="U36" s="40"/>
      <c r="V36" s="39"/>
      <c r="W36" s="41" t="str">
        <f>_Loc</f>
        <v>CTKC</v>
      </c>
      <c r="X36" s="41" t="str">
        <f>_Loc</f>
        <v>KCT</v>
      </c>
      <c r="Y36" s="60" t="e">
        <f>#REF!-2*Q36</f>
        <v>#REF!</v>
      </c>
      <c r="Z36" s="103" t="e">
        <f>+O36/P36</f>
        <v>#DIV/0!</v>
      </c>
      <c r="AA36" s="42"/>
      <c r="AB36" s="51">
        <f>_Loc</f>
        <v>0</v>
      </c>
      <c r="AC36" s="51">
        <f>_Loc</f>
        <v>0</v>
      </c>
      <c r="AD36" s="51">
        <f>_Loc</f>
        <v>0</v>
      </c>
      <c r="AE36" s="51">
        <f>_Loc</f>
        <v>0</v>
      </c>
      <c r="AF36" s="51">
        <f>_Loc</f>
        <v>0</v>
      </c>
      <c r="AG36" s="51">
        <f>_Loc</f>
        <v>0</v>
      </c>
      <c r="AH36" s="51">
        <f>_Loc</f>
        <v>0</v>
      </c>
      <c r="AI36" s="51">
        <f>_Loc</f>
        <v>0</v>
      </c>
      <c r="AJ36" s="51">
        <f>_Loc</f>
        <v>0</v>
      </c>
      <c r="AK36" s="51">
        <f>_Loc</f>
        <v>0</v>
      </c>
      <c r="AL36" s="51">
        <f>_Loc</f>
        <v>0</v>
      </c>
      <c r="AM36" s="51">
        <f>_Loc</f>
        <v>0</v>
      </c>
      <c r="AN36" s="51">
        <f>_Loc</f>
        <v>0</v>
      </c>
      <c r="AO36" s="51">
        <f>_Loc</f>
        <v>0</v>
      </c>
      <c r="AP36" s="51">
        <f>_Loc</f>
        <v>0</v>
      </c>
      <c r="AQ36" s="51">
        <f>_Loc</f>
        <v>0</v>
      </c>
      <c r="AR36" s="51">
        <f>_Loc</f>
        <v>0</v>
      </c>
      <c r="AS36" s="51">
        <f>_Loc</f>
        <v>0</v>
      </c>
      <c r="AT36" s="51">
        <f>_Loc</f>
        <v>0</v>
      </c>
    </row>
    <row r="37" spans="1:76" s="43" customFormat="1" ht="25.5" customHeight="1">
      <c r="A37" s="346">
        <f>_Ngay_gio</f>
        <v>90.270833333333329</v>
      </c>
      <c r="B37" s="347" t="str">
        <f>_Gio</f>
        <v>6:30</v>
      </c>
      <c r="C37" s="552" t="s">
        <v>5259</v>
      </c>
      <c r="D37" s="500">
        <v>18</v>
      </c>
      <c r="E37" s="500" t="s">
        <v>5353</v>
      </c>
      <c r="F37" s="501" t="s">
        <v>465</v>
      </c>
      <c r="G37" s="671" t="s">
        <v>467</v>
      </c>
      <c r="H37" s="502" t="s">
        <v>5337</v>
      </c>
      <c r="I37" s="503">
        <v>2</v>
      </c>
      <c r="J37" s="500" t="s">
        <v>2</v>
      </c>
      <c r="K37" s="504"/>
      <c r="L37" s="505">
        <v>42695</v>
      </c>
      <c r="M37" s="506" t="s">
        <v>5383</v>
      </c>
      <c r="N37" s="500"/>
      <c r="O37" s="500">
        <v>6</v>
      </c>
      <c r="P37" s="507"/>
      <c r="Q37" s="500"/>
      <c r="R37" s="214"/>
      <c r="S37" s="356" t="str">
        <f>_Ngay</f>
        <v/>
      </c>
      <c r="T37" s="215"/>
      <c r="U37" s="40"/>
      <c r="V37" s="39"/>
      <c r="W37" s="41" t="str">
        <f>_Loc</f>
        <v>KCK</v>
      </c>
      <c r="X37" s="41" t="str">
        <f>_Loc</f>
        <v>KCK</v>
      </c>
      <c r="Y37" s="60" t="e">
        <f>#REF!-2*Q37</f>
        <v>#REF!</v>
      </c>
      <c r="Z37" s="103" t="e">
        <f>+O37/P37</f>
        <v>#DIV/0!</v>
      </c>
      <c r="AA37" s="42"/>
      <c r="AB37" s="51">
        <f>_Loc</f>
        <v>0</v>
      </c>
      <c r="AC37" s="51">
        <f>_Loc</f>
        <v>0</v>
      </c>
      <c r="AD37" s="51">
        <f>_Loc</f>
        <v>0</v>
      </c>
      <c r="AE37" s="51">
        <f>_Loc</f>
        <v>0</v>
      </c>
      <c r="AF37" s="51">
        <f>_Loc</f>
        <v>0</v>
      </c>
      <c r="AG37" s="51">
        <f>_Loc</f>
        <v>0</v>
      </c>
      <c r="AH37" s="51">
        <f>_Loc</f>
        <v>0</v>
      </c>
      <c r="AI37" s="51" t="str">
        <f>_Loc</f>
        <v>o</v>
      </c>
      <c r="AJ37" s="51" t="str">
        <f>_Loc</f>
        <v>o</v>
      </c>
      <c r="AK37" s="51" t="str">
        <f>_Loc</f>
        <v>o</v>
      </c>
      <c r="AL37" s="51" t="str">
        <f>_Loc</f>
        <v>o</v>
      </c>
      <c r="AM37" s="51">
        <f>_Loc</f>
        <v>0</v>
      </c>
      <c r="AN37" s="51">
        <f>_Loc</f>
        <v>0</v>
      </c>
      <c r="AO37" s="51">
        <f>_Loc</f>
        <v>0</v>
      </c>
      <c r="AP37" s="51">
        <f>_Loc</f>
        <v>0</v>
      </c>
      <c r="AQ37" s="51">
        <f>_Loc</f>
        <v>0</v>
      </c>
      <c r="AR37" s="51">
        <f>_Loc</f>
        <v>0</v>
      </c>
      <c r="AS37" s="51">
        <f>_Loc</f>
        <v>0</v>
      </c>
      <c r="AT37" s="51">
        <f>_Loc</f>
        <v>0</v>
      </c>
      <c r="AU37" s="51">
        <f>_Loc</f>
        <v>0</v>
      </c>
      <c r="AV37" s="51">
        <f>_Loc</f>
        <v>0</v>
      </c>
      <c r="AW37" s="51">
        <f>_Loc</f>
        <v>0</v>
      </c>
      <c r="AX37" s="51">
        <f>_Loc</f>
        <v>0</v>
      </c>
      <c r="AY37" s="51">
        <f>_Loc</f>
        <v>0</v>
      </c>
      <c r="AZ37" s="51">
        <f>_Loc</f>
        <v>0</v>
      </c>
      <c r="BA37" s="51">
        <f>_Loc</f>
        <v>0</v>
      </c>
      <c r="BB37" s="51" t="str">
        <f>_Loc</f>
        <v>o</v>
      </c>
      <c r="BC37" s="51" t="str">
        <f>_Loc</f>
        <v>o</v>
      </c>
      <c r="BD37" s="51" t="str">
        <f>_Loc</f>
        <v>o</v>
      </c>
      <c r="BE37" s="51" t="str">
        <f>_Loc</f>
        <v>o</v>
      </c>
      <c r="BF37" s="51">
        <f>_Loc</f>
        <v>0</v>
      </c>
      <c r="BG37" s="51">
        <f>_Loc</f>
        <v>0</v>
      </c>
      <c r="BH37" s="51">
        <f>_Loc</f>
        <v>0</v>
      </c>
      <c r="BI37" s="51">
        <f>_Loc</f>
        <v>0</v>
      </c>
      <c r="BJ37" s="51">
        <f>_Loc</f>
        <v>0</v>
      </c>
      <c r="BK37" s="51">
        <f>_Loc</f>
        <v>0</v>
      </c>
      <c r="BL37" s="51">
        <f>_Loc</f>
        <v>0</v>
      </c>
      <c r="BM37" s="51">
        <f>_Loc</f>
        <v>0</v>
      </c>
    </row>
    <row r="38" spans="1:76" s="43" customFormat="1" ht="25.5" customHeight="1">
      <c r="A38" s="346">
        <f>_Ngay_gio</f>
        <v>75.270833333333329</v>
      </c>
      <c r="B38" s="347" t="str">
        <f>_Gio</f>
        <v>6:30</v>
      </c>
      <c r="C38" s="551" t="s">
        <v>4938</v>
      </c>
      <c r="D38" s="500">
        <v>19</v>
      </c>
      <c r="E38" s="500" t="s">
        <v>5357</v>
      </c>
      <c r="F38" s="501"/>
      <c r="G38" s="502" t="s">
        <v>5434</v>
      </c>
      <c r="H38" s="531" t="s">
        <v>5410</v>
      </c>
      <c r="I38" s="503">
        <v>1</v>
      </c>
      <c r="J38" s="500" t="s">
        <v>2</v>
      </c>
      <c r="K38" s="504">
        <v>0</v>
      </c>
      <c r="L38" s="505">
        <v>42602</v>
      </c>
      <c r="M38" s="506" t="s">
        <v>5424</v>
      </c>
      <c r="N38" s="500" t="s">
        <v>5279</v>
      </c>
      <c r="O38" s="500">
        <v>1</v>
      </c>
      <c r="P38" s="507"/>
      <c r="Q38" s="500"/>
      <c r="R38" s="214"/>
      <c r="S38" s="356" t="str">
        <f>_Ngay</f>
        <v/>
      </c>
      <c r="T38" s="215"/>
      <c r="U38" s="40"/>
      <c r="V38" s="39"/>
      <c r="W38" s="41" t="str">
        <f>_Loc</f>
        <v>??</v>
      </c>
      <c r="X38" s="41" t="str">
        <f>_Loc</f>
        <v>??</v>
      </c>
      <c r="Y38" s="60" t="e">
        <f>#REF!-2*Q38</f>
        <v>#REF!</v>
      </c>
      <c r="Z38" s="103" t="e">
        <f>+O38/P38</f>
        <v>#DIV/0!</v>
      </c>
      <c r="AA38" s="42"/>
      <c r="AB38" s="51" t="str">
        <f>_Loc</f>
        <v>??</v>
      </c>
      <c r="AC38" s="51" t="str">
        <f>_Loc</f>
        <v>??</v>
      </c>
      <c r="AD38" s="51" t="str">
        <f>_Loc</f>
        <v>??</v>
      </c>
      <c r="AE38" s="51" t="str">
        <f>_Loc</f>
        <v>??</v>
      </c>
      <c r="AF38" s="51" t="str">
        <f>_Loc</f>
        <v>??</v>
      </c>
      <c r="AG38" s="51" t="str">
        <f>_Loc</f>
        <v>??</v>
      </c>
      <c r="AH38" s="51" t="str">
        <f>_Loc</f>
        <v>??</v>
      </c>
      <c r="AI38" s="51" t="str">
        <f>_Loc</f>
        <v>??</v>
      </c>
      <c r="AJ38" s="51" t="str">
        <f>_Loc</f>
        <v>??</v>
      </c>
      <c r="AK38" s="51" t="str">
        <f>_Loc</f>
        <v>??</v>
      </c>
      <c r="AL38" s="51" t="str">
        <f>_Loc</f>
        <v>??</v>
      </c>
      <c r="AM38" s="51" t="str">
        <f>_Loc</f>
        <v>??</v>
      </c>
      <c r="AN38" s="51" t="str">
        <f>_Loc</f>
        <v>??</v>
      </c>
      <c r="AO38" s="51" t="str">
        <f>_Loc</f>
        <v>??</v>
      </c>
      <c r="AP38" s="51" t="str">
        <f>_Loc</f>
        <v>??</v>
      </c>
      <c r="AQ38" s="51" t="str">
        <f>_Loc</f>
        <v>??</v>
      </c>
      <c r="AR38" s="51" t="str">
        <f>_Loc</f>
        <v>??</v>
      </c>
      <c r="AS38" s="51" t="str">
        <f>_Loc</f>
        <v>??</v>
      </c>
      <c r="AT38" s="51" t="str">
        <f>_Loc</f>
        <v>??</v>
      </c>
      <c r="AU38" s="51" t="str">
        <f>_Loc</f>
        <v>??</v>
      </c>
      <c r="AV38" s="51" t="str">
        <f>_Loc</f>
        <v>??</v>
      </c>
      <c r="AW38" s="51" t="str">
        <f>_Loc</f>
        <v>??</v>
      </c>
      <c r="AX38" s="51" t="str">
        <f>_Loc</f>
        <v>??</v>
      </c>
      <c r="AY38" s="51" t="str">
        <f>_Loc</f>
        <v>??</v>
      </c>
      <c r="AZ38" s="51" t="str">
        <f>_Loc</f>
        <v>??</v>
      </c>
      <c r="BA38" s="51" t="str">
        <f>_Loc</f>
        <v>??</v>
      </c>
      <c r="BB38" s="51" t="str">
        <f>_Loc</f>
        <v>??</v>
      </c>
      <c r="BC38" s="51" t="str">
        <f>_Loc</f>
        <v>??</v>
      </c>
      <c r="BD38" s="51" t="str">
        <f>_Loc</f>
        <v>??</v>
      </c>
      <c r="BE38" s="51" t="str">
        <f>_Loc</f>
        <v>??</v>
      </c>
      <c r="BF38" s="51" t="str">
        <f>_Loc</f>
        <v>??</v>
      </c>
      <c r="BG38" s="51" t="str">
        <f>_Loc</f>
        <v>??</v>
      </c>
      <c r="BH38" s="51" t="str">
        <f>_Loc</f>
        <v>??</v>
      </c>
      <c r="BI38" s="51" t="str">
        <f>_Loc</f>
        <v>??</v>
      </c>
      <c r="BJ38" s="51" t="str">
        <f>_Loc</f>
        <v>??</v>
      </c>
      <c r="BK38" s="51" t="str">
        <f>_Loc</f>
        <v>??</v>
      </c>
      <c r="BL38" s="51" t="str">
        <f>_Loc</f>
        <v>??</v>
      </c>
      <c r="BM38" s="51" t="str">
        <f>_Loc</f>
        <v>??</v>
      </c>
    </row>
    <row r="39" spans="1:76" s="43" customFormat="1" ht="25.5" customHeight="1">
      <c r="A39" s="346"/>
      <c r="B39" s="347"/>
      <c r="C39" s="551"/>
      <c r="D39" s="500">
        <v>20</v>
      </c>
      <c r="E39" s="500" t="s">
        <v>5357</v>
      </c>
      <c r="F39" s="501" t="s">
        <v>1651</v>
      </c>
      <c r="G39" s="671" t="s">
        <v>1048</v>
      </c>
      <c r="H39" s="502" t="s">
        <v>5341</v>
      </c>
      <c r="I39" s="503">
        <v>3</v>
      </c>
      <c r="J39" s="500"/>
      <c r="K39" s="504"/>
      <c r="L39" s="505">
        <v>42696</v>
      </c>
      <c r="M39" s="506" t="s">
        <v>5385</v>
      </c>
      <c r="N39" s="500"/>
      <c r="O39" s="500">
        <v>1</v>
      </c>
      <c r="P39" s="507"/>
      <c r="Q39" s="500"/>
      <c r="R39" s="214"/>
      <c r="S39" s="356"/>
      <c r="T39" s="215"/>
      <c r="U39" s="40"/>
      <c r="V39" s="39"/>
      <c r="W39" s="41"/>
      <c r="X39" s="41"/>
      <c r="Y39" s="60"/>
      <c r="Z39" s="103"/>
      <c r="AA39" s="42"/>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row>
    <row r="40" spans="1:76" s="43" customFormat="1" ht="36" customHeight="1">
      <c r="A40" s="397"/>
      <c r="B40" s="398"/>
      <c r="C40" s="553"/>
      <c r="D40" s="500">
        <v>21</v>
      </c>
      <c r="E40" s="500" t="s">
        <v>5369</v>
      </c>
      <c r="F40" s="501" t="s">
        <v>731</v>
      </c>
      <c r="G40" s="502" t="s">
        <v>733</v>
      </c>
      <c r="H40" s="510" t="s">
        <v>5332</v>
      </c>
      <c r="I40" s="503">
        <v>3</v>
      </c>
      <c r="J40" s="500" t="s">
        <v>1511</v>
      </c>
      <c r="K40" s="504"/>
      <c r="L40" s="505">
        <v>42602</v>
      </c>
      <c r="M40" s="506" t="s">
        <v>5424</v>
      </c>
      <c r="N40" s="500" t="s">
        <v>5279</v>
      </c>
      <c r="O40" s="500">
        <v>0</v>
      </c>
      <c r="P40" s="507"/>
      <c r="Q40" s="500"/>
      <c r="R40" s="412"/>
      <c r="S40" s="413"/>
      <c r="T40" s="414"/>
      <c r="U40" s="408"/>
      <c r="V40" s="404"/>
      <c r="W40" s="415"/>
      <c r="X40" s="415"/>
      <c r="Y40" s="416"/>
      <c r="Z40" s="417"/>
      <c r="AA40" s="418"/>
      <c r="AB40" s="419"/>
      <c r="AC40" s="419"/>
      <c r="AD40" s="419"/>
      <c r="AE40" s="419"/>
      <c r="AF40" s="419"/>
      <c r="AG40" s="419"/>
      <c r="AH40" s="419"/>
      <c r="AI40" s="419"/>
      <c r="AJ40" s="419"/>
      <c r="AK40" s="419"/>
      <c r="AL40" s="419"/>
      <c r="AM40" s="419"/>
      <c r="AN40" s="419"/>
      <c r="AO40" s="419"/>
      <c r="AP40" s="419"/>
      <c r="AQ40" s="419"/>
      <c r="AR40" s="419"/>
      <c r="AS40" s="419"/>
      <c r="AT40" s="419"/>
      <c r="AU40" s="419"/>
      <c r="AV40" s="419"/>
      <c r="AW40" s="419"/>
      <c r="AX40" s="419"/>
      <c r="AY40" s="419"/>
      <c r="AZ40" s="419"/>
      <c r="BA40" s="419"/>
      <c r="BB40" s="419"/>
      <c r="BC40" s="419"/>
      <c r="BD40" s="419"/>
      <c r="BE40" s="419"/>
      <c r="BF40" s="419"/>
      <c r="BG40" s="419"/>
      <c r="BH40" s="419"/>
      <c r="BI40" s="419"/>
      <c r="BJ40" s="419"/>
      <c r="BK40" s="419"/>
      <c r="BL40" s="419"/>
      <c r="BM40" s="419"/>
    </row>
    <row r="41" spans="1:76" s="43" customFormat="1" ht="30.75" customHeight="1">
      <c r="A41" s="397"/>
      <c r="B41" s="398"/>
      <c r="C41" s="553"/>
      <c r="D41" s="500">
        <v>22</v>
      </c>
      <c r="E41" s="500" t="s">
        <v>5357</v>
      </c>
      <c r="F41" s="501" t="s">
        <v>1085</v>
      </c>
      <c r="G41" s="671" t="s">
        <v>1087</v>
      </c>
      <c r="H41" s="502" t="s">
        <v>5339</v>
      </c>
      <c r="I41" s="503">
        <v>3</v>
      </c>
      <c r="J41" s="500" t="s">
        <v>1484</v>
      </c>
      <c r="K41" s="528"/>
      <c r="L41" s="573">
        <v>42696</v>
      </c>
      <c r="M41" s="506" t="s">
        <v>5385</v>
      </c>
      <c r="N41" s="500"/>
      <c r="O41" s="566">
        <v>0</v>
      </c>
      <c r="P41" s="507"/>
      <c r="Q41" s="500"/>
      <c r="R41" s="412"/>
      <c r="S41" s="413"/>
      <c r="T41" s="414"/>
      <c r="U41" s="408"/>
      <c r="V41" s="404"/>
      <c r="W41" s="415"/>
      <c r="X41" s="415"/>
      <c r="Y41" s="416"/>
      <c r="Z41" s="417"/>
      <c r="AA41" s="418"/>
      <c r="AB41" s="419"/>
      <c r="AC41" s="419"/>
      <c r="AD41" s="419"/>
      <c r="AE41" s="419"/>
      <c r="AF41" s="419"/>
      <c r="AG41" s="419"/>
      <c r="AH41" s="419"/>
      <c r="AI41" s="419"/>
      <c r="AJ41" s="419"/>
      <c r="AK41" s="419"/>
      <c r="AL41" s="419"/>
      <c r="AM41" s="419"/>
      <c r="AN41" s="419"/>
      <c r="AO41" s="419"/>
      <c r="AP41" s="419"/>
      <c r="AQ41" s="419"/>
      <c r="AR41" s="419"/>
      <c r="AS41" s="419"/>
      <c r="AT41" s="419"/>
      <c r="AU41" s="419"/>
      <c r="AV41" s="419"/>
      <c r="AW41" s="419"/>
      <c r="AX41" s="419"/>
      <c r="AY41" s="419"/>
      <c r="AZ41" s="419"/>
      <c r="BA41" s="419"/>
      <c r="BB41" s="419"/>
      <c r="BC41" s="419"/>
      <c r="BD41" s="419"/>
      <c r="BE41" s="419"/>
      <c r="BF41" s="419"/>
      <c r="BG41" s="419"/>
      <c r="BH41" s="419"/>
      <c r="BI41" s="419"/>
      <c r="BJ41" s="419"/>
      <c r="BK41" s="419"/>
      <c r="BL41" s="419"/>
      <c r="BM41" s="419"/>
      <c r="BP41" s="43">
        <f>13*31</f>
        <v>403</v>
      </c>
    </row>
    <row r="42" spans="1:76" s="43" customFormat="1" ht="37.5" customHeight="1">
      <c r="A42" s="346">
        <f>_Ngay_gio</f>
        <v>0</v>
      </c>
      <c r="B42" s="347" t="str">
        <f>_Gio</f>
        <v>6:30</v>
      </c>
      <c r="C42" s="551" t="s">
        <v>4877</v>
      </c>
      <c r="D42" s="500">
        <v>23</v>
      </c>
      <c r="E42" s="500" t="s">
        <v>5427</v>
      </c>
      <c r="F42" s="501" t="s">
        <v>5566</v>
      </c>
      <c r="G42" s="671" t="s">
        <v>56</v>
      </c>
      <c r="H42" s="502" t="s">
        <v>5486</v>
      </c>
      <c r="I42" s="503">
        <v>3</v>
      </c>
      <c r="J42" s="500" t="s">
        <v>1484</v>
      </c>
      <c r="K42" s="504">
        <v>90</v>
      </c>
      <c r="L42" s="573">
        <v>42709</v>
      </c>
      <c r="M42" s="506" t="s">
        <v>5383</v>
      </c>
      <c r="N42" s="500" t="s">
        <v>5279</v>
      </c>
      <c r="O42" s="500">
        <v>0</v>
      </c>
      <c r="P42" s="507"/>
      <c r="Q42" s="500"/>
      <c r="R42" s="214"/>
      <c r="S42" s="356" t="str">
        <f>_Ngay</f>
        <v/>
      </c>
      <c r="T42" s="215"/>
      <c r="U42" s="40"/>
      <c r="V42" s="39"/>
      <c r="W42" s="41" t="e">
        <f>_Loc</f>
        <v>#N/A</v>
      </c>
      <c r="X42" s="41" t="e">
        <f>_Loc</f>
        <v>#N/A</v>
      </c>
      <c r="Y42" s="60" t="e">
        <f>#REF!-2*Q42</f>
        <v>#REF!</v>
      </c>
      <c r="Z42" s="103" t="e">
        <f>+O42/P42</f>
        <v>#DIV/0!</v>
      </c>
      <c r="AA42" s="42"/>
      <c r="AB42" s="51" t="e">
        <f>_Loc</f>
        <v>#N/A</v>
      </c>
      <c r="AC42" s="51" t="e">
        <f>_Loc</f>
        <v>#N/A</v>
      </c>
      <c r="AD42" s="51" t="e">
        <f>_Loc</f>
        <v>#N/A</v>
      </c>
      <c r="AE42" s="51" t="e">
        <f>_Loc</f>
        <v>#N/A</v>
      </c>
      <c r="AF42" s="51" t="e">
        <f>_Loc</f>
        <v>#N/A</v>
      </c>
      <c r="AG42" s="51" t="e">
        <f>_Loc</f>
        <v>#N/A</v>
      </c>
      <c r="AH42" s="51" t="e">
        <f>_Loc</f>
        <v>#N/A</v>
      </c>
      <c r="AI42" s="51" t="e">
        <f>_Loc</f>
        <v>#N/A</v>
      </c>
      <c r="AJ42" s="51" t="e">
        <f>_Loc</f>
        <v>#N/A</v>
      </c>
      <c r="AK42" s="51" t="e">
        <f>_Loc</f>
        <v>#N/A</v>
      </c>
      <c r="AL42" s="51" t="e">
        <f>_Loc</f>
        <v>#N/A</v>
      </c>
      <c r="AM42" s="51" t="e">
        <f>_Loc</f>
        <v>#N/A</v>
      </c>
      <c r="AN42" s="51" t="e">
        <f>_Loc</f>
        <v>#N/A</v>
      </c>
      <c r="AO42" s="51" t="e">
        <f>_Loc</f>
        <v>#N/A</v>
      </c>
      <c r="AP42" s="51" t="e">
        <f>_Loc</f>
        <v>#N/A</v>
      </c>
      <c r="AQ42" s="51" t="e">
        <f>_Loc</f>
        <v>#N/A</v>
      </c>
      <c r="AR42" s="51" t="e">
        <f>_Loc</f>
        <v>#N/A</v>
      </c>
      <c r="AS42" s="51" t="e">
        <f>_Loc</f>
        <v>#N/A</v>
      </c>
      <c r="AT42" s="51" t="e">
        <f>_Loc</f>
        <v>#N/A</v>
      </c>
      <c r="AU42" s="51" t="e">
        <f>_Loc</f>
        <v>#N/A</v>
      </c>
      <c r="AV42" s="51" t="e">
        <f>_Loc</f>
        <v>#N/A</v>
      </c>
      <c r="AW42" s="51" t="e">
        <f>_Loc</f>
        <v>#N/A</v>
      </c>
      <c r="AX42" s="51" t="e">
        <f>_Loc</f>
        <v>#N/A</v>
      </c>
      <c r="AY42" s="51" t="e">
        <f>_Loc</f>
        <v>#N/A</v>
      </c>
      <c r="AZ42" s="51" t="e">
        <f>_Loc</f>
        <v>#N/A</v>
      </c>
      <c r="BA42" s="51" t="e">
        <f>_Loc</f>
        <v>#N/A</v>
      </c>
      <c r="BB42" s="51" t="e">
        <f>_Loc</f>
        <v>#N/A</v>
      </c>
      <c r="BC42" s="51" t="e">
        <f>_Loc</f>
        <v>#N/A</v>
      </c>
      <c r="BD42" s="51" t="e">
        <f>_Loc</f>
        <v>#N/A</v>
      </c>
      <c r="BE42" s="51" t="e">
        <f>_Loc</f>
        <v>#N/A</v>
      </c>
      <c r="BF42" s="51" t="e">
        <f>_Loc</f>
        <v>#N/A</v>
      </c>
      <c r="BG42" s="51" t="e">
        <f>_Loc</f>
        <v>#N/A</v>
      </c>
      <c r="BH42" s="51" t="e">
        <f>_Loc</f>
        <v>#N/A</v>
      </c>
      <c r="BI42" s="51" t="e">
        <f>_Loc</f>
        <v>#N/A</v>
      </c>
      <c r="BJ42" s="51" t="e">
        <f>_Loc</f>
        <v>#N/A</v>
      </c>
      <c r="BK42" s="51" t="e">
        <f>_Loc</f>
        <v>#N/A</v>
      </c>
      <c r="BL42" s="51" t="e">
        <f>_Loc</f>
        <v>#N/A</v>
      </c>
      <c r="BM42" s="51" t="e">
        <f>_Loc</f>
        <v>#N/A</v>
      </c>
      <c r="BP42" s="5" t="s">
        <v>5510</v>
      </c>
      <c r="BQ42" s="5" t="s">
        <v>5495</v>
      </c>
      <c r="BR42" s="5" t="s">
        <v>5496</v>
      </c>
      <c r="BS42" s="5" t="s">
        <v>5497</v>
      </c>
      <c r="BT42" s="5" t="s">
        <v>5498</v>
      </c>
      <c r="BU42" s="5" t="s">
        <v>5508</v>
      </c>
      <c r="BV42" s="5" t="s">
        <v>5509</v>
      </c>
      <c r="BW42" s="5" t="s">
        <v>5511</v>
      </c>
      <c r="BX42" s="5" t="s">
        <v>5515</v>
      </c>
    </row>
    <row r="43" spans="1:76" s="420" customFormat="1" ht="37.5" customHeight="1">
      <c r="A43" s="346"/>
      <c r="B43" s="347"/>
      <c r="C43" s="551"/>
      <c r="D43" s="500">
        <v>24</v>
      </c>
      <c r="E43" s="500" t="s">
        <v>5353</v>
      </c>
      <c r="F43" s="501" t="s">
        <v>36</v>
      </c>
      <c r="G43" s="671" t="s">
        <v>5542</v>
      </c>
      <c r="H43" s="502" t="s">
        <v>5336</v>
      </c>
      <c r="I43" s="503">
        <v>3</v>
      </c>
      <c r="J43" s="500" t="s">
        <v>1484</v>
      </c>
      <c r="K43" s="504">
        <v>90</v>
      </c>
      <c r="L43" s="505">
        <v>42699</v>
      </c>
      <c r="M43" s="506" t="s">
        <v>5384</v>
      </c>
      <c r="N43" s="500"/>
      <c r="O43" s="639">
        <f>P44+P45+P46+P47</f>
        <v>406</v>
      </c>
      <c r="P43" s="666">
        <v>31</v>
      </c>
      <c r="Q43" s="640">
        <v>13</v>
      </c>
      <c r="R43" s="214"/>
      <c r="S43" s="356"/>
      <c r="T43" s="215"/>
      <c r="U43" s="40"/>
      <c r="V43" s="39"/>
      <c r="W43" s="41"/>
      <c r="X43" s="41"/>
      <c r="Y43" s="60"/>
      <c r="Z43" s="103"/>
      <c r="AA43" s="42"/>
      <c r="AB43" s="51"/>
      <c r="AC43" s="51"/>
      <c r="AD43" s="51"/>
      <c r="AE43" s="51"/>
      <c r="AF43" s="51"/>
      <c r="AG43" s="51"/>
      <c r="AH43" s="51"/>
      <c r="AI43" s="51"/>
      <c r="AJ43" s="51"/>
      <c r="AK43" s="51"/>
      <c r="AL43" s="51"/>
      <c r="AM43" s="51"/>
      <c r="AN43" s="51"/>
      <c r="AO43" s="51"/>
      <c r="AP43" s="51"/>
      <c r="AQ43" s="51"/>
      <c r="AR43" s="51"/>
      <c r="AS43" s="51"/>
      <c r="AT43" s="51"/>
      <c r="AU43" s="43"/>
      <c r="AV43" s="43"/>
      <c r="AW43" s="43"/>
      <c r="AX43" s="43"/>
      <c r="AY43" s="43"/>
      <c r="AZ43" s="43"/>
      <c r="BA43" s="43"/>
      <c r="BB43" s="43"/>
      <c r="BC43" s="43"/>
      <c r="BD43" s="43"/>
      <c r="BE43" s="43"/>
      <c r="BF43" s="43"/>
      <c r="BG43" s="43"/>
      <c r="BH43" s="43"/>
      <c r="BI43" s="43"/>
      <c r="BJ43" s="43"/>
      <c r="BK43" s="43"/>
      <c r="BL43" s="43"/>
      <c r="BM43" s="43"/>
      <c r="BO43" s="43"/>
      <c r="BP43" s="638"/>
    </row>
    <row r="44" spans="1:76" s="43" customFormat="1" ht="25.5" customHeight="1">
      <c r="A44" s="346">
        <f>_Ngay_gio</f>
        <v>90.270833333333329</v>
      </c>
      <c r="B44" s="347" t="str">
        <f>_Gio</f>
        <v>6:30</v>
      </c>
      <c r="C44" s="551" t="s">
        <v>4878</v>
      </c>
      <c r="D44" s="500">
        <v>25</v>
      </c>
      <c r="E44" s="500" t="s">
        <v>5353</v>
      </c>
      <c r="F44" s="501" t="s">
        <v>447</v>
      </c>
      <c r="G44" s="671" t="s">
        <v>448</v>
      </c>
      <c r="H44" s="502" t="s">
        <v>5334</v>
      </c>
      <c r="I44" s="503">
        <v>2</v>
      </c>
      <c r="J44" s="500" t="s">
        <v>1484</v>
      </c>
      <c r="K44" s="504">
        <v>90</v>
      </c>
      <c r="L44" s="505">
        <v>42698</v>
      </c>
      <c r="M44" s="506" t="s">
        <v>5423</v>
      </c>
      <c r="N44" s="500"/>
      <c r="O44" s="43">
        <v>56</v>
      </c>
      <c r="P44" s="507">
        <f>O44+O53+27</f>
        <v>93</v>
      </c>
      <c r="Q44" s="500">
        <v>3</v>
      </c>
      <c r="R44" s="214"/>
      <c r="S44" s="356" t="str">
        <f>_Ngay</f>
        <v/>
      </c>
      <c r="T44" s="215"/>
      <c r="U44" s="40"/>
      <c r="V44" s="39"/>
      <c r="W44" s="41" t="str">
        <f>_Loc</f>
        <v>CTKC</v>
      </c>
      <c r="X44" s="41" t="str">
        <f>_Loc</f>
        <v>KCT</v>
      </c>
      <c r="Y44" s="60" t="e">
        <f>#REF!-2*Q44</f>
        <v>#REF!</v>
      </c>
      <c r="Z44" s="103">
        <f>+O44/P44</f>
        <v>0.60215053763440862</v>
      </c>
      <c r="AA44" s="42"/>
      <c r="AB44" s="51" t="str">
        <f>_Loc</f>
        <v>o</v>
      </c>
      <c r="AC44" s="51" t="str">
        <f>_Loc</f>
        <v>o</v>
      </c>
      <c r="AD44" s="51" t="str">
        <f>_Loc</f>
        <v>o</v>
      </c>
      <c r="AE44" s="51" t="str">
        <f>_Loc</f>
        <v>o</v>
      </c>
      <c r="AF44" s="51" t="str">
        <f>_Loc</f>
        <v>o</v>
      </c>
      <c r="AG44" s="51" t="str">
        <f>_Loc</f>
        <v>o</v>
      </c>
      <c r="AH44" s="51" t="str">
        <f>_Loc</f>
        <v>o</v>
      </c>
      <c r="AI44" s="51">
        <f>_Loc</f>
        <v>0</v>
      </c>
      <c r="AJ44" s="51">
        <f>_Loc</f>
        <v>0</v>
      </c>
      <c r="AK44" s="51">
        <f>_Loc</f>
        <v>0</v>
      </c>
      <c r="AL44" s="51">
        <f>_Loc</f>
        <v>0</v>
      </c>
      <c r="AM44" s="51">
        <f>_Loc</f>
        <v>0</v>
      </c>
      <c r="AN44" s="51">
        <f>_Loc</f>
        <v>0</v>
      </c>
      <c r="AO44" s="51">
        <f>_Loc</f>
        <v>0</v>
      </c>
      <c r="AP44" s="51">
        <f>_Loc</f>
        <v>0</v>
      </c>
      <c r="AQ44" s="51">
        <f>_Loc</f>
        <v>0</v>
      </c>
      <c r="AR44" s="51">
        <f>_Loc</f>
        <v>0</v>
      </c>
      <c r="AS44" s="51">
        <f>_Loc</f>
        <v>0</v>
      </c>
      <c r="AT44" s="51">
        <f>_Loc</f>
        <v>0</v>
      </c>
      <c r="BO44" s="43" t="s">
        <v>5521</v>
      </c>
      <c r="BP44" s="634">
        <v>6</v>
      </c>
      <c r="BQ44" s="43">
        <v>12</v>
      </c>
      <c r="BR44" s="43">
        <v>0</v>
      </c>
      <c r="BS44" s="43">
        <v>6</v>
      </c>
      <c r="BT44" s="43">
        <v>2</v>
      </c>
      <c r="BU44" s="43">
        <v>6</v>
      </c>
      <c r="BX44" s="632">
        <f>SUM(BQ44:BW44)</f>
        <v>26</v>
      </c>
    </row>
    <row r="45" spans="1:76" s="43" customFormat="1" ht="37.5" customHeight="1">
      <c r="A45" s="346"/>
      <c r="B45" s="347"/>
      <c r="C45" s="551"/>
      <c r="D45" s="500">
        <v>26</v>
      </c>
      <c r="E45" s="509" t="s">
        <v>5476</v>
      </c>
      <c r="F45" s="501" t="s">
        <v>904</v>
      </c>
      <c r="G45" s="502" t="s">
        <v>906</v>
      </c>
      <c r="H45" s="502" t="s">
        <v>5472</v>
      </c>
      <c r="I45" s="503">
        <v>3</v>
      </c>
      <c r="J45" s="500" t="s">
        <v>5473</v>
      </c>
      <c r="K45" s="504">
        <v>75</v>
      </c>
      <c r="L45" s="505">
        <v>42603</v>
      </c>
      <c r="M45" s="506" t="s">
        <v>5470</v>
      </c>
      <c r="N45" s="500">
        <v>2</v>
      </c>
      <c r="O45" s="43">
        <v>3</v>
      </c>
      <c r="P45" s="507">
        <f>O45+O54+O58</f>
        <v>72</v>
      </c>
      <c r="Q45" s="500">
        <v>2</v>
      </c>
      <c r="R45" s="214"/>
      <c r="S45" s="356"/>
      <c r="T45" s="215"/>
      <c r="U45" s="40"/>
      <c r="V45" s="39"/>
      <c r="W45" s="41"/>
      <c r="X45" s="41"/>
      <c r="Y45" s="60"/>
      <c r="Z45" s="103"/>
      <c r="AA45" s="42"/>
      <c r="AB45" s="51"/>
      <c r="AC45" s="51"/>
      <c r="AD45" s="51"/>
      <c r="AE45" s="51"/>
      <c r="AF45" s="51"/>
      <c r="AG45" s="51"/>
      <c r="AH45" s="51"/>
      <c r="AI45" s="51"/>
      <c r="AJ45" s="51"/>
      <c r="AK45" s="51"/>
      <c r="AL45" s="51"/>
      <c r="AM45" s="51"/>
      <c r="AN45" s="51"/>
      <c r="AO45" s="51"/>
      <c r="AP45" s="51"/>
      <c r="AQ45" s="51"/>
      <c r="AR45" s="51"/>
      <c r="AS45" s="51"/>
      <c r="AT45" s="51"/>
      <c r="BO45" s="43" t="s">
        <v>5517</v>
      </c>
      <c r="BP45" s="634">
        <v>4</v>
      </c>
    </row>
    <row r="46" spans="1:76" s="43" customFormat="1" ht="25.5" customHeight="1">
      <c r="A46" s="346">
        <f>_Ngay_gio</f>
        <v>60.270833333333336</v>
      </c>
      <c r="B46" s="347" t="str">
        <f>_Gio</f>
        <v>6:30</v>
      </c>
      <c r="C46" s="551" t="s">
        <v>4866</v>
      </c>
      <c r="D46" s="500">
        <v>27</v>
      </c>
      <c r="E46" s="500" t="s">
        <v>5370</v>
      </c>
      <c r="F46" s="501" t="s">
        <v>37</v>
      </c>
      <c r="G46" s="502" t="s">
        <v>5439</v>
      </c>
      <c r="H46" s="502" t="s">
        <v>5330</v>
      </c>
      <c r="I46" s="503">
        <v>3</v>
      </c>
      <c r="J46" s="500" t="s">
        <v>1484</v>
      </c>
      <c r="K46" s="504">
        <v>90</v>
      </c>
      <c r="L46" s="505">
        <v>42603</v>
      </c>
      <c r="M46" s="506" t="s">
        <v>5470</v>
      </c>
      <c r="N46" s="500">
        <v>2</v>
      </c>
      <c r="O46" s="43">
        <v>2</v>
      </c>
      <c r="P46" s="507">
        <f>O46</f>
        <v>2</v>
      </c>
      <c r="Q46" s="500"/>
      <c r="R46" s="214"/>
      <c r="S46" s="356" t="str">
        <f>_Ngay</f>
        <v/>
      </c>
      <c r="T46" s="215"/>
      <c r="U46" s="40"/>
      <c r="V46" s="39"/>
      <c r="W46" s="41" t="str">
        <f>_Loc</f>
        <v>LLDL</v>
      </c>
      <c r="X46" s="41" t="str">
        <f>_Loc</f>
        <v>LLCT</v>
      </c>
      <c r="Y46" s="60" t="e">
        <f>#REF!-2*Q46</f>
        <v>#REF!</v>
      </c>
      <c r="Z46" s="103">
        <f>+O46/P46</f>
        <v>1</v>
      </c>
      <c r="AA46" s="42"/>
      <c r="AB46" s="51" t="str">
        <f>_Loc</f>
        <v>x</v>
      </c>
      <c r="AC46" s="51" t="str">
        <f>_Loc</f>
        <v>x</v>
      </c>
      <c r="AD46" s="51" t="str">
        <f>_Loc</f>
        <v>x</v>
      </c>
      <c r="AE46" s="51" t="str">
        <f>_Loc</f>
        <v>x</v>
      </c>
      <c r="AF46" s="51" t="str">
        <f>_Loc</f>
        <v>x</v>
      </c>
      <c r="AG46" s="51" t="str">
        <f>_Loc</f>
        <v>x</v>
      </c>
      <c r="AH46" s="51" t="str">
        <f>_Loc</f>
        <v>x</v>
      </c>
      <c r="AI46" s="51" t="str">
        <f>_Loc</f>
        <v>x</v>
      </c>
      <c r="AJ46" s="51" t="str">
        <f>_Loc</f>
        <v>x</v>
      </c>
      <c r="AK46" s="51" t="str">
        <f>_Loc</f>
        <v>x</v>
      </c>
      <c r="AL46" s="51" t="str">
        <f>_Loc</f>
        <v>x</v>
      </c>
      <c r="AM46" s="51" t="str">
        <f>_Loc</f>
        <v>x</v>
      </c>
      <c r="AN46" s="51" t="str">
        <f>_Loc</f>
        <v>x</v>
      </c>
      <c r="AO46" s="51" t="str">
        <f>_Loc</f>
        <v>x</v>
      </c>
      <c r="AP46" s="51" t="str">
        <f>_Loc</f>
        <v>x</v>
      </c>
      <c r="AQ46" s="51" t="str">
        <f>_Loc</f>
        <v>x</v>
      </c>
      <c r="AR46" s="51" t="str">
        <f>_Loc</f>
        <v>x</v>
      </c>
      <c r="AS46" s="51" t="str">
        <f>_Loc</f>
        <v>x</v>
      </c>
      <c r="AT46" s="51" t="str">
        <f>_Loc</f>
        <v>x</v>
      </c>
      <c r="BO46" s="43" t="s">
        <v>5516</v>
      </c>
      <c r="BP46" s="634">
        <v>0</v>
      </c>
    </row>
    <row r="47" spans="1:76" s="43" customFormat="1" ht="23.25" customHeight="1">
      <c r="A47" s="346"/>
      <c r="B47" s="347"/>
      <c r="C47" s="551"/>
      <c r="D47" s="500">
        <v>28</v>
      </c>
      <c r="E47" s="500" t="s">
        <v>5357</v>
      </c>
      <c r="F47" s="501" t="s">
        <v>36</v>
      </c>
      <c r="G47" s="671" t="s">
        <v>5542</v>
      </c>
      <c r="H47" s="502" t="s">
        <v>5348</v>
      </c>
      <c r="I47" s="503">
        <v>3</v>
      </c>
      <c r="J47" s="500" t="s">
        <v>1484</v>
      </c>
      <c r="K47" s="504">
        <v>90</v>
      </c>
      <c r="L47" s="505">
        <v>42699</v>
      </c>
      <c r="M47" s="506" t="s">
        <v>5384</v>
      </c>
      <c r="N47" s="500"/>
      <c r="O47" s="43">
        <v>72</v>
      </c>
      <c r="P47" s="507">
        <f>O47+O48+O49+O50+O51+O52+O56+O57+O63</f>
        <v>239</v>
      </c>
      <c r="Q47" s="500">
        <v>8</v>
      </c>
      <c r="R47" s="214"/>
      <c r="S47" s="356"/>
      <c r="T47" s="215"/>
      <c r="U47" s="40"/>
      <c r="V47" s="39"/>
      <c r="W47" s="41"/>
      <c r="X47" s="41"/>
      <c r="Y47" s="60"/>
      <c r="Z47" s="103"/>
      <c r="AA47" s="42"/>
      <c r="AB47" s="51"/>
      <c r="AC47" s="51"/>
      <c r="AD47" s="51"/>
      <c r="AE47" s="51"/>
      <c r="AF47" s="51"/>
      <c r="AG47" s="51"/>
      <c r="AH47" s="51"/>
      <c r="AI47" s="51"/>
      <c r="AJ47" s="51"/>
      <c r="AK47" s="51"/>
      <c r="AL47" s="51"/>
      <c r="AM47" s="51"/>
      <c r="AN47" s="51"/>
      <c r="AO47" s="51"/>
      <c r="AP47" s="51"/>
      <c r="AQ47" s="51"/>
      <c r="AR47" s="51"/>
      <c r="AS47" s="51"/>
      <c r="AT47" s="51"/>
      <c r="BO47" s="43" t="s">
        <v>5522</v>
      </c>
      <c r="BP47" s="634">
        <v>16</v>
      </c>
    </row>
    <row r="48" spans="1:76" s="43" customFormat="1" ht="38.25" customHeight="1">
      <c r="A48" s="397"/>
      <c r="B48" s="398"/>
      <c r="C48" s="553"/>
      <c r="D48" s="500">
        <v>29</v>
      </c>
      <c r="E48" s="500" t="s">
        <v>5427</v>
      </c>
      <c r="F48" s="501" t="s">
        <v>30</v>
      </c>
      <c r="G48" s="671" t="s">
        <v>5565</v>
      </c>
      <c r="H48" s="502" t="s">
        <v>5425</v>
      </c>
      <c r="I48" s="503">
        <v>3</v>
      </c>
      <c r="J48" s="500" t="s">
        <v>1484</v>
      </c>
      <c r="K48" s="504">
        <v>60</v>
      </c>
      <c r="L48" s="505">
        <v>42700</v>
      </c>
      <c r="M48" s="506" t="s">
        <v>5424</v>
      </c>
      <c r="N48" s="500">
        <v>2</v>
      </c>
      <c r="O48" s="43">
        <v>9</v>
      </c>
      <c r="P48" s="542"/>
      <c r="Q48" s="500"/>
      <c r="R48" s="412"/>
      <c r="S48" s="413"/>
      <c r="T48" s="414"/>
      <c r="U48" s="408"/>
      <c r="V48" s="404"/>
      <c r="W48" s="415"/>
      <c r="X48" s="415"/>
      <c r="Y48" s="416"/>
      <c r="Z48" s="417"/>
      <c r="AA48" s="418"/>
      <c r="AB48" s="419"/>
      <c r="AC48" s="419"/>
      <c r="AD48" s="419"/>
      <c r="AE48" s="419"/>
      <c r="AF48" s="419"/>
      <c r="AG48" s="419"/>
      <c r="AH48" s="419"/>
      <c r="AI48" s="419"/>
      <c r="AJ48" s="419"/>
      <c r="AK48" s="419"/>
      <c r="AL48" s="419"/>
      <c r="AM48" s="419"/>
      <c r="AN48" s="419"/>
      <c r="AO48" s="419"/>
      <c r="AP48" s="419"/>
      <c r="AQ48" s="419"/>
      <c r="AR48" s="419"/>
      <c r="AS48" s="419"/>
      <c r="AT48" s="419"/>
      <c r="AU48" s="419"/>
      <c r="AV48" s="419"/>
      <c r="AW48" s="419"/>
      <c r="AX48" s="419"/>
      <c r="AY48" s="419"/>
      <c r="AZ48" s="419"/>
      <c r="BA48" s="419"/>
      <c r="BB48" s="419"/>
      <c r="BC48" s="419"/>
      <c r="BD48" s="419"/>
      <c r="BE48" s="419"/>
      <c r="BF48" s="419"/>
      <c r="BG48" s="419"/>
      <c r="BH48" s="419"/>
      <c r="BI48" s="419"/>
      <c r="BJ48" s="419"/>
      <c r="BK48" s="419"/>
      <c r="BL48" s="419"/>
      <c r="BM48" s="419"/>
    </row>
    <row r="49" spans="1:67" s="43" customFormat="1" ht="25.5" customHeight="1">
      <c r="A49" s="397"/>
      <c r="B49" s="398"/>
      <c r="C49" s="553"/>
      <c r="D49" s="500">
        <v>30</v>
      </c>
      <c r="E49" s="500" t="s">
        <v>5357</v>
      </c>
      <c r="F49" s="501" t="s">
        <v>55</v>
      </c>
      <c r="G49" s="502" t="s">
        <v>56</v>
      </c>
      <c r="H49" s="508" t="s">
        <v>5410</v>
      </c>
      <c r="I49" s="503">
        <v>4</v>
      </c>
      <c r="J49" s="500" t="s">
        <v>1484</v>
      </c>
      <c r="K49" s="504">
        <v>90</v>
      </c>
      <c r="L49" s="505">
        <v>42603</v>
      </c>
      <c r="M49" s="506" t="s">
        <v>5470</v>
      </c>
      <c r="N49" s="500">
        <v>2</v>
      </c>
      <c r="O49" s="43">
        <v>42</v>
      </c>
      <c r="P49" s="542"/>
      <c r="Q49" s="500"/>
      <c r="R49" s="412"/>
      <c r="S49" s="413"/>
      <c r="T49" s="414"/>
      <c r="U49" s="408"/>
      <c r="V49" s="404"/>
      <c r="W49" s="415"/>
      <c r="X49" s="415"/>
      <c r="Y49" s="416"/>
      <c r="Z49" s="417"/>
      <c r="AA49" s="418"/>
      <c r="AB49" s="419"/>
      <c r="AC49" s="419"/>
      <c r="AD49" s="419"/>
      <c r="AE49" s="419"/>
      <c r="AF49" s="419"/>
      <c r="AG49" s="419"/>
      <c r="AH49" s="419"/>
      <c r="AI49" s="419"/>
      <c r="AJ49" s="419"/>
      <c r="AK49" s="419"/>
      <c r="AL49" s="419"/>
      <c r="AM49" s="419"/>
      <c r="AN49" s="419"/>
      <c r="AO49" s="419"/>
      <c r="AP49" s="419"/>
      <c r="AQ49" s="419"/>
      <c r="AR49" s="419"/>
      <c r="AS49" s="419"/>
      <c r="AT49" s="419"/>
      <c r="AU49" s="419"/>
      <c r="AV49" s="419"/>
      <c r="AW49" s="419"/>
      <c r="AX49" s="419"/>
      <c r="AY49" s="419"/>
      <c r="AZ49" s="419"/>
      <c r="BA49" s="419"/>
      <c r="BB49" s="419"/>
      <c r="BC49" s="419"/>
      <c r="BD49" s="419"/>
      <c r="BE49" s="419"/>
      <c r="BF49" s="419"/>
      <c r="BG49" s="419"/>
      <c r="BH49" s="419"/>
      <c r="BI49" s="419"/>
      <c r="BJ49" s="419"/>
      <c r="BK49" s="419"/>
      <c r="BL49" s="419"/>
      <c r="BM49" s="419"/>
    </row>
    <row r="50" spans="1:67" s="43" customFormat="1" ht="37.5" customHeight="1">
      <c r="A50" s="397"/>
      <c r="B50" s="398"/>
      <c r="C50" s="553"/>
      <c r="D50" s="500">
        <v>31</v>
      </c>
      <c r="E50" s="509" t="s">
        <v>5476</v>
      </c>
      <c r="F50" s="501" t="s">
        <v>55</v>
      </c>
      <c r="G50" s="502" t="s">
        <v>56</v>
      </c>
      <c r="H50" s="502" t="s">
        <v>5468</v>
      </c>
      <c r="I50" s="503">
        <v>4</v>
      </c>
      <c r="J50" s="500" t="s">
        <v>1484</v>
      </c>
      <c r="K50" s="504">
        <v>90</v>
      </c>
      <c r="L50" s="505">
        <v>42603</v>
      </c>
      <c r="M50" s="506" t="s">
        <v>5470</v>
      </c>
      <c r="N50" s="500">
        <v>5</v>
      </c>
      <c r="O50" s="43">
        <v>34</v>
      </c>
      <c r="P50" s="507"/>
      <c r="Q50" s="500"/>
      <c r="R50" s="412"/>
      <c r="S50" s="413"/>
      <c r="T50" s="414"/>
      <c r="U50" s="408"/>
      <c r="V50" s="404"/>
      <c r="W50" s="415"/>
      <c r="X50" s="415"/>
      <c r="Y50" s="416"/>
      <c r="Z50" s="417"/>
      <c r="AA50" s="418"/>
      <c r="AB50" s="419"/>
      <c r="AC50" s="419"/>
      <c r="AD50" s="419"/>
      <c r="AE50" s="419"/>
      <c r="AF50" s="419"/>
      <c r="AG50" s="419"/>
      <c r="AH50" s="419"/>
      <c r="AI50" s="419"/>
      <c r="AJ50" s="419"/>
      <c r="AK50" s="419"/>
      <c r="AL50" s="419"/>
      <c r="AM50" s="419"/>
      <c r="AN50" s="419"/>
      <c r="AO50" s="419"/>
      <c r="AP50" s="419"/>
      <c r="AQ50" s="419"/>
      <c r="AR50" s="419"/>
      <c r="AS50" s="419"/>
      <c r="AT50" s="419"/>
      <c r="AU50" s="419"/>
      <c r="AV50" s="419"/>
      <c r="AW50" s="419"/>
      <c r="AX50" s="419"/>
      <c r="AY50" s="419"/>
      <c r="AZ50" s="419"/>
      <c r="BA50" s="419"/>
      <c r="BB50" s="419"/>
      <c r="BC50" s="419"/>
      <c r="BD50" s="419"/>
      <c r="BE50" s="419"/>
      <c r="BF50" s="419"/>
      <c r="BG50" s="419"/>
      <c r="BH50" s="419"/>
      <c r="BI50" s="419"/>
      <c r="BJ50" s="419"/>
      <c r="BK50" s="419"/>
      <c r="BL50" s="419"/>
      <c r="BM50" s="419"/>
    </row>
    <row r="51" spans="1:67" s="43" customFormat="1" ht="25.5" customHeight="1">
      <c r="A51" s="397"/>
      <c r="B51" s="398"/>
      <c r="C51" s="553"/>
      <c r="D51" s="500"/>
      <c r="E51" s="509" t="s">
        <v>5476</v>
      </c>
      <c r="F51" s="501" t="s">
        <v>571</v>
      </c>
      <c r="G51" s="671" t="s">
        <v>570</v>
      </c>
      <c r="H51" s="502" t="s">
        <v>5459</v>
      </c>
      <c r="I51" s="503">
        <v>2</v>
      </c>
      <c r="J51" s="500" t="s">
        <v>1511</v>
      </c>
      <c r="K51" s="504">
        <v>60</v>
      </c>
      <c r="L51" s="505">
        <v>42722</v>
      </c>
      <c r="M51" s="524" t="s">
        <v>5470</v>
      </c>
      <c r="N51" s="500"/>
      <c r="O51" s="43">
        <v>12</v>
      </c>
      <c r="P51" s="542"/>
      <c r="Q51" s="500"/>
      <c r="R51" s="412"/>
      <c r="S51" s="413"/>
      <c r="T51" s="414"/>
      <c r="U51" s="408"/>
      <c r="V51" s="404"/>
      <c r="W51" s="415"/>
      <c r="X51" s="415"/>
      <c r="Y51" s="416"/>
      <c r="Z51" s="417"/>
      <c r="AA51" s="418"/>
      <c r="AB51" s="419"/>
      <c r="AC51" s="419"/>
      <c r="AD51" s="419"/>
      <c r="AE51" s="419"/>
      <c r="AF51" s="419"/>
      <c r="AG51" s="419"/>
      <c r="AH51" s="419"/>
      <c r="AI51" s="419"/>
      <c r="AJ51" s="419"/>
      <c r="AK51" s="419"/>
      <c r="AL51" s="419"/>
      <c r="AM51" s="419"/>
      <c r="AN51" s="419"/>
      <c r="AO51" s="419"/>
      <c r="AP51" s="419"/>
      <c r="AQ51" s="419"/>
      <c r="AR51" s="419"/>
      <c r="AS51" s="419"/>
      <c r="AT51" s="419"/>
      <c r="AU51" s="419"/>
      <c r="AV51" s="419"/>
      <c r="AW51" s="419"/>
      <c r="AX51" s="419"/>
      <c r="AY51" s="419"/>
      <c r="AZ51" s="419"/>
      <c r="BA51" s="419"/>
      <c r="BB51" s="419"/>
      <c r="BC51" s="419"/>
      <c r="BD51" s="419"/>
      <c r="BE51" s="419"/>
      <c r="BF51" s="419"/>
      <c r="BG51" s="419"/>
      <c r="BH51" s="419"/>
      <c r="BI51" s="419"/>
      <c r="BJ51" s="419"/>
      <c r="BK51" s="419"/>
      <c r="BL51" s="419"/>
      <c r="BM51" s="419"/>
    </row>
    <row r="52" spans="1:67" s="43" customFormat="1" ht="25.5" customHeight="1">
      <c r="A52" s="397"/>
      <c r="B52" s="398"/>
      <c r="C52" s="553"/>
      <c r="D52" s="500">
        <v>33</v>
      </c>
      <c r="E52" s="509" t="s">
        <v>5476</v>
      </c>
      <c r="F52" s="501" t="s">
        <v>909</v>
      </c>
      <c r="G52" s="671" t="s">
        <v>5485</v>
      </c>
      <c r="H52" s="502" t="s">
        <v>5450</v>
      </c>
      <c r="I52" s="503">
        <v>2</v>
      </c>
      <c r="J52" s="500" t="s">
        <v>5473</v>
      </c>
      <c r="K52" s="504">
        <v>60</v>
      </c>
      <c r="L52" s="505">
        <v>42699</v>
      </c>
      <c r="M52" s="506" t="s">
        <v>5384</v>
      </c>
      <c r="N52" s="500">
        <v>5</v>
      </c>
      <c r="O52" s="43">
        <v>1</v>
      </c>
      <c r="P52" s="507"/>
      <c r="Q52" s="500"/>
      <c r="S52" s="413"/>
      <c r="T52" s="414"/>
      <c r="U52" s="408"/>
      <c r="V52" s="404"/>
      <c r="W52" s="415"/>
      <c r="X52" s="415"/>
      <c r="Y52" s="416"/>
      <c r="Z52" s="417"/>
      <c r="AA52" s="418"/>
      <c r="AB52" s="419"/>
      <c r="AC52" s="419"/>
      <c r="AD52" s="419"/>
      <c r="AE52" s="419"/>
      <c r="AF52" s="419"/>
      <c r="AG52" s="419"/>
      <c r="AH52" s="419"/>
      <c r="AI52" s="419"/>
      <c r="AJ52" s="419"/>
      <c r="AK52" s="419"/>
      <c r="AL52" s="419"/>
      <c r="AM52" s="419"/>
      <c r="AN52" s="419"/>
      <c r="AO52" s="419"/>
      <c r="AP52" s="419"/>
      <c r="AQ52" s="419"/>
      <c r="AR52" s="419"/>
      <c r="AS52" s="419"/>
      <c r="AT52" s="419"/>
      <c r="AU52" s="419"/>
      <c r="AV52" s="419"/>
      <c r="AW52" s="419"/>
      <c r="AX52" s="419"/>
      <c r="AY52" s="419"/>
      <c r="AZ52" s="419"/>
      <c r="BA52" s="419"/>
      <c r="BB52" s="419"/>
      <c r="BC52" s="419"/>
      <c r="BD52" s="419"/>
      <c r="BE52" s="419"/>
      <c r="BF52" s="419"/>
      <c r="BG52" s="419"/>
      <c r="BH52" s="419"/>
      <c r="BI52" s="419"/>
      <c r="BJ52" s="419"/>
      <c r="BK52" s="419"/>
      <c r="BL52" s="419"/>
      <c r="BM52" s="419"/>
    </row>
    <row r="53" spans="1:67" s="43" customFormat="1" ht="25.5" customHeight="1">
      <c r="A53" s="346"/>
      <c r="B53" s="347"/>
      <c r="C53" s="551"/>
      <c r="D53" s="500">
        <v>34</v>
      </c>
      <c r="E53" s="500" t="s">
        <v>5357</v>
      </c>
      <c r="F53" s="501" t="s">
        <v>1026</v>
      </c>
      <c r="G53" s="671" t="s">
        <v>502</v>
      </c>
      <c r="H53" s="502" t="s">
        <v>5344</v>
      </c>
      <c r="I53" s="503">
        <v>3</v>
      </c>
      <c r="J53" s="500" t="s">
        <v>1484</v>
      </c>
      <c r="K53" s="504">
        <v>75</v>
      </c>
      <c r="L53" s="505">
        <v>42700</v>
      </c>
      <c r="M53" s="506" t="s">
        <v>5424</v>
      </c>
      <c r="N53" s="500"/>
      <c r="O53" s="43">
        <v>10</v>
      </c>
      <c r="P53" s="507"/>
      <c r="Q53" s="500"/>
      <c r="R53" s="214"/>
      <c r="S53" s="356"/>
      <c r="T53" s="215"/>
      <c r="U53" s="40"/>
      <c r="V53" s="39"/>
      <c r="W53" s="41"/>
      <c r="X53" s="41"/>
      <c r="Y53" s="60"/>
      <c r="Z53" s="103"/>
      <c r="AA53" s="42"/>
      <c r="AB53" s="51"/>
      <c r="AC53" s="51"/>
      <c r="AD53" s="51"/>
      <c r="AE53" s="51"/>
      <c r="AF53" s="51"/>
      <c r="AG53" s="51"/>
      <c r="AH53" s="51"/>
      <c r="AI53" s="51"/>
      <c r="AJ53" s="51"/>
      <c r="AK53" s="51"/>
      <c r="AL53" s="51"/>
      <c r="AM53" s="51"/>
      <c r="AN53" s="51"/>
      <c r="AO53" s="51"/>
      <c r="AP53" s="51"/>
      <c r="AQ53" s="51"/>
      <c r="AR53" s="51"/>
      <c r="AS53" s="51"/>
      <c r="AT53" s="51"/>
    </row>
    <row r="54" spans="1:67" s="43" customFormat="1" ht="37.5" customHeight="1">
      <c r="A54" s="346"/>
      <c r="B54" s="347"/>
      <c r="C54" s="552"/>
      <c r="D54" s="500">
        <v>35</v>
      </c>
      <c r="E54" s="500" t="s">
        <v>5357</v>
      </c>
      <c r="F54" s="501" t="s">
        <v>36</v>
      </c>
      <c r="G54" s="671" t="s">
        <v>5542</v>
      </c>
      <c r="H54" s="502" t="s">
        <v>5342</v>
      </c>
      <c r="I54" s="503">
        <v>3</v>
      </c>
      <c r="J54" s="500" t="s">
        <v>1484</v>
      </c>
      <c r="K54" s="504">
        <v>90</v>
      </c>
      <c r="L54" s="505">
        <v>42699</v>
      </c>
      <c r="M54" s="506" t="s">
        <v>5384</v>
      </c>
      <c r="N54" s="500"/>
      <c r="O54" s="43">
        <v>27</v>
      </c>
      <c r="P54" s="507"/>
      <c r="Q54" s="500"/>
      <c r="R54" s="214"/>
      <c r="S54" s="356"/>
      <c r="T54" s="215"/>
      <c r="U54" s="40"/>
      <c r="V54" s="39"/>
      <c r="W54" s="41"/>
      <c r="X54" s="41"/>
      <c r="Y54" s="60"/>
      <c r="Z54" s="103"/>
      <c r="AA54" s="42"/>
      <c r="AB54" s="51"/>
      <c r="AC54" s="51"/>
      <c r="AD54" s="51"/>
      <c r="AE54" s="51"/>
      <c r="AF54" s="51"/>
      <c r="AG54" s="51"/>
      <c r="AH54" s="51"/>
      <c r="AI54" s="51"/>
      <c r="AJ54" s="51"/>
      <c r="AK54" s="51"/>
      <c r="AL54" s="51"/>
      <c r="AM54" s="51"/>
      <c r="AN54" s="51"/>
      <c r="AO54" s="51"/>
      <c r="AP54" s="51"/>
      <c r="AQ54" s="51"/>
      <c r="AR54" s="51"/>
      <c r="AS54" s="51"/>
      <c r="AT54" s="51"/>
      <c r="AU54" s="51"/>
      <c r="AV54" s="51"/>
      <c r="AW54" s="51"/>
      <c r="AX54" s="51"/>
      <c r="AY54" s="51"/>
      <c r="AZ54" s="51"/>
      <c r="BA54" s="51"/>
      <c r="BB54" s="51"/>
      <c r="BC54" s="51"/>
      <c r="BD54" s="51"/>
      <c r="BE54" s="51"/>
      <c r="BF54" s="51"/>
      <c r="BG54" s="51"/>
      <c r="BH54" s="51"/>
      <c r="BI54" s="51"/>
      <c r="BJ54" s="51"/>
      <c r="BK54" s="51"/>
      <c r="BL54" s="51"/>
      <c r="BM54" s="51"/>
    </row>
    <row r="55" spans="1:67" s="43" customFormat="1" ht="25.5" customHeight="1">
      <c r="A55" s="346"/>
      <c r="B55" s="347"/>
      <c r="C55" s="552"/>
      <c r="D55" s="500">
        <v>36</v>
      </c>
      <c r="E55" s="500" t="s">
        <v>5369</v>
      </c>
      <c r="F55" s="500" t="s">
        <v>1289</v>
      </c>
      <c r="G55" s="502" t="s">
        <v>5482</v>
      </c>
      <c r="H55" s="510" t="s">
        <v>5331</v>
      </c>
      <c r="I55" s="503">
        <v>1</v>
      </c>
      <c r="J55" s="500" t="s">
        <v>1511</v>
      </c>
      <c r="K55" s="504"/>
      <c r="L55" s="505">
        <v>42603</v>
      </c>
      <c r="M55" s="506" t="s">
        <v>5470</v>
      </c>
      <c r="N55" s="500">
        <v>2</v>
      </c>
      <c r="O55" s="43">
        <v>0</v>
      </c>
      <c r="P55" s="507"/>
      <c r="Q55" s="500"/>
      <c r="R55" s="214"/>
      <c r="S55" s="356"/>
      <c r="T55" s="215"/>
      <c r="U55" s="40"/>
      <c r="V55" s="39"/>
      <c r="W55" s="41"/>
      <c r="X55" s="41"/>
      <c r="Y55" s="60"/>
      <c r="Z55" s="103"/>
      <c r="AA55" s="42"/>
      <c r="AB55" s="51"/>
      <c r="AC55" s="51"/>
      <c r="AD55" s="51"/>
      <c r="AE55" s="51"/>
      <c r="AF55" s="51"/>
      <c r="AG55" s="51"/>
      <c r="AH55" s="51"/>
      <c r="AI55" s="51"/>
      <c r="AJ55" s="51"/>
      <c r="AK55" s="51"/>
      <c r="AL55" s="51"/>
      <c r="AM55" s="51"/>
      <c r="AN55" s="51"/>
      <c r="AO55" s="51"/>
      <c r="AP55" s="51"/>
      <c r="AQ55" s="51"/>
      <c r="AR55" s="51"/>
      <c r="AS55" s="51"/>
      <c r="AT55" s="51"/>
      <c r="AU55" s="51"/>
      <c r="AV55" s="51"/>
      <c r="AW55" s="51"/>
      <c r="AX55" s="51"/>
      <c r="AY55" s="51"/>
      <c r="AZ55" s="51"/>
      <c r="BA55" s="51"/>
      <c r="BB55" s="51"/>
      <c r="BC55" s="51"/>
      <c r="BD55" s="51"/>
      <c r="BE55" s="51"/>
      <c r="BF55" s="51"/>
      <c r="BG55" s="51"/>
      <c r="BH55" s="51"/>
      <c r="BI55" s="51"/>
      <c r="BJ55" s="51"/>
      <c r="BK55" s="51"/>
      <c r="BL55" s="51"/>
      <c r="BM55" s="51"/>
    </row>
    <row r="56" spans="1:67" s="43" customFormat="1" ht="25.5" customHeight="1">
      <c r="A56" s="346"/>
      <c r="B56" s="347"/>
      <c r="C56" s="552"/>
      <c r="D56" s="500">
        <v>37</v>
      </c>
      <c r="E56" s="500" t="s">
        <v>5427</v>
      </c>
      <c r="F56" s="501" t="s">
        <v>178</v>
      </c>
      <c r="G56" s="671" t="s">
        <v>180</v>
      </c>
      <c r="H56" s="502" t="s">
        <v>5437</v>
      </c>
      <c r="I56" s="503">
        <v>3</v>
      </c>
      <c r="J56" s="500"/>
      <c r="K56" s="504">
        <v>60</v>
      </c>
      <c r="L56" s="505">
        <v>42700</v>
      </c>
      <c r="M56" s="506" t="s">
        <v>5424</v>
      </c>
      <c r="N56" s="500">
        <v>2</v>
      </c>
      <c r="O56" s="43">
        <v>37</v>
      </c>
      <c r="P56" s="507"/>
      <c r="Q56" s="500"/>
      <c r="R56" s="214"/>
      <c r="S56" s="356"/>
      <c r="T56" s="215"/>
      <c r="U56" s="40"/>
      <c r="V56" s="39"/>
      <c r="W56" s="41"/>
      <c r="X56" s="41"/>
      <c r="Y56" s="60"/>
      <c r="Z56" s="103"/>
      <c r="AA56" s="42"/>
      <c r="AB56" s="51"/>
      <c r="AC56" s="51"/>
      <c r="AD56" s="51"/>
      <c r="AE56" s="51"/>
      <c r="AF56" s="51"/>
      <c r="AG56" s="51"/>
      <c r="AH56" s="51"/>
      <c r="AI56" s="51"/>
      <c r="AJ56" s="51"/>
      <c r="AK56" s="51"/>
      <c r="AL56" s="51"/>
      <c r="AM56" s="51"/>
      <c r="AN56" s="51"/>
      <c r="AO56" s="51"/>
      <c r="AP56" s="51"/>
      <c r="AQ56" s="51"/>
      <c r="AR56" s="51"/>
      <c r="AS56" s="51"/>
      <c r="AT56" s="51"/>
      <c r="AU56" s="51"/>
      <c r="AV56" s="51"/>
      <c r="AW56" s="51"/>
      <c r="AX56" s="51"/>
      <c r="AY56" s="51"/>
      <c r="AZ56" s="51"/>
      <c r="BA56" s="51"/>
      <c r="BB56" s="51"/>
      <c r="BC56" s="51"/>
      <c r="BD56" s="51"/>
      <c r="BE56" s="51"/>
      <c r="BF56" s="51"/>
      <c r="BG56" s="51"/>
      <c r="BH56" s="51"/>
      <c r="BI56" s="51"/>
      <c r="BJ56" s="51"/>
      <c r="BK56" s="51"/>
      <c r="BL56" s="51"/>
      <c r="BM56" s="51"/>
    </row>
    <row r="57" spans="1:67" s="43" customFormat="1" ht="25.5" customHeight="1">
      <c r="A57" s="397">
        <f>_Ngay_gio</f>
        <v>90.270833333333329</v>
      </c>
      <c r="B57" s="398" t="str">
        <f>_Gio</f>
        <v>6:30</v>
      </c>
      <c r="C57" s="553" t="s">
        <v>5356</v>
      </c>
      <c r="D57" s="500">
        <v>38</v>
      </c>
      <c r="E57" s="500" t="s">
        <v>5427</v>
      </c>
      <c r="F57" s="501" t="s">
        <v>293</v>
      </c>
      <c r="G57" s="671" t="s">
        <v>5488</v>
      </c>
      <c r="H57" s="502" t="s">
        <v>5426</v>
      </c>
      <c r="I57" s="503">
        <v>3</v>
      </c>
      <c r="J57" s="500" t="s">
        <v>1484</v>
      </c>
      <c r="K57" s="504">
        <v>60</v>
      </c>
      <c r="L57" s="505">
        <v>42687</v>
      </c>
      <c r="M57" s="506" t="s">
        <v>5385</v>
      </c>
      <c r="N57" s="500">
        <v>2</v>
      </c>
      <c r="O57" s="43">
        <v>25</v>
      </c>
      <c r="P57" s="507"/>
      <c r="Q57" s="500"/>
      <c r="R57" s="412"/>
      <c r="S57" s="413"/>
      <c r="T57" s="414"/>
      <c r="U57" s="408"/>
      <c r="V57" s="404"/>
      <c r="W57" s="415"/>
      <c r="X57" s="415"/>
      <c r="Y57" s="416"/>
      <c r="Z57" s="417"/>
      <c r="AA57" s="418"/>
      <c r="AB57" s="419"/>
      <c r="AC57" s="419"/>
      <c r="AD57" s="419"/>
      <c r="AE57" s="419"/>
      <c r="AF57" s="419"/>
      <c r="AG57" s="419"/>
      <c r="AH57" s="419"/>
      <c r="AI57" s="419"/>
      <c r="AJ57" s="419"/>
      <c r="AK57" s="419"/>
      <c r="AL57" s="419"/>
      <c r="AM57" s="419"/>
      <c r="AN57" s="419"/>
      <c r="AO57" s="419"/>
      <c r="AP57" s="419"/>
      <c r="AQ57" s="419"/>
      <c r="AR57" s="419"/>
      <c r="AS57" s="419"/>
      <c r="AT57" s="419"/>
      <c r="AU57" s="419"/>
      <c r="AV57" s="419"/>
      <c r="AW57" s="419"/>
      <c r="AX57" s="419"/>
      <c r="AY57" s="419"/>
      <c r="AZ57" s="419"/>
      <c r="BA57" s="419"/>
      <c r="BB57" s="419"/>
      <c r="BC57" s="419"/>
      <c r="BD57" s="419"/>
      <c r="BE57" s="419"/>
      <c r="BF57" s="419"/>
      <c r="BG57" s="419"/>
      <c r="BH57" s="419"/>
      <c r="BI57" s="419"/>
      <c r="BJ57" s="419"/>
      <c r="BK57" s="419"/>
      <c r="BL57" s="419"/>
      <c r="BM57" s="419"/>
    </row>
    <row r="58" spans="1:67" s="43" customFormat="1" ht="25.5" customHeight="1">
      <c r="A58" s="346"/>
      <c r="B58" s="347"/>
      <c r="C58" s="551"/>
      <c r="D58" s="500">
        <v>39</v>
      </c>
      <c r="E58" s="500" t="s">
        <v>5353</v>
      </c>
      <c r="F58" s="501" t="s">
        <v>904</v>
      </c>
      <c r="G58" s="502" t="s">
        <v>1602</v>
      </c>
      <c r="H58" s="502" t="s">
        <v>5335</v>
      </c>
      <c r="I58" s="503">
        <v>3</v>
      </c>
      <c r="J58" s="500" t="s">
        <v>1484</v>
      </c>
      <c r="K58" s="504">
        <v>75</v>
      </c>
      <c r="L58" s="573">
        <v>42603</v>
      </c>
      <c r="M58" s="506" t="s">
        <v>5470</v>
      </c>
      <c r="N58" s="500">
        <v>2</v>
      </c>
      <c r="O58" s="43">
        <v>42</v>
      </c>
      <c r="P58" s="507"/>
      <c r="Q58" s="500"/>
      <c r="R58" s="214"/>
      <c r="S58" s="356"/>
      <c r="T58" s="215"/>
      <c r="U58" s="40"/>
      <c r="V58" s="39"/>
      <c r="W58" s="41"/>
      <c r="X58" s="41"/>
      <c r="Y58" s="60"/>
      <c r="Z58" s="103"/>
      <c r="AA58" s="42"/>
      <c r="AB58" s="51"/>
      <c r="AC58" s="51"/>
      <c r="AD58" s="51"/>
      <c r="AE58" s="51"/>
      <c r="AF58" s="51"/>
      <c r="AG58" s="51"/>
      <c r="AH58" s="51"/>
      <c r="AI58" s="51"/>
      <c r="AJ58" s="51"/>
      <c r="AK58" s="51"/>
      <c r="AL58" s="51"/>
      <c r="AM58" s="51"/>
      <c r="AN58" s="51"/>
      <c r="AO58" s="51"/>
      <c r="AP58" s="51"/>
      <c r="AQ58" s="51"/>
      <c r="AR58" s="51"/>
      <c r="AS58" s="51"/>
      <c r="AT58" s="51"/>
    </row>
    <row r="59" spans="1:67" s="43" customFormat="1" ht="38.25" customHeight="1">
      <c r="A59" s="397"/>
      <c r="B59" s="398"/>
      <c r="C59" s="553"/>
      <c r="D59" s="500">
        <v>40</v>
      </c>
      <c r="E59" s="500" t="s">
        <v>5427</v>
      </c>
      <c r="F59" s="501" t="s">
        <v>30</v>
      </c>
      <c r="G59" s="671" t="s">
        <v>5565</v>
      </c>
      <c r="H59" s="502" t="s">
        <v>5438</v>
      </c>
      <c r="I59" s="503">
        <v>3</v>
      </c>
      <c r="J59" s="500"/>
      <c r="K59" s="504">
        <v>60</v>
      </c>
      <c r="L59" s="505">
        <v>42700</v>
      </c>
      <c r="M59" s="506" t="s">
        <v>5424</v>
      </c>
      <c r="N59" s="500">
        <v>2</v>
      </c>
      <c r="O59" s="43">
        <v>42</v>
      </c>
      <c r="P59" s="507"/>
      <c r="Q59" s="500"/>
      <c r="R59" s="412"/>
      <c r="S59" s="413"/>
      <c r="T59" s="414"/>
      <c r="U59" s="408"/>
      <c r="V59" s="404"/>
      <c r="W59" s="415"/>
      <c r="X59" s="415"/>
      <c r="Y59" s="416"/>
      <c r="Z59" s="417"/>
      <c r="AA59" s="418"/>
      <c r="AB59" s="419"/>
      <c r="AC59" s="419"/>
      <c r="AD59" s="419"/>
      <c r="AE59" s="419"/>
      <c r="AF59" s="419"/>
      <c r="AG59" s="419"/>
      <c r="AH59" s="419"/>
      <c r="AI59" s="419"/>
      <c r="AJ59" s="419"/>
      <c r="AK59" s="419"/>
      <c r="AL59" s="419"/>
      <c r="AM59" s="419"/>
      <c r="AN59" s="419"/>
      <c r="AO59" s="419"/>
      <c r="AP59" s="419"/>
      <c r="AQ59" s="419"/>
      <c r="AR59" s="419"/>
      <c r="AS59" s="419"/>
      <c r="AT59" s="419"/>
      <c r="AU59" s="419"/>
      <c r="AV59" s="419"/>
      <c r="AW59" s="419"/>
      <c r="AX59" s="419"/>
      <c r="AY59" s="419"/>
      <c r="AZ59" s="419"/>
      <c r="BA59" s="419"/>
      <c r="BB59" s="419"/>
      <c r="BC59" s="419"/>
      <c r="BD59" s="419"/>
      <c r="BE59" s="419"/>
      <c r="BF59" s="419"/>
      <c r="BG59" s="419"/>
      <c r="BH59" s="419"/>
      <c r="BI59" s="419"/>
      <c r="BJ59" s="419"/>
      <c r="BK59" s="419"/>
      <c r="BL59" s="419"/>
      <c r="BM59" s="419"/>
      <c r="BN59" s="420"/>
      <c r="BO59" s="420"/>
    </row>
    <row r="60" spans="1:67" s="420" customFormat="1" ht="25.5" customHeight="1">
      <c r="A60" s="397"/>
      <c r="B60" s="398"/>
      <c r="C60" s="553"/>
      <c r="D60" s="500">
        <v>41</v>
      </c>
      <c r="E60" s="500" t="s">
        <v>5353</v>
      </c>
      <c r="F60" s="501" t="s">
        <v>540</v>
      </c>
      <c r="G60" s="671" t="s">
        <v>531</v>
      </c>
      <c r="H60" s="510" t="s">
        <v>5337</v>
      </c>
      <c r="I60" s="503">
        <v>3</v>
      </c>
      <c r="J60" s="500"/>
      <c r="K60" s="528"/>
      <c r="L60" s="505">
        <v>42699</v>
      </c>
      <c r="M60" s="506" t="s">
        <v>5384</v>
      </c>
      <c r="N60" s="500"/>
      <c r="O60" s="642">
        <v>11</v>
      </c>
      <c r="P60" s="542"/>
      <c r="Q60" s="500"/>
      <c r="R60" s="412"/>
      <c r="S60" s="413"/>
      <c r="T60" s="414"/>
      <c r="U60" s="408"/>
      <c r="V60" s="404"/>
      <c r="W60" s="415"/>
      <c r="X60" s="415"/>
      <c r="Y60" s="416"/>
      <c r="Z60" s="417"/>
      <c r="AA60" s="418"/>
      <c r="AB60" s="419"/>
      <c r="AC60" s="419"/>
      <c r="AD60" s="419"/>
      <c r="AE60" s="419"/>
      <c r="AF60" s="419"/>
      <c r="AG60" s="419"/>
      <c r="AH60" s="419"/>
      <c r="AI60" s="419"/>
      <c r="AJ60" s="419"/>
      <c r="AK60" s="419"/>
      <c r="AL60" s="419"/>
      <c r="AM60" s="419"/>
      <c r="AN60" s="419"/>
      <c r="AO60" s="419"/>
      <c r="AP60" s="419"/>
      <c r="AQ60" s="419"/>
      <c r="AR60" s="419"/>
      <c r="AS60" s="419"/>
      <c r="AT60" s="419"/>
      <c r="AU60" s="419"/>
      <c r="AV60" s="419"/>
      <c r="AW60" s="419"/>
      <c r="AX60" s="419"/>
      <c r="AY60" s="419"/>
      <c r="AZ60" s="419"/>
      <c r="BA60" s="419"/>
      <c r="BB60" s="419"/>
      <c r="BC60" s="419"/>
      <c r="BD60" s="419"/>
      <c r="BE60" s="419"/>
      <c r="BF60" s="419"/>
      <c r="BG60" s="419"/>
      <c r="BH60" s="419"/>
      <c r="BI60" s="419"/>
      <c r="BJ60" s="419"/>
      <c r="BK60" s="419"/>
      <c r="BL60" s="419"/>
      <c r="BM60" s="419"/>
      <c r="BN60" s="43"/>
      <c r="BO60" s="43"/>
    </row>
    <row r="61" spans="1:67" s="43" customFormat="1" ht="25.5" customHeight="1">
      <c r="A61" s="346"/>
      <c r="B61" s="347"/>
      <c r="C61" s="551"/>
      <c r="D61" s="500">
        <v>42</v>
      </c>
      <c r="E61" s="500" t="s">
        <v>5357</v>
      </c>
      <c r="F61" s="501" t="s">
        <v>1657</v>
      </c>
      <c r="G61" s="671" t="s">
        <v>5558</v>
      </c>
      <c r="H61" s="502" t="s">
        <v>5341</v>
      </c>
      <c r="I61" s="503">
        <v>3</v>
      </c>
      <c r="J61" s="500"/>
      <c r="K61" s="504"/>
      <c r="L61" s="505">
        <v>42700</v>
      </c>
      <c r="M61" s="506" t="s">
        <v>5424</v>
      </c>
      <c r="N61" s="500"/>
      <c r="O61" s="667">
        <v>0</v>
      </c>
      <c r="P61" s="542"/>
      <c r="Q61" s="500"/>
      <c r="R61" s="214"/>
      <c r="S61" s="356"/>
      <c r="T61" s="215"/>
      <c r="U61" s="40"/>
      <c r="V61" s="39"/>
      <c r="W61" s="41"/>
      <c r="X61" s="41"/>
      <c r="Y61" s="60"/>
      <c r="Z61" s="103"/>
      <c r="AA61" s="42"/>
      <c r="AB61" s="51"/>
      <c r="AC61" s="51"/>
      <c r="AD61" s="51"/>
      <c r="AE61" s="51"/>
      <c r="AF61" s="51"/>
      <c r="AG61" s="51"/>
      <c r="AH61" s="51"/>
      <c r="AI61" s="51"/>
      <c r="AJ61" s="51"/>
      <c r="AK61" s="51"/>
      <c r="AL61" s="51"/>
      <c r="AM61" s="51"/>
      <c r="AN61" s="51"/>
      <c r="AO61" s="51"/>
      <c r="AP61" s="51"/>
      <c r="AQ61" s="51"/>
      <c r="AR61" s="51"/>
      <c r="AS61" s="51"/>
      <c r="AT61" s="51"/>
      <c r="AU61" s="51"/>
      <c r="AV61" s="51"/>
      <c r="AW61" s="51"/>
      <c r="AX61" s="51"/>
      <c r="AY61" s="51"/>
      <c r="AZ61" s="51"/>
      <c r="BA61" s="51"/>
      <c r="BB61" s="51"/>
      <c r="BC61" s="51"/>
      <c r="BD61" s="51"/>
      <c r="BE61" s="51"/>
      <c r="BF61" s="51"/>
      <c r="BG61" s="51"/>
      <c r="BH61" s="51"/>
      <c r="BI61" s="51"/>
      <c r="BJ61" s="51"/>
      <c r="BK61" s="51"/>
      <c r="BL61" s="51"/>
      <c r="BM61" s="51"/>
    </row>
    <row r="62" spans="1:67" s="43" customFormat="1">
      <c r="A62" s="346"/>
      <c r="B62" s="347"/>
      <c r="C62" s="551"/>
      <c r="D62" s="500">
        <v>43</v>
      </c>
      <c r="E62" s="500" t="s">
        <v>5357</v>
      </c>
      <c r="F62" s="501" t="s">
        <v>1095</v>
      </c>
      <c r="G62" s="671" t="s">
        <v>3500</v>
      </c>
      <c r="H62" s="502" t="s">
        <v>5339</v>
      </c>
      <c r="I62" s="503">
        <v>3</v>
      </c>
      <c r="J62" s="500" t="s">
        <v>1484</v>
      </c>
      <c r="K62" s="504"/>
      <c r="L62" s="573">
        <v>42700</v>
      </c>
      <c r="M62" s="506" t="s">
        <v>5424</v>
      </c>
      <c r="N62" s="500"/>
      <c r="O62" s="667">
        <v>0</v>
      </c>
      <c r="P62" s="678"/>
      <c r="Q62" s="500"/>
      <c r="R62" s="214"/>
      <c r="S62" s="356"/>
      <c r="T62" s="215"/>
      <c r="U62" s="40"/>
      <c r="V62" s="39"/>
      <c r="W62" s="41"/>
      <c r="X62" s="41"/>
      <c r="Y62" s="60"/>
      <c r="Z62" s="103"/>
      <c r="AA62" s="42"/>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O62" s="571"/>
    </row>
    <row r="63" spans="1:67" s="43" customFormat="1" ht="25.5" customHeight="1">
      <c r="A63" s="346"/>
      <c r="B63" s="347"/>
      <c r="C63" s="551"/>
      <c r="D63" s="500">
        <v>44</v>
      </c>
      <c r="E63" s="500" t="s">
        <v>5427</v>
      </c>
      <c r="F63" s="501" t="s">
        <v>386</v>
      </c>
      <c r="G63" s="671" t="s">
        <v>388</v>
      </c>
      <c r="H63" s="502" t="s">
        <v>5486</v>
      </c>
      <c r="I63" s="503">
        <v>3</v>
      </c>
      <c r="J63" s="500" t="s">
        <v>1484</v>
      </c>
      <c r="K63" s="504">
        <v>60</v>
      </c>
      <c r="L63" s="573">
        <v>42700</v>
      </c>
      <c r="M63" s="506" t="s">
        <v>5424</v>
      </c>
      <c r="N63" s="500" t="s">
        <v>5279</v>
      </c>
      <c r="O63" s="43">
        <v>7</v>
      </c>
      <c r="P63" s="635"/>
      <c r="Q63" s="500"/>
      <c r="R63" s="214"/>
      <c r="S63" s="356"/>
      <c r="T63" s="215"/>
      <c r="U63" s="40"/>
      <c r="V63" s="39"/>
      <c r="W63" s="41"/>
      <c r="X63" s="41"/>
      <c r="Y63" s="60"/>
      <c r="Z63" s="103"/>
      <c r="AA63" s="42"/>
      <c r="AB63" s="51"/>
      <c r="AC63" s="51"/>
      <c r="AD63" s="51"/>
      <c r="AE63" s="51"/>
      <c r="AF63" s="51"/>
      <c r="AG63" s="51"/>
      <c r="AH63" s="51"/>
      <c r="AI63" s="51"/>
      <c r="AJ63" s="51"/>
      <c r="AK63" s="51"/>
      <c r="AL63" s="51"/>
      <c r="AM63" s="51"/>
      <c r="AN63" s="51"/>
      <c r="AO63" s="51"/>
      <c r="AP63" s="51"/>
      <c r="AQ63" s="51"/>
      <c r="AR63" s="51"/>
      <c r="AS63" s="51"/>
      <c r="AT63" s="51"/>
      <c r="BO63" s="672"/>
    </row>
    <row r="64" spans="1:67" s="43" customFormat="1">
      <c r="A64" s="346"/>
      <c r="B64" s="347"/>
      <c r="C64" s="551"/>
      <c r="D64" s="500">
        <v>45</v>
      </c>
      <c r="E64" s="500" t="s">
        <v>5357</v>
      </c>
      <c r="F64" s="501" t="s">
        <v>435</v>
      </c>
      <c r="G64" s="671" t="s">
        <v>436</v>
      </c>
      <c r="H64" s="510" t="s">
        <v>5339</v>
      </c>
      <c r="I64" s="503">
        <v>3</v>
      </c>
      <c r="J64" s="500" t="s">
        <v>1484</v>
      </c>
      <c r="K64" s="504">
        <v>90</v>
      </c>
      <c r="L64" s="573">
        <v>42704</v>
      </c>
      <c r="M64" s="506" t="s">
        <v>5386</v>
      </c>
      <c r="N64" s="500"/>
      <c r="O64" s="632">
        <f>P65+P66+P67+P70+P76+P83</f>
        <v>140</v>
      </c>
      <c r="P64" s="665">
        <v>35</v>
      </c>
      <c r="Q64" s="632">
        <v>4</v>
      </c>
      <c r="R64" s="214"/>
      <c r="S64" s="356"/>
      <c r="T64" s="215"/>
      <c r="U64" s="40"/>
      <c r="V64" s="39"/>
      <c r="W64" s="41"/>
      <c r="X64" s="41"/>
      <c r="Y64" s="60"/>
      <c r="Z64" s="103"/>
      <c r="AA64" s="42"/>
      <c r="AB64" s="51"/>
      <c r="AC64" s="51"/>
      <c r="AD64" s="51"/>
      <c r="AE64" s="51"/>
      <c r="AF64" s="51"/>
      <c r="AG64" s="51"/>
      <c r="AH64" s="51"/>
      <c r="AI64" s="51"/>
      <c r="AJ64" s="51"/>
      <c r="AK64" s="51"/>
      <c r="AL64" s="51"/>
      <c r="AM64" s="51"/>
      <c r="AN64" s="51"/>
      <c r="AO64" s="51"/>
      <c r="AP64" s="51"/>
      <c r="AQ64" s="51"/>
      <c r="AR64" s="51"/>
      <c r="AS64" s="51"/>
      <c r="AT64" s="51"/>
      <c r="BO64" s="833"/>
    </row>
    <row r="65" spans="1:76" s="43" customFormat="1" ht="25.5" customHeight="1">
      <c r="A65" s="346"/>
      <c r="B65" s="347"/>
      <c r="C65" s="551"/>
      <c r="D65" s="500">
        <v>46</v>
      </c>
      <c r="E65" s="500" t="s">
        <v>5427</v>
      </c>
      <c r="F65" s="501" t="s">
        <v>1495</v>
      </c>
      <c r="G65" s="671" t="s">
        <v>393</v>
      </c>
      <c r="H65" s="502" t="s">
        <v>5486</v>
      </c>
      <c r="I65" s="503">
        <v>4</v>
      </c>
      <c r="J65" s="500" t="s">
        <v>1484</v>
      </c>
      <c r="K65" s="504">
        <v>60</v>
      </c>
      <c r="L65" s="573">
        <v>42705</v>
      </c>
      <c r="M65" s="506" t="s">
        <v>5423</v>
      </c>
      <c r="N65" s="500">
        <v>5</v>
      </c>
      <c r="O65" s="43">
        <v>5</v>
      </c>
      <c r="P65" s="636">
        <f>O65+4</f>
        <v>9</v>
      </c>
      <c r="Q65" s="500"/>
      <c r="R65" s="214"/>
      <c r="S65" s="356"/>
      <c r="T65" s="215"/>
      <c r="U65" s="40"/>
      <c r="V65" s="39"/>
      <c r="W65" s="41"/>
      <c r="X65" s="41"/>
      <c r="Y65" s="60"/>
      <c r="Z65" s="103"/>
      <c r="AA65" s="42"/>
      <c r="AB65" s="51"/>
      <c r="AC65" s="51"/>
      <c r="AD65" s="51"/>
      <c r="AE65" s="51"/>
      <c r="AF65" s="51"/>
      <c r="AG65" s="51"/>
      <c r="AH65" s="51"/>
      <c r="AI65" s="51"/>
      <c r="AJ65" s="51"/>
      <c r="AK65" s="51"/>
      <c r="AL65" s="51"/>
      <c r="AM65" s="51"/>
      <c r="AN65" s="51"/>
      <c r="AO65" s="51"/>
      <c r="AP65" s="51"/>
      <c r="AQ65" s="51"/>
      <c r="AR65" s="51"/>
      <c r="AS65" s="51"/>
      <c r="AT65" s="51"/>
      <c r="AU65" s="51"/>
      <c r="AV65" s="51"/>
      <c r="AW65" s="51"/>
      <c r="AX65" s="51"/>
      <c r="AY65" s="51"/>
      <c r="AZ65" s="51"/>
      <c r="BA65" s="51"/>
      <c r="BB65" s="51"/>
      <c r="BC65" s="51"/>
      <c r="BD65" s="51"/>
      <c r="BE65" s="51"/>
      <c r="BF65" s="51"/>
      <c r="BG65" s="51"/>
      <c r="BH65" s="51"/>
      <c r="BI65" s="51"/>
      <c r="BJ65" s="51"/>
      <c r="BK65" s="51"/>
      <c r="BL65" s="51"/>
      <c r="BM65" s="51"/>
      <c r="BO65" s="834"/>
    </row>
    <row r="66" spans="1:76" s="43" customFormat="1" ht="9" customHeight="1">
      <c r="A66" s="346"/>
      <c r="B66" s="347"/>
      <c r="C66" s="551"/>
      <c r="D66" s="500">
        <v>47</v>
      </c>
      <c r="E66" s="509" t="s">
        <v>5476</v>
      </c>
      <c r="F66" s="501" t="s">
        <v>854</v>
      </c>
      <c r="G66" s="502" t="s">
        <v>305</v>
      </c>
      <c r="H66" s="510" t="s">
        <v>5472</v>
      </c>
      <c r="I66" s="503">
        <v>2</v>
      </c>
      <c r="J66" s="500" t="s">
        <v>5473</v>
      </c>
      <c r="K66" s="668">
        <v>90</v>
      </c>
      <c r="L66" s="505">
        <v>42604</v>
      </c>
      <c r="M66" s="506" t="s">
        <v>5474</v>
      </c>
      <c r="N66" s="500">
        <v>5</v>
      </c>
      <c r="O66" s="43">
        <v>7</v>
      </c>
      <c r="P66" s="682">
        <f>N66+O68+O69+O82+O85</f>
        <v>95</v>
      </c>
      <c r="Q66" s="500">
        <v>3</v>
      </c>
      <c r="R66" s="214"/>
      <c r="S66" s="356"/>
      <c r="T66" s="215"/>
      <c r="U66" s="40"/>
      <c r="V66" s="39"/>
      <c r="W66" s="41"/>
      <c r="X66" s="41"/>
      <c r="Y66" s="60"/>
      <c r="Z66" s="103"/>
      <c r="AA66" s="42"/>
      <c r="AB66" s="51"/>
      <c r="AC66" s="51"/>
      <c r="AD66" s="51"/>
      <c r="AE66" s="51"/>
      <c r="AF66" s="51"/>
      <c r="AG66" s="51"/>
      <c r="AH66" s="51"/>
      <c r="AI66" s="51"/>
      <c r="AJ66" s="51"/>
      <c r="AK66" s="51"/>
      <c r="AL66" s="51"/>
      <c r="AM66" s="51"/>
      <c r="AN66" s="51"/>
      <c r="AO66" s="51"/>
      <c r="AP66" s="51"/>
      <c r="AQ66" s="51"/>
      <c r="AR66" s="51"/>
      <c r="AS66" s="51"/>
      <c r="AT66" s="51"/>
      <c r="AU66" s="51"/>
      <c r="AV66" s="51"/>
      <c r="AW66" s="51"/>
      <c r="AX66" s="51"/>
      <c r="AY66" s="51"/>
      <c r="AZ66" s="51"/>
      <c r="BA66" s="51"/>
      <c r="BB66" s="51"/>
      <c r="BC66" s="51"/>
      <c r="BD66" s="51"/>
      <c r="BE66" s="51"/>
      <c r="BF66" s="51"/>
      <c r="BG66" s="51"/>
      <c r="BH66" s="51"/>
      <c r="BI66" s="51"/>
      <c r="BJ66" s="51"/>
      <c r="BK66" s="51"/>
      <c r="BL66" s="51"/>
      <c r="BM66" s="51"/>
      <c r="BO66" s="677"/>
    </row>
    <row r="67" spans="1:76" s="420" customFormat="1" ht="37.5" customHeight="1">
      <c r="A67" s="346"/>
      <c r="B67" s="347"/>
      <c r="C67" s="551"/>
      <c r="D67" s="500">
        <v>48</v>
      </c>
      <c r="E67" s="500" t="s">
        <v>5427</v>
      </c>
      <c r="F67" s="501" t="s">
        <v>102</v>
      </c>
      <c r="G67" s="671" t="s">
        <v>62</v>
      </c>
      <c r="H67" s="510" t="s">
        <v>5425</v>
      </c>
      <c r="I67" s="503">
        <v>2</v>
      </c>
      <c r="J67" s="500" t="s">
        <v>1484</v>
      </c>
      <c r="K67" s="504">
        <v>120</v>
      </c>
      <c r="L67" s="505">
        <v>42703</v>
      </c>
      <c r="M67" s="506" t="s">
        <v>5385</v>
      </c>
      <c r="N67" s="500">
        <v>5</v>
      </c>
      <c r="O67" s="420">
        <v>2</v>
      </c>
      <c r="P67" s="507">
        <f>O67</f>
        <v>2</v>
      </c>
      <c r="Q67" s="500"/>
      <c r="R67" s="214"/>
      <c r="S67" s="356"/>
      <c r="T67" s="215"/>
      <c r="U67" s="40"/>
      <c r="V67" s="39"/>
      <c r="W67" s="41"/>
      <c r="X67" s="41"/>
      <c r="Y67" s="60"/>
      <c r="Z67" s="103"/>
      <c r="AA67" s="42"/>
      <c r="AB67" s="51"/>
      <c r="AC67" s="51"/>
      <c r="AD67" s="51"/>
      <c r="AE67" s="51"/>
      <c r="AF67" s="51"/>
      <c r="AG67" s="51"/>
      <c r="AH67" s="51"/>
      <c r="AI67" s="51"/>
      <c r="AJ67" s="51"/>
      <c r="AK67" s="51"/>
      <c r="AL67" s="51"/>
      <c r="AM67" s="51"/>
      <c r="AN67" s="51"/>
      <c r="AO67" s="51"/>
      <c r="AP67" s="51"/>
      <c r="AQ67" s="51"/>
      <c r="AR67" s="51"/>
      <c r="AS67" s="51"/>
      <c r="AT67" s="51"/>
      <c r="AU67" s="51"/>
      <c r="AV67" s="51"/>
      <c r="AW67" s="51"/>
      <c r="AX67" s="51"/>
      <c r="AY67" s="51"/>
      <c r="AZ67" s="51"/>
      <c r="BA67" s="51"/>
      <c r="BB67" s="51"/>
      <c r="BC67" s="51"/>
      <c r="BD67" s="51"/>
      <c r="BE67" s="51"/>
      <c r="BF67" s="51"/>
      <c r="BG67" s="51"/>
      <c r="BH67" s="51"/>
      <c r="BI67" s="51"/>
      <c r="BJ67" s="51"/>
      <c r="BK67" s="51"/>
      <c r="BL67" s="51"/>
      <c r="BM67" s="51"/>
      <c r="BN67" s="43"/>
      <c r="BO67" s="43"/>
      <c r="BP67" s="5" t="s">
        <v>5510</v>
      </c>
      <c r="BQ67" s="5" t="s">
        <v>5495</v>
      </c>
      <c r="BR67" s="5" t="s">
        <v>5496</v>
      </c>
      <c r="BS67" s="5" t="s">
        <v>5497</v>
      </c>
      <c r="BT67" s="5" t="s">
        <v>5498</v>
      </c>
      <c r="BU67" s="5" t="s">
        <v>5508</v>
      </c>
      <c r="BV67" s="5" t="s">
        <v>5509</v>
      </c>
      <c r="BW67" s="5" t="s">
        <v>5511</v>
      </c>
      <c r="BX67" s="5" t="s">
        <v>5515</v>
      </c>
    </row>
    <row r="68" spans="1:76" s="420" customFormat="1" ht="25.5" customHeight="1">
      <c r="A68" s="346"/>
      <c r="B68" s="347"/>
      <c r="C68" s="551"/>
      <c r="D68" s="500">
        <v>49</v>
      </c>
      <c r="E68" s="509" t="s">
        <v>5476</v>
      </c>
      <c r="F68" s="501" t="s">
        <v>854</v>
      </c>
      <c r="G68" s="671" t="s">
        <v>305</v>
      </c>
      <c r="H68" s="502" t="s">
        <v>5450</v>
      </c>
      <c r="I68" s="503">
        <v>2</v>
      </c>
      <c r="J68" s="500" t="s">
        <v>5473</v>
      </c>
      <c r="K68" s="528">
        <v>75</v>
      </c>
      <c r="L68" s="505">
        <v>42702</v>
      </c>
      <c r="M68" s="506" t="s">
        <v>5474</v>
      </c>
      <c r="N68" s="500">
        <v>5</v>
      </c>
      <c r="O68" s="420">
        <v>12</v>
      </c>
      <c r="P68" s="507"/>
      <c r="Q68" s="500"/>
      <c r="R68" s="214"/>
      <c r="S68" s="356"/>
      <c r="T68" s="215"/>
      <c r="U68" s="40"/>
      <c r="V68" s="39"/>
      <c r="W68" s="41"/>
      <c r="X68" s="41"/>
      <c r="Y68" s="60"/>
      <c r="Z68" s="103"/>
      <c r="AA68" s="42"/>
      <c r="AB68" s="51"/>
      <c r="AC68" s="51"/>
      <c r="AD68" s="51"/>
      <c r="AE68" s="51"/>
      <c r="AF68" s="51"/>
      <c r="AG68" s="51"/>
      <c r="AH68" s="51"/>
      <c r="AI68" s="51"/>
      <c r="AJ68" s="51"/>
      <c r="AK68" s="51"/>
      <c r="AL68" s="51"/>
      <c r="AM68" s="51"/>
      <c r="AN68" s="51"/>
      <c r="AO68" s="51"/>
      <c r="AP68" s="51"/>
      <c r="AQ68" s="51"/>
      <c r="AR68" s="51"/>
      <c r="AS68" s="51"/>
      <c r="AT68" s="51"/>
      <c r="AU68" s="51"/>
      <c r="AV68" s="51"/>
      <c r="AW68" s="51"/>
      <c r="AX68" s="51"/>
      <c r="AY68" s="51"/>
      <c r="AZ68" s="51"/>
      <c r="BA68" s="51"/>
      <c r="BB68" s="51"/>
      <c r="BC68" s="51"/>
      <c r="BD68" s="51"/>
      <c r="BE68" s="51"/>
      <c r="BF68" s="51"/>
      <c r="BG68" s="51"/>
      <c r="BH68" s="51"/>
      <c r="BI68" s="51"/>
      <c r="BJ68" s="51"/>
      <c r="BK68" s="51"/>
      <c r="BL68" s="51"/>
      <c r="BM68" s="51"/>
      <c r="BN68" s="43"/>
      <c r="BO68" s="43" t="s">
        <v>5497</v>
      </c>
      <c r="BP68" s="638">
        <v>6</v>
      </c>
    </row>
    <row r="69" spans="1:76" s="420" customFormat="1" ht="25.5" customHeight="1">
      <c r="A69" s="346"/>
      <c r="B69" s="347"/>
      <c r="C69" s="551"/>
      <c r="D69" s="500">
        <v>50</v>
      </c>
      <c r="E69" s="528" t="s">
        <v>5357</v>
      </c>
      <c r="F69" s="501" t="s">
        <v>1019</v>
      </c>
      <c r="G69" s="671" t="s">
        <v>875</v>
      </c>
      <c r="H69" s="510" t="s">
        <v>5344</v>
      </c>
      <c r="I69" s="533">
        <v>3</v>
      </c>
      <c r="J69" s="500" t="s">
        <v>1484</v>
      </c>
      <c r="K69" s="538">
        <v>75</v>
      </c>
      <c r="L69" s="505">
        <v>42704</v>
      </c>
      <c r="M69" s="530" t="s">
        <v>5386</v>
      </c>
      <c r="N69" s="500"/>
      <c r="O69" s="420">
        <v>6</v>
      </c>
      <c r="P69" s="507"/>
      <c r="Q69" s="500"/>
      <c r="R69" s="214"/>
      <c r="S69" s="356"/>
      <c r="T69" s="215"/>
      <c r="U69" s="40"/>
      <c r="V69" s="39"/>
      <c r="W69" s="41"/>
      <c r="X69" s="41"/>
      <c r="Y69" s="60"/>
      <c r="Z69" s="103"/>
      <c r="AA69" s="42"/>
      <c r="AB69" s="51"/>
      <c r="AC69" s="51"/>
      <c r="AD69" s="51"/>
      <c r="AE69" s="51"/>
      <c r="AF69" s="51"/>
      <c r="AG69" s="51"/>
      <c r="AH69" s="51"/>
      <c r="AI69" s="51"/>
      <c r="AJ69" s="51"/>
      <c r="AK69" s="51"/>
      <c r="AL69" s="51"/>
      <c r="AM69" s="51"/>
      <c r="AN69" s="51"/>
      <c r="AO69" s="51"/>
      <c r="AP69" s="51"/>
      <c r="AQ69" s="51"/>
      <c r="AR69" s="51"/>
      <c r="AS69" s="51"/>
      <c r="AT69" s="51"/>
      <c r="AU69" s="51"/>
      <c r="AV69" s="51"/>
      <c r="AW69" s="51"/>
      <c r="AX69" s="51"/>
      <c r="AY69" s="51"/>
      <c r="AZ69" s="51"/>
      <c r="BA69" s="51"/>
      <c r="BB69" s="51"/>
      <c r="BC69" s="51"/>
      <c r="BD69" s="51"/>
      <c r="BE69" s="51"/>
      <c r="BF69" s="51"/>
      <c r="BG69" s="51"/>
      <c r="BH69" s="51"/>
      <c r="BI69" s="51"/>
      <c r="BJ69" s="51"/>
      <c r="BK69" s="51"/>
      <c r="BL69" s="51"/>
      <c r="BM69" s="51"/>
      <c r="BN69" s="43"/>
      <c r="BO69" s="43" t="s">
        <v>1489</v>
      </c>
      <c r="BP69" s="638">
        <v>1</v>
      </c>
    </row>
    <row r="70" spans="1:76" s="43" customFormat="1" ht="25.5" customHeight="1">
      <c r="A70" s="346"/>
      <c r="B70" s="347"/>
      <c r="C70" s="551"/>
      <c r="D70" s="500">
        <v>51</v>
      </c>
      <c r="E70" s="500" t="s">
        <v>5369</v>
      </c>
      <c r="F70" s="501" t="s">
        <v>701</v>
      </c>
      <c r="G70" s="502" t="s">
        <v>5428</v>
      </c>
      <c r="H70" s="502" t="s">
        <v>5331</v>
      </c>
      <c r="I70" s="503">
        <v>2</v>
      </c>
      <c r="J70" s="500" t="s">
        <v>1484</v>
      </c>
      <c r="K70" s="504">
        <v>60</v>
      </c>
      <c r="L70" s="505">
        <v>42604</v>
      </c>
      <c r="M70" s="506" t="s">
        <v>5383</v>
      </c>
      <c r="N70" s="500">
        <v>5</v>
      </c>
      <c r="O70" s="43">
        <v>14</v>
      </c>
      <c r="P70" s="507">
        <f>O70</f>
        <v>14</v>
      </c>
      <c r="Q70" s="500"/>
      <c r="R70" s="214"/>
      <c r="S70" s="356"/>
      <c r="T70" s="215"/>
      <c r="U70" s="40"/>
      <c r="V70" s="39"/>
      <c r="W70" s="41"/>
      <c r="X70" s="41"/>
      <c r="Y70" s="60"/>
      <c r="Z70" s="103"/>
      <c r="AA70" s="42"/>
      <c r="AB70" s="51"/>
      <c r="AC70" s="51"/>
      <c r="AD70" s="51"/>
      <c r="AE70" s="51"/>
      <c r="AF70" s="51"/>
      <c r="AG70" s="51"/>
      <c r="AH70" s="51"/>
      <c r="AI70" s="51"/>
      <c r="AJ70" s="51"/>
      <c r="AK70" s="51"/>
      <c r="AL70" s="51"/>
      <c r="AM70" s="51"/>
      <c r="AN70" s="51"/>
      <c r="AO70" s="51"/>
      <c r="AP70" s="51"/>
      <c r="AQ70" s="51"/>
      <c r="AR70" s="51"/>
      <c r="AS70" s="51"/>
      <c r="AT70" s="51"/>
      <c r="AU70" s="51"/>
      <c r="AV70" s="51"/>
      <c r="AW70" s="51"/>
      <c r="AX70" s="51"/>
      <c r="AY70" s="51"/>
      <c r="AZ70" s="51"/>
      <c r="BA70" s="51"/>
      <c r="BB70" s="51"/>
      <c r="BC70" s="51"/>
      <c r="BD70" s="51"/>
      <c r="BE70" s="51"/>
      <c r="BF70" s="51"/>
      <c r="BG70" s="51"/>
      <c r="BH70" s="51"/>
      <c r="BI70" s="51"/>
      <c r="BJ70" s="51"/>
      <c r="BK70" s="51"/>
      <c r="BL70" s="51"/>
      <c r="BM70" s="51"/>
      <c r="BO70" s="43" t="s">
        <v>0</v>
      </c>
      <c r="BP70" s="634">
        <v>1</v>
      </c>
    </row>
    <row r="71" spans="1:76" s="43" customFormat="1" ht="25.5" customHeight="1">
      <c r="A71" s="346"/>
      <c r="B71" s="347"/>
      <c r="C71" s="551"/>
      <c r="D71" s="500">
        <v>52</v>
      </c>
      <c r="E71" s="500" t="s">
        <v>5353</v>
      </c>
      <c r="F71" s="501" t="s">
        <v>457</v>
      </c>
      <c r="G71" s="671" t="s">
        <v>459</v>
      </c>
      <c r="H71" s="502" t="s">
        <v>5336</v>
      </c>
      <c r="I71" s="503">
        <v>2</v>
      </c>
      <c r="J71" s="500" t="s">
        <v>1484</v>
      </c>
      <c r="K71" s="559"/>
      <c r="L71" s="505">
        <v>42702</v>
      </c>
      <c r="M71" s="506" t="s">
        <v>5383</v>
      </c>
      <c r="N71" s="500"/>
      <c r="O71" s="43">
        <v>12</v>
      </c>
      <c r="P71" s="507"/>
      <c r="Q71" s="500"/>
      <c r="R71" s="214"/>
      <c r="S71" s="356"/>
      <c r="T71" s="215"/>
      <c r="U71" s="40"/>
      <c r="V71" s="39"/>
      <c r="W71" s="41"/>
      <c r="X71" s="41"/>
      <c r="Y71" s="60"/>
      <c r="Z71" s="103"/>
      <c r="AA71" s="42"/>
      <c r="AB71" s="51"/>
      <c r="AC71" s="51"/>
      <c r="AD71" s="51"/>
      <c r="AE71" s="51"/>
      <c r="AF71" s="51"/>
      <c r="AG71" s="51"/>
      <c r="AH71" s="51"/>
      <c r="AI71" s="51"/>
      <c r="AJ71" s="51"/>
      <c r="AK71" s="51"/>
      <c r="AL71" s="51"/>
      <c r="AM71" s="51"/>
      <c r="AN71" s="51"/>
      <c r="AO71" s="51"/>
      <c r="AP71" s="51"/>
      <c r="AQ71" s="51"/>
      <c r="AR71" s="51"/>
      <c r="AS71" s="51"/>
      <c r="AT71" s="51"/>
      <c r="AU71" s="51"/>
      <c r="AV71" s="51"/>
      <c r="AW71" s="51"/>
      <c r="AX71" s="51"/>
      <c r="AY71" s="51"/>
      <c r="AZ71" s="51"/>
      <c r="BA71" s="51"/>
      <c r="BB71" s="51"/>
      <c r="BC71" s="51"/>
      <c r="BD71" s="51"/>
      <c r="BE71" s="51"/>
      <c r="BF71" s="51"/>
      <c r="BG71" s="51"/>
      <c r="BH71" s="51"/>
      <c r="BI71" s="51"/>
      <c r="BJ71" s="51"/>
      <c r="BK71" s="51"/>
      <c r="BL71" s="51"/>
      <c r="BM71" s="51"/>
      <c r="BO71" s="683">
        <v>4</v>
      </c>
      <c r="BP71" s="683">
        <v>8</v>
      </c>
      <c r="BQ71" s="822" t="s">
        <v>5518</v>
      </c>
      <c r="BR71" s="822"/>
      <c r="BS71" s="822"/>
    </row>
    <row r="72" spans="1:76" s="43" customFormat="1" ht="37.5" customHeight="1">
      <c r="A72" s="346"/>
      <c r="B72" s="347"/>
      <c r="C72" s="551"/>
      <c r="D72" s="500">
        <v>53</v>
      </c>
      <c r="E72" s="500" t="s">
        <v>5357</v>
      </c>
      <c r="F72" s="501" t="s">
        <v>1788</v>
      </c>
      <c r="G72" s="502" t="s">
        <v>5435</v>
      </c>
      <c r="H72" s="531" t="s">
        <v>5410</v>
      </c>
      <c r="I72" s="503">
        <v>1</v>
      </c>
      <c r="J72" s="500" t="s">
        <v>2</v>
      </c>
      <c r="K72" s="558"/>
      <c r="L72" s="505">
        <v>42604</v>
      </c>
      <c r="M72" s="506" t="s">
        <v>5383</v>
      </c>
      <c r="N72" s="500">
        <v>5</v>
      </c>
      <c r="O72" s="43">
        <v>2</v>
      </c>
      <c r="P72" s="507"/>
      <c r="Q72" s="500"/>
      <c r="R72" s="214"/>
      <c r="S72" s="356"/>
      <c r="T72" s="215"/>
      <c r="U72" s="40"/>
      <c r="V72" s="39"/>
      <c r="W72" s="41"/>
      <c r="X72" s="41"/>
      <c r="Y72" s="60"/>
      <c r="Z72" s="103"/>
      <c r="AA72" s="42"/>
      <c r="AB72" s="51"/>
      <c r="AC72" s="51"/>
      <c r="AD72" s="51"/>
      <c r="AE72" s="51"/>
      <c r="AF72" s="51"/>
      <c r="AG72" s="51"/>
      <c r="AH72" s="51"/>
      <c r="AI72" s="51"/>
      <c r="AJ72" s="51"/>
      <c r="AK72" s="51"/>
      <c r="AL72" s="51"/>
      <c r="AM72" s="51"/>
      <c r="AN72" s="51"/>
      <c r="AO72" s="51"/>
      <c r="AP72" s="51"/>
      <c r="AQ72" s="51"/>
      <c r="AR72" s="51"/>
      <c r="AS72" s="51"/>
      <c r="AT72" s="51"/>
      <c r="AU72" s="51"/>
      <c r="AV72" s="51"/>
      <c r="AW72" s="51"/>
      <c r="AX72" s="51"/>
      <c r="AY72" s="51"/>
      <c r="AZ72" s="51"/>
      <c r="BA72" s="51"/>
      <c r="BB72" s="51"/>
      <c r="BC72" s="51"/>
      <c r="BD72" s="51"/>
      <c r="BE72" s="51"/>
      <c r="BF72" s="51"/>
      <c r="BG72" s="51"/>
      <c r="BH72" s="51"/>
      <c r="BI72" s="51"/>
      <c r="BJ72" s="51"/>
      <c r="BK72" s="51"/>
      <c r="BL72" s="51"/>
      <c r="BM72" s="51"/>
    </row>
    <row r="73" spans="1:76" s="43" customFormat="1" ht="25.5" customHeight="1">
      <c r="A73" s="397"/>
      <c r="B73" s="398"/>
      <c r="C73" s="553"/>
      <c r="D73" s="500">
        <v>54</v>
      </c>
      <c r="E73" s="500" t="s">
        <v>5357</v>
      </c>
      <c r="F73" s="501" t="s">
        <v>232</v>
      </c>
      <c r="G73" s="671" t="s">
        <v>5551</v>
      </c>
      <c r="H73" s="502" t="s">
        <v>5348</v>
      </c>
      <c r="I73" s="503">
        <v>3</v>
      </c>
      <c r="J73" s="500" t="s">
        <v>1484</v>
      </c>
      <c r="K73" s="504"/>
      <c r="L73" s="505">
        <v>42704</v>
      </c>
      <c r="M73" s="506" t="s">
        <v>5386</v>
      </c>
      <c r="N73" s="500"/>
      <c r="O73" s="43">
        <v>5</v>
      </c>
      <c r="P73" s="507"/>
      <c r="Q73" s="500"/>
      <c r="R73" s="412"/>
      <c r="S73" s="413"/>
      <c r="T73" s="414"/>
      <c r="U73" s="408"/>
      <c r="V73" s="404"/>
      <c r="W73" s="415"/>
      <c r="X73" s="415"/>
      <c r="Y73" s="416"/>
      <c r="Z73" s="417"/>
      <c r="AA73" s="418"/>
      <c r="AB73" s="419"/>
      <c r="AC73" s="419"/>
      <c r="AD73" s="419"/>
      <c r="AE73" s="419"/>
      <c r="AF73" s="419"/>
      <c r="AG73" s="419"/>
      <c r="AH73" s="419"/>
      <c r="AI73" s="419"/>
      <c r="AJ73" s="419"/>
      <c r="AK73" s="419"/>
      <c r="AL73" s="419"/>
      <c r="AM73" s="419"/>
      <c r="AN73" s="419"/>
      <c r="AO73" s="419"/>
      <c r="AP73" s="419"/>
      <c r="AQ73" s="419"/>
      <c r="AR73" s="419"/>
      <c r="AS73" s="419"/>
      <c r="AT73" s="419"/>
      <c r="AU73" s="419"/>
      <c r="AV73" s="419"/>
      <c r="AW73" s="419"/>
      <c r="AX73" s="419"/>
      <c r="AY73" s="419"/>
      <c r="AZ73" s="419"/>
      <c r="BA73" s="419"/>
      <c r="BB73" s="419"/>
      <c r="BC73" s="419"/>
      <c r="BD73" s="419"/>
      <c r="BE73" s="419"/>
      <c r="BF73" s="419"/>
      <c r="BG73" s="419"/>
      <c r="BH73" s="419"/>
      <c r="BI73" s="419"/>
      <c r="BJ73" s="419"/>
      <c r="BK73" s="419"/>
      <c r="BL73" s="419"/>
      <c r="BM73" s="419"/>
      <c r="BN73" s="420"/>
      <c r="BO73" s="420"/>
    </row>
    <row r="74" spans="1:76" s="43" customFormat="1" ht="25.5" customHeight="1">
      <c r="A74" s="397"/>
      <c r="B74" s="398"/>
      <c r="C74" s="553"/>
      <c r="D74" s="500">
        <v>55</v>
      </c>
      <c r="E74" s="500" t="s">
        <v>5353</v>
      </c>
      <c r="F74" s="501" t="s">
        <v>713</v>
      </c>
      <c r="G74" s="671" t="s">
        <v>1916</v>
      </c>
      <c r="H74" s="502" t="s">
        <v>5337</v>
      </c>
      <c r="I74" s="503">
        <v>4</v>
      </c>
      <c r="J74" s="500"/>
      <c r="K74" s="504"/>
      <c r="L74" s="505">
        <v>42705</v>
      </c>
      <c r="M74" s="506" t="s">
        <v>5423</v>
      </c>
      <c r="N74" s="500"/>
      <c r="P74" s="507"/>
      <c r="Q74" s="500"/>
      <c r="R74" s="412"/>
      <c r="S74" s="413"/>
      <c r="T74" s="414"/>
      <c r="U74" s="408"/>
      <c r="V74" s="404"/>
      <c r="W74" s="415"/>
      <c r="X74" s="415"/>
      <c r="Y74" s="416"/>
      <c r="Z74" s="417"/>
      <c r="AA74" s="418"/>
      <c r="AB74" s="419"/>
      <c r="AC74" s="419"/>
      <c r="AD74" s="419"/>
      <c r="AE74" s="419"/>
      <c r="AF74" s="419"/>
      <c r="AG74" s="419"/>
      <c r="AH74" s="419"/>
      <c r="AI74" s="419"/>
      <c r="AJ74" s="419"/>
      <c r="AK74" s="419"/>
      <c r="AL74" s="419"/>
      <c r="AM74" s="419"/>
      <c r="AN74" s="419"/>
      <c r="AO74" s="419"/>
      <c r="AP74" s="419"/>
      <c r="AQ74" s="419"/>
      <c r="AR74" s="419"/>
      <c r="AS74" s="419"/>
      <c r="AT74" s="419"/>
      <c r="AU74" s="419"/>
      <c r="AV74" s="419"/>
      <c r="AW74" s="419"/>
      <c r="AX74" s="419"/>
      <c r="AY74" s="419"/>
      <c r="AZ74" s="419"/>
      <c r="BA74" s="419"/>
      <c r="BB74" s="419"/>
      <c r="BC74" s="419"/>
      <c r="BD74" s="419"/>
      <c r="BE74" s="419"/>
      <c r="BF74" s="419"/>
      <c r="BG74" s="419"/>
      <c r="BH74" s="419"/>
      <c r="BI74" s="419"/>
      <c r="BJ74" s="419"/>
      <c r="BK74" s="419"/>
      <c r="BL74" s="419"/>
      <c r="BM74" s="419"/>
      <c r="BN74" s="420"/>
      <c r="BO74" s="420"/>
    </row>
    <row r="75" spans="1:76" s="420" customFormat="1" ht="25.5" customHeight="1">
      <c r="A75" s="397"/>
      <c r="B75" s="398"/>
      <c r="C75" s="553"/>
      <c r="D75" s="500">
        <v>56</v>
      </c>
      <c r="E75" s="500" t="s">
        <v>5427</v>
      </c>
      <c r="F75" s="501" t="s">
        <v>160</v>
      </c>
      <c r="G75" s="671" t="s">
        <v>161</v>
      </c>
      <c r="H75" s="502" t="s">
        <v>5437</v>
      </c>
      <c r="I75" s="503">
        <v>4</v>
      </c>
      <c r="J75" s="500"/>
      <c r="K75" s="504"/>
      <c r="L75" s="505">
        <v>42705</v>
      </c>
      <c r="M75" s="506" t="s">
        <v>5423</v>
      </c>
      <c r="N75" s="500">
        <v>5</v>
      </c>
      <c r="O75" s="420">
        <v>14</v>
      </c>
      <c r="P75" s="507"/>
      <c r="Q75" s="500"/>
      <c r="R75" s="412"/>
      <c r="S75" s="413"/>
      <c r="T75" s="414"/>
      <c r="U75" s="408"/>
      <c r="V75" s="404"/>
      <c r="W75" s="415"/>
      <c r="X75" s="415"/>
      <c r="Y75" s="416"/>
      <c r="Z75" s="417"/>
      <c r="AA75" s="418"/>
      <c r="AB75" s="419"/>
      <c r="AC75" s="419"/>
      <c r="AD75" s="419"/>
      <c r="AE75" s="419"/>
      <c r="AF75" s="419"/>
      <c r="AG75" s="419"/>
      <c r="AH75" s="419"/>
      <c r="AI75" s="419"/>
      <c r="AJ75" s="419"/>
      <c r="AK75" s="419"/>
      <c r="AL75" s="419"/>
      <c r="AM75" s="419"/>
      <c r="AN75" s="419"/>
      <c r="AO75" s="419"/>
      <c r="AP75" s="419"/>
      <c r="AQ75" s="419"/>
      <c r="AR75" s="419"/>
      <c r="AS75" s="419"/>
      <c r="AT75" s="419"/>
      <c r="AU75" s="419"/>
      <c r="AV75" s="419"/>
      <c r="AW75" s="419"/>
      <c r="AX75" s="419"/>
      <c r="AY75" s="419"/>
      <c r="AZ75" s="419"/>
      <c r="BA75" s="419"/>
      <c r="BB75" s="419"/>
      <c r="BC75" s="419"/>
      <c r="BD75" s="419"/>
      <c r="BE75" s="419"/>
      <c r="BF75" s="419"/>
      <c r="BG75" s="419"/>
      <c r="BH75" s="419"/>
      <c r="BI75" s="419"/>
      <c r="BJ75" s="419"/>
      <c r="BK75" s="419"/>
      <c r="BL75" s="419"/>
      <c r="BM75" s="419"/>
      <c r="BO75" s="43"/>
    </row>
    <row r="76" spans="1:76" s="420" customFormat="1" ht="25.5" customHeight="1">
      <c r="A76" s="397"/>
      <c r="B76" s="398"/>
      <c r="C76" s="553"/>
      <c r="D76" s="500">
        <v>57</v>
      </c>
      <c r="E76" s="500" t="s">
        <v>5357</v>
      </c>
      <c r="F76" s="501" t="s">
        <v>1067</v>
      </c>
      <c r="G76" s="671" t="s">
        <v>1069</v>
      </c>
      <c r="H76" s="502" t="s">
        <v>5341</v>
      </c>
      <c r="I76" s="503">
        <v>3</v>
      </c>
      <c r="J76" s="500"/>
      <c r="K76" s="504">
        <v>60</v>
      </c>
      <c r="L76" s="505">
        <v>42704</v>
      </c>
      <c r="M76" s="506" t="s">
        <v>5386</v>
      </c>
      <c r="N76" s="500"/>
      <c r="O76" s="642">
        <v>6</v>
      </c>
      <c r="P76" s="542">
        <f>O76+O81</f>
        <v>12</v>
      </c>
      <c r="Q76" s="500"/>
      <c r="R76" s="412"/>
      <c r="S76" s="413"/>
      <c r="T76" s="414"/>
      <c r="U76" s="408"/>
      <c r="V76" s="404"/>
      <c r="W76" s="415"/>
      <c r="X76" s="415"/>
      <c r="Y76" s="416"/>
      <c r="Z76" s="417"/>
      <c r="AA76" s="418"/>
      <c r="AB76" s="419"/>
      <c r="AC76" s="419"/>
      <c r="AD76" s="419"/>
      <c r="AE76" s="419"/>
      <c r="AF76" s="419"/>
      <c r="AG76" s="419"/>
      <c r="AH76" s="419"/>
      <c r="AI76" s="419"/>
      <c r="AJ76" s="419"/>
      <c r="AK76" s="419"/>
      <c r="AL76" s="419"/>
      <c r="AM76" s="419"/>
      <c r="AN76" s="419"/>
      <c r="AO76" s="419"/>
      <c r="AP76" s="419"/>
      <c r="AQ76" s="419"/>
      <c r="AR76" s="419"/>
      <c r="AS76" s="419"/>
      <c r="AT76" s="419"/>
      <c r="AU76" s="419"/>
      <c r="AV76" s="419"/>
      <c r="AW76" s="419"/>
      <c r="AX76" s="419"/>
      <c r="AY76" s="419"/>
      <c r="AZ76" s="419"/>
      <c r="BA76" s="419"/>
      <c r="BB76" s="419"/>
      <c r="BC76" s="419"/>
      <c r="BD76" s="419"/>
      <c r="BE76" s="419"/>
      <c r="BF76" s="419"/>
      <c r="BG76" s="419"/>
      <c r="BH76" s="419"/>
      <c r="BI76" s="419"/>
      <c r="BJ76" s="419"/>
      <c r="BK76" s="419"/>
      <c r="BL76" s="419"/>
      <c r="BM76" s="419"/>
      <c r="BO76" s="822" t="s">
        <v>5519</v>
      </c>
      <c r="BP76" s="822"/>
      <c r="BQ76" s="822"/>
      <c r="BR76" s="822"/>
    </row>
    <row r="77" spans="1:76" s="420" customFormat="1" ht="56.25" customHeight="1">
      <c r="A77" s="397"/>
      <c r="B77" s="398"/>
      <c r="C77" s="553"/>
      <c r="D77" s="500">
        <v>58</v>
      </c>
      <c r="E77" s="509" t="s">
        <v>5476</v>
      </c>
      <c r="F77" s="501" t="s">
        <v>158</v>
      </c>
      <c r="G77" s="502" t="s">
        <v>5462</v>
      </c>
      <c r="H77" s="502" t="s">
        <v>5480</v>
      </c>
      <c r="I77" s="503">
        <v>2</v>
      </c>
      <c r="J77" s="500" t="s">
        <v>1484</v>
      </c>
      <c r="K77" s="669">
        <v>60</v>
      </c>
      <c r="L77" s="505">
        <v>42604</v>
      </c>
      <c r="M77" s="506" t="s">
        <v>5383</v>
      </c>
      <c r="N77" s="500">
        <v>4</v>
      </c>
      <c r="O77" s="642">
        <v>24</v>
      </c>
      <c r="P77" s="644">
        <v>43</v>
      </c>
      <c r="Q77" s="645">
        <v>1</v>
      </c>
      <c r="R77" s="412"/>
      <c r="S77" s="413"/>
      <c r="T77" s="414"/>
      <c r="U77" s="408"/>
      <c r="V77" s="404"/>
      <c r="W77" s="415"/>
      <c r="X77" s="415"/>
      <c r="Y77" s="416"/>
      <c r="Z77" s="417"/>
      <c r="AA77" s="418"/>
      <c r="AB77" s="419"/>
      <c r="AC77" s="419"/>
      <c r="AD77" s="419"/>
      <c r="AE77" s="419"/>
      <c r="AF77" s="419"/>
      <c r="AG77" s="419"/>
      <c r="AH77" s="419"/>
      <c r="AI77" s="419"/>
      <c r="AJ77" s="419"/>
      <c r="AK77" s="419"/>
      <c r="AL77" s="419"/>
      <c r="AM77" s="419"/>
      <c r="AN77" s="419"/>
      <c r="AO77" s="419"/>
      <c r="AP77" s="419"/>
      <c r="AQ77" s="419"/>
      <c r="AR77" s="419"/>
      <c r="AS77" s="419"/>
      <c r="AT77" s="419"/>
      <c r="AU77" s="419"/>
      <c r="AV77" s="419"/>
      <c r="AW77" s="419"/>
      <c r="AX77" s="419"/>
      <c r="AY77" s="419"/>
      <c r="AZ77" s="419"/>
      <c r="BA77" s="419"/>
      <c r="BB77" s="419"/>
      <c r="BC77" s="419"/>
      <c r="BD77" s="419"/>
      <c r="BE77" s="419"/>
      <c r="BF77" s="419"/>
      <c r="BG77" s="419"/>
      <c r="BH77" s="419"/>
      <c r="BI77" s="419"/>
      <c r="BJ77" s="419"/>
      <c r="BK77" s="419"/>
      <c r="BL77" s="419"/>
      <c r="BM77" s="419"/>
      <c r="BO77" s="43" t="s">
        <v>0</v>
      </c>
      <c r="BP77" s="639">
        <v>1</v>
      </c>
    </row>
    <row r="78" spans="1:76" s="420" customFormat="1" ht="25.5" customHeight="1">
      <c r="A78" s="397"/>
      <c r="B78" s="398"/>
      <c r="C78" s="553"/>
      <c r="D78" s="500">
        <v>59</v>
      </c>
      <c r="E78" s="509" t="s">
        <v>5476</v>
      </c>
      <c r="F78" s="501" t="s">
        <v>658</v>
      </c>
      <c r="G78" s="671" t="s">
        <v>5571</v>
      </c>
      <c r="H78" s="502" t="s">
        <v>5452</v>
      </c>
      <c r="I78" s="503">
        <v>3</v>
      </c>
      <c r="J78" s="500" t="s">
        <v>1484</v>
      </c>
      <c r="K78" s="504">
        <v>90</v>
      </c>
      <c r="L78" s="505">
        <v>42696</v>
      </c>
      <c r="M78" s="506" t="s">
        <v>5385</v>
      </c>
      <c r="N78" s="500">
        <v>5</v>
      </c>
      <c r="O78" s="642">
        <v>19</v>
      </c>
      <c r="P78" s="542"/>
      <c r="Q78" s="500"/>
      <c r="R78" s="412"/>
      <c r="S78" s="413"/>
      <c r="T78" s="414"/>
      <c r="U78" s="408"/>
      <c r="V78" s="404"/>
      <c r="W78" s="415"/>
      <c r="X78" s="415"/>
      <c r="Y78" s="416"/>
      <c r="Z78" s="417"/>
      <c r="AA78" s="418"/>
      <c r="AB78" s="419"/>
      <c r="AC78" s="419"/>
      <c r="AD78" s="419"/>
      <c r="AE78" s="419"/>
      <c r="AF78" s="419"/>
      <c r="AG78" s="419"/>
      <c r="AH78" s="419"/>
      <c r="AI78" s="419"/>
      <c r="AJ78" s="419"/>
      <c r="AK78" s="419"/>
      <c r="AL78" s="419"/>
      <c r="AM78" s="419"/>
      <c r="AN78" s="419"/>
      <c r="AO78" s="419"/>
      <c r="AP78" s="419"/>
      <c r="AQ78" s="419"/>
      <c r="AR78" s="419"/>
      <c r="AS78" s="419"/>
      <c r="AT78" s="419"/>
      <c r="AU78" s="419"/>
      <c r="AV78" s="419"/>
      <c r="AW78" s="419"/>
      <c r="AX78" s="419"/>
      <c r="AY78" s="419"/>
      <c r="AZ78" s="419"/>
      <c r="BA78" s="419"/>
      <c r="BB78" s="419"/>
      <c r="BC78" s="419"/>
      <c r="BD78" s="419"/>
      <c r="BE78" s="419"/>
      <c r="BF78" s="419"/>
      <c r="BG78" s="419"/>
      <c r="BH78" s="419"/>
      <c r="BI78" s="419"/>
      <c r="BJ78" s="419"/>
      <c r="BK78" s="419"/>
      <c r="BL78" s="419"/>
      <c r="BM78" s="419"/>
      <c r="BO78" s="43" t="s">
        <v>5512</v>
      </c>
      <c r="BP78" s="639">
        <v>1</v>
      </c>
    </row>
    <row r="79" spans="1:76" s="420" customFormat="1" ht="25.5" customHeight="1">
      <c r="A79" s="397"/>
      <c r="B79" s="398"/>
      <c r="C79" s="553"/>
      <c r="D79" s="500">
        <v>60</v>
      </c>
      <c r="E79" s="509" t="s">
        <v>5476</v>
      </c>
      <c r="F79" s="501" t="s">
        <v>600</v>
      </c>
      <c r="G79" s="671" t="s">
        <v>601</v>
      </c>
      <c r="H79" s="502" t="s">
        <v>5469</v>
      </c>
      <c r="I79" s="503">
        <v>2</v>
      </c>
      <c r="J79" s="500"/>
      <c r="K79" s="504">
        <v>60</v>
      </c>
      <c r="L79" s="505">
        <v>42696</v>
      </c>
      <c r="M79" s="506" t="s">
        <v>5385</v>
      </c>
      <c r="N79" s="500">
        <v>5</v>
      </c>
      <c r="O79" s="642">
        <v>0</v>
      </c>
      <c r="P79" s="542"/>
      <c r="Q79" s="500"/>
      <c r="R79" s="412"/>
      <c r="S79" s="413"/>
      <c r="T79" s="414"/>
      <c r="U79" s="408"/>
      <c r="V79" s="404"/>
      <c r="W79" s="415"/>
      <c r="X79" s="415"/>
      <c r="Y79" s="416"/>
      <c r="Z79" s="417"/>
      <c r="AA79" s="418"/>
      <c r="AB79" s="419"/>
      <c r="AC79" s="419"/>
      <c r="AD79" s="419"/>
      <c r="AE79" s="419"/>
      <c r="AF79" s="419"/>
      <c r="AG79" s="419"/>
      <c r="AH79" s="419"/>
      <c r="AI79" s="419"/>
      <c r="AJ79" s="419"/>
      <c r="AK79" s="419"/>
      <c r="AL79" s="419"/>
      <c r="AM79" s="419"/>
      <c r="AN79" s="419"/>
      <c r="AO79" s="419"/>
      <c r="AP79" s="419"/>
      <c r="AQ79" s="419"/>
      <c r="AR79" s="419"/>
      <c r="AS79" s="419"/>
      <c r="AT79" s="419"/>
      <c r="AU79" s="419"/>
      <c r="AV79" s="419"/>
      <c r="AW79" s="419"/>
      <c r="AX79" s="419"/>
      <c r="AY79" s="419"/>
      <c r="AZ79" s="419"/>
      <c r="BA79" s="419"/>
      <c r="BB79" s="419"/>
      <c r="BC79" s="419"/>
      <c r="BD79" s="419"/>
      <c r="BE79" s="419"/>
      <c r="BF79" s="419"/>
      <c r="BG79" s="419"/>
      <c r="BH79" s="419"/>
      <c r="BI79" s="419"/>
      <c r="BJ79" s="419"/>
      <c r="BK79" s="419"/>
      <c r="BL79" s="419"/>
      <c r="BM79" s="419"/>
      <c r="BO79" s="43"/>
    </row>
    <row r="80" spans="1:76" s="420" customFormat="1" ht="25.5" customHeight="1">
      <c r="A80" s="346"/>
      <c r="B80" s="347"/>
      <c r="C80" s="551"/>
      <c r="D80" s="500">
        <v>61</v>
      </c>
      <c r="E80" s="500" t="s">
        <v>5353</v>
      </c>
      <c r="F80" s="501" t="s">
        <v>654</v>
      </c>
      <c r="G80" s="671" t="s">
        <v>5441</v>
      </c>
      <c r="H80" s="502" t="s">
        <v>5334</v>
      </c>
      <c r="I80" s="503">
        <v>3</v>
      </c>
      <c r="J80" s="500"/>
      <c r="K80" s="504"/>
      <c r="L80" s="505">
        <v>42702</v>
      </c>
      <c r="M80" s="506" t="s">
        <v>5474</v>
      </c>
      <c r="N80" s="500">
        <v>5</v>
      </c>
      <c r="O80" s="642">
        <v>25</v>
      </c>
      <c r="P80" s="542"/>
      <c r="Q80" s="500"/>
      <c r="R80" s="214"/>
      <c r="S80" s="356"/>
      <c r="T80" s="215"/>
      <c r="U80" s="40"/>
      <c r="V80" s="39"/>
      <c r="W80" s="41"/>
      <c r="X80" s="41"/>
      <c r="Y80" s="60"/>
      <c r="Z80" s="103"/>
      <c r="AA80" s="42"/>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c r="BD80" s="51"/>
      <c r="BE80" s="51"/>
      <c r="BF80" s="51"/>
      <c r="BG80" s="51"/>
      <c r="BH80" s="51"/>
      <c r="BI80" s="51"/>
      <c r="BJ80" s="51"/>
      <c r="BK80" s="51"/>
      <c r="BL80" s="51"/>
      <c r="BM80" s="51"/>
      <c r="BN80" s="43"/>
      <c r="BO80" s="43"/>
    </row>
    <row r="81" spans="1:76" s="420" customFormat="1" ht="25.5" customHeight="1">
      <c r="A81" s="346">
        <f>_Ngay_gio</f>
        <v>90.270833333333329</v>
      </c>
      <c r="B81" s="347" t="str">
        <f>_Gio</f>
        <v>6:30</v>
      </c>
      <c r="C81" s="551" t="s">
        <v>3364</v>
      </c>
      <c r="D81" s="500">
        <v>62</v>
      </c>
      <c r="E81" s="500" t="s">
        <v>5370</v>
      </c>
      <c r="F81" s="501" t="s">
        <v>45</v>
      </c>
      <c r="G81" s="502" t="s">
        <v>43</v>
      </c>
      <c r="H81" s="502" t="s">
        <v>5330</v>
      </c>
      <c r="I81" s="503">
        <v>4</v>
      </c>
      <c r="J81" s="500" t="s">
        <v>1484</v>
      </c>
      <c r="K81" s="504">
        <v>60</v>
      </c>
      <c r="L81" s="505">
        <v>42705</v>
      </c>
      <c r="M81" s="506" t="s">
        <v>5475</v>
      </c>
      <c r="N81" s="500">
        <v>5</v>
      </c>
      <c r="O81" s="642">
        <v>6</v>
      </c>
      <c r="P81" s="542"/>
      <c r="Q81" s="500"/>
      <c r="R81" s="214"/>
      <c r="S81" s="356" t="str">
        <f>_Ngay</f>
        <v/>
      </c>
      <c r="T81" s="215"/>
      <c r="U81" s="40"/>
      <c r="V81" s="39"/>
      <c r="W81" s="41" t="str">
        <f>_Loc</f>
        <v>CBNN</v>
      </c>
      <c r="X81" s="41" t="str">
        <f>_Loc</f>
        <v>KHCB</v>
      </c>
      <c r="Y81" s="60" t="e">
        <f>#REF!-2*Q81</f>
        <v>#REF!</v>
      </c>
      <c r="Z81" s="103" t="e">
        <f>+O81/P81</f>
        <v>#DIV/0!</v>
      </c>
      <c r="AA81" s="42"/>
      <c r="AB81" s="51">
        <f>_Loc</f>
        <v>0</v>
      </c>
      <c r="AC81" s="51">
        <f>_Loc</f>
        <v>0</v>
      </c>
      <c r="AD81" s="51">
        <f>_Loc</f>
        <v>0</v>
      </c>
      <c r="AE81" s="51">
        <f>_Loc</f>
        <v>0</v>
      </c>
      <c r="AF81" s="51">
        <f>_Loc</f>
        <v>0</v>
      </c>
      <c r="AG81" s="51">
        <f>_Loc</f>
        <v>0</v>
      </c>
      <c r="AH81" s="51">
        <f>_Loc</f>
        <v>0</v>
      </c>
      <c r="AI81" s="51">
        <f>_Loc</f>
        <v>0</v>
      </c>
      <c r="AJ81" s="51">
        <f>_Loc</f>
        <v>0</v>
      </c>
      <c r="AK81" s="51">
        <f>_Loc</f>
        <v>0</v>
      </c>
      <c r="AL81" s="51">
        <f>_Loc</f>
        <v>0</v>
      </c>
      <c r="AM81" s="51">
        <f>_Loc</f>
        <v>0</v>
      </c>
      <c r="AN81" s="51">
        <f>_Loc</f>
        <v>0</v>
      </c>
      <c r="AO81" s="51">
        <f>_Loc</f>
        <v>0</v>
      </c>
      <c r="AP81" s="51">
        <f>_Loc</f>
        <v>0</v>
      </c>
      <c r="AQ81" s="51">
        <f>_Loc</f>
        <v>0</v>
      </c>
      <c r="AR81" s="51">
        <f>_Loc</f>
        <v>0</v>
      </c>
      <c r="AS81" s="51">
        <f>_Loc</f>
        <v>0</v>
      </c>
      <c r="AT81" s="51">
        <f>_Loc</f>
        <v>0</v>
      </c>
      <c r="AU81" s="51">
        <f>_Loc</f>
        <v>0</v>
      </c>
      <c r="AV81" s="51" t="str">
        <f>_Loc</f>
        <v>x</v>
      </c>
      <c r="AW81" s="51" t="str">
        <f>_Loc</f>
        <v>x</v>
      </c>
      <c r="AX81" s="51" t="str">
        <f>_Loc</f>
        <v>x</v>
      </c>
      <c r="AY81" s="51">
        <f>_Loc</f>
        <v>0</v>
      </c>
      <c r="AZ81" s="51" t="str">
        <f>_Loc</f>
        <v>x</v>
      </c>
      <c r="BA81" s="51">
        <f>_Loc</f>
        <v>0</v>
      </c>
      <c r="BB81" s="51" t="str">
        <f>_Loc</f>
        <v>x</v>
      </c>
      <c r="BC81" s="51" t="str">
        <f>_Loc</f>
        <v>x</v>
      </c>
      <c r="BD81" s="51" t="str">
        <f>_Loc</f>
        <v>x</v>
      </c>
      <c r="BE81" s="51" t="str">
        <f>_Loc</f>
        <v>x</v>
      </c>
      <c r="BF81" s="51" t="str">
        <f>_Loc</f>
        <v>x</v>
      </c>
      <c r="BG81" s="51" t="str">
        <f>_Loc</f>
        <v>x</v>
      </c>
      <c r="BH81" s="51" t="str">
        <f>_Loc</f>
        <v>x</v>
      </c>
      <c r="BI81" s="51" t="str">
        <f>_Loc</f>
        <v>x</v>
      </c>
      <c r="BJ81" s="51" t="str">
        <f>_Loc</f>
        <v>x</v>
      </c>
      <c r="BK81" s="51" t="str">
        <f>_Loc</f>
        <v>x</v>
      </c>
      <c r="BL81" s="51" t="str">
        <f>_Loc</f>
        <v>x</v>
      </c>
      <c r="BM81" s="51">
        <f>_Loc</f>
        <v>0</v>
      </c>
    </row>
    <row r="82" spans="1:76" s="420" customFormat="1" ht="25.5" customHeight="1">
      <c r="A82" s="346"/>
      <c r="B82" s="347"/>
      <c r="C82" s="551"/>
      <c r="D82" s="500">
        <v>63</v>
      </c>
      <c r="E82" s="500" t="s">
        <v>5357</v>
      </c>
      <c r="F82" s="567" t="s">
        <v>867</v>
      </c>
      <c r="G82" s="671" t="s">
        <v>869</v>
      </c>
      <c r="H82" s="540" t="s">
        <v>5342</v>
      </c>
      <c r="I82" s="568">
        <v>2</v>
      </c>
      <c r="J82" s="557" t="s">
        <v>1484</v>
      </c>
      <c r="K82" s="504">
        <v>75</v>
      </c>
      <c r="L82" s="505">
        <v>42710</v>
      </c>
      <c r="M82" s="506" t="s">
        <v>5477</v>
      </c>
      <c r="N82" s="500">
        <v>5</v>
      </c>
      <c r="O82" s="642">
        <v>19</v>
      </c>
      <c r="P82" s="542"/>
      <c r="Q82" s="500"/>
      <c r="R82" s="214"/>
      <c r="S82" s="356"/>
      <c r="T82" s="215"/>
      <c r="U82" s="40"/>
      <c r="V82" s="39"/>
      <c r="W82" s="41"/>
      <c r="X82" s="41"/>
      <c r="Y82" s="60"/>
      <c r="Z82" s="103"/>
      <c r="AA82" s="42"/>
      <c r="AB82" s="51"/>
      <c r="AC82" s="51"/>
      <c r="AD82" s="51"/>
      <c r="AE82" s="51"/>
      <c r="AF82" s="51"/>
      <c r="AG82" s="51"/>
      <c r="AH82" s="51"/>
      <c r="AI82" s="51"/>
      <c r="AJ82" s="51"/>
      <c r="AK82" s="51"/>
      <c r="AL82" s="51"/>
      <c r="AM82" s="51"/>
      <c r="AN82" s="51"/>
      <c r="AO82" s="51"/>
      <c r="AP82" s="51"/>
      <c r="AQ82" s="51"/>
      <c r="AR82" s="51"/>
      <c r="AS82" s="51"/>
      <c r="AT82" s="51"/>
      <c r="AU82" s="51"/>
      <c r="AV82" s="51"/>
      <c r="AW82" s="51"/>
      <c r="AX82" s="51"/>
      <c r="AY82" s="51"/>
      <c r="AZ82" s="51"/>
      <c r="BA82" s="51"/>
      <c r="BB82" s="51"/>
      <c r="BC82" s="51"/>
      <c r="BD82" s="51"/>
      <c r="BE82" s="51"/>
      <c r="BF82" s="51"/>
      <c r="BG82" s="51"/>
      <c r="BH82" s="51"/>
      <c r="BI82" s="51"/>
      <c r="BJ82" s="51"/>
      <c r="BK82" s="51"/>
      <c r="BL82" s="51"/>
      <c r="BM82" s="51"/>
    </row>
    <row r="83" spans="1:76" s="420" customFormat="1" ht="25.5" customHeight="1">
      <c r="A83" s="346">
        <f>_Ngay_gio</f>
        <v>0.27083333333333331</v>
      </c>
      <c r="B83" s="347" t="str">
        <f>_Gio</f>
        <v>6:30</v>
      </c>
      <c r="C83" s="551" t="s">
        <v>5261</v>
      </c>
      <c r="D83" s="500">
        <v>64</v>
      </c>
      <c r="E83" s="500" t="s">
        <v>5427</v>
      </c>
      <c r="F83" s="501" t="s">
        <v>876</v>
      </c>
      <c r="G83" s="671" t="s">
        <v>878</v>
      </c>
      <c r="H83" s="502" t="s">
        <v>5426</v>
      </c>
      <c r="I83" s="503">
        <v>2</v>
      </c>
      <c r="J83" s="500" t="s">
        <v>1484</v>
      </c>
      <c r="K83" s="504">
        <v>60</v>
      </c>
      <c r="L83" s="574">
        <v>42714</v>
      </c>
      <c r="M83" s="506" t="s">
        <v>5570</v>
      </c>
      <c r="N83" s="500">
        <v>2</v>
      </c>
      <c r="O83" s="642">
        <v>8</v>
      </c>
      <c r="P83" s="542">
        <f>O83</f>
        <v>8</v>
      </c>
      <c r="Q83" s="500"/>
      <c r="R83" s="214"/>
      <c r="S83" s="356" t="str">
        <f>_Ngay</f>
        <v/>
      </c>
      <c r="T83" s="215"/>
      <c r="U83" s="40"/>
      <c r="V83" s="39"/>
      <c r="W83" s="41" t="str">
        <f>_Loc</f>
        <v>KVQT</v>
      </c>
      <c r="X83" s="41" t="str">
        <f>_Loc</f>
        <v>KTVT</v>
      </c>
      <c r="Y83" s="60" t="e">
        <f>#REF!-2*Q83</f>
        <v>#REF!</v>
      </c>
      <c r="Z83" s="103">
        <f>+O83/P83</f>
        <v>1</v>
      </c>
      <c r="AA83" s="42"/>
      <c r="AB83" s="51">
        <f>_Loc</f>
        <v>0</v>
      </c>
      <c r="AC83" s="51">
        <f>_Loc</f>
        <v>0</v>
      </c>
      <c r="AD83" s="51">
        <f>_Loc</f>
        <v>0</v>
      </c>
      <c r="AE83" s="51">
        <f>_Loc</f>
        <v>0</v>
      </c>
      <c r="AF83" s="51">
        <f>_Loc</f>
        <v>0</v>
      </c>
      <c r="AG83" s="51">
        <f>_Loc</f>
        <v>0</v>
      </c>
      <c r="AH83" s="51">
        <f>_Loc</f>
        <v>0</v>
      </c>
      <c r="AI83" s="51">
        <f>_Loc</f>
        <v>0</v>
      </c>
      <c r="AJ83" s="51">
        <f>_Loc</f>
        <v>0</v>
      </c>
      <c r="AK83" s="51">
        <f>_Loc</f>
        <v>0</v>
      </c>
      <c r="AL83" s="51">
        <f>_Loc</f>
        <v>0</v>
      </c>
      <c r="AM83" s="51">
        <f>_Loc</f>
        <v>0</v>
      </c>
      <c r="AN83" s="51">
        <f>_Loc</f>
        <v>0</v>
      </c>
      <c r="AO83" s="51" t="str">
        <f>_Loc</f>
        <v>x</v>
      </c>
      <c r="AP83" s="51" t="str">
        <f>_Loc</f>
        <v>x</v>
      </c>
      <c r="AQ83" s="51">
        <f>_Loc</f>
        <v>0</v>
      </c>
      <c r="AR83" s="51">
        <f>_Loc</f>
        <v>0</v>
      </c>
      <c r="AS83" s="51">
        <f>_Loc</f>
        <v>0</v>
      </c>
      <c r="AT83" s="51">
        <f>_Loc</f>
        <v>0</v>
      </c>
      <c r="AU83" s="43"/>
      <c r="AV83" s="43"/>
      <c r="AW83" s="43"/>
      <c r="AX83" s="43"/>
      <c r="AY83" s="43"/>
      <c r="AZ83" s="43"/>
      <c r="BA83" s="43"/>
      <c r="BB83" s="43"/>
      <c r="BC83" s="43"/>
      <c r="BD83" s="43"/>
      <c r="BE83" s="43"/>
      <c r="BF83" s="43"/>
      <c r="BG83" s="43"/>
      <c r="BH83" s="43"/>
      <c r="BI83" s="43"/>
      <c r="BJ83" s="43"/>
      <c r="BK83" s="43"/>
      <c r="BL83" s="43"/>
      <c r="BM83" s="43"/>
      <c r="BN83" s="43"/>
      <c r="BO83" s="43"/>
    </row>
    <row r="84" spans="1:76" s="420" customFormat="1" ht="25.5" customHeight="1">
      <c r="A84" s="346"/>
      <c r="B84" s="347"/>
      <c r="C84" s="551"/>
      <c r="D84" s="500">
        <v>65</v>
      </c>
      <c r="E84" s="500" t="s">
        <v>5369</v>
      </c>
      <c r="F84" s="501" t="s">
        <v>735</v>
      </c>
      <c r="G84" s="502" t="s">
        <v>5507</v>
      </c>
      <c r="H84" s="510" t="s">
        <v>5332</v>
      </c>
      <c r="I84" s="503">
        <v>4</v>
      </c>
      <c r="J84" s="500" t="s">
        <v>1511</v>
      </c>
      <c r="K84" s="558"/>
      <c r="L84" s="505">
        <v>42718</v>
      </c>
      <c r="M84" s="506" t="s">
        <v>5487</v>
      </c>
      <c r="N84" s="500">
        <v>5</v>
      </c>
      <c r="O84" s="642">
        <v>0</v>
      </c>
      <c r="P84" s="542"/>
      <c r="Q84" s="500"/>
      <c r="R84" s="214"/>
      <c r="S84" s="356"/>
      <c r="T84" s="215"/>
      <c r="U84" s="40"/>
      <c r="V84" s="39"/>
      <c r="W84" s="41"/>
      <c r="X84" s="41"/>
      <c r="Y84" s="60"/>
      <c r="Z84" s="103"/>
      <c r="AA84" s="42"/>
      <c r="AB84" s="51"/>
      <c r="AC84" s="51"/>
      <c r="AD84" s="51"/>
      <c r="AE84" s="51"/>
      <c r="AF84" s="51"/>
      <c r="AG84" s="51"/>
      <c r="AH84" s="51"/>
      <c r="AI84" s="51"/>
      <c r="AJ84" s="51"/>
      <c r="AK84" s="51"/>
      <c r="AL84" s="51"/>
      <c r="AM84" s="51"/>
      <c r="AN84" s="51"/>
      <c r="AO84" s="51"/>
      <c r="AP84" s="51"/>
      <c r="AQ84" s="51"/>
      <c r="AR84" s="51"/>
      <c r="AS84" s="51"/>
      <c r="AT84" s="51"/>
      <c r="AU84" s="43"/>
      <c r="AV84" s="43"/>
      <c r="AW84" s="43"/>
      <c r="AX84" s="43"/>
      <c r="AY84" s="43"/>
      <c r="AZ84" s="43"/>
      <c r="BA84" s="43"/>
      <c r="BB84" s="43"/>
      <c r="BC84" s="43"/>
      <c r="BD84" s="43"/>
      <c r="BE84" s="43"/>
      <c r="BF84" s="43"/>
      <c r="BG84" s="43"/>
      <c r="BH84" s="43"/>
      <c r="BI84" s="43"/>
      <c r="BJ84" s="43"/>
      <c r="BK84" s="43"/>
      <c r="BL84" s="43"/>
      <c r="BM84" s="43"/>
      <c r="BN84" s="43"/>
      <c r="BO84" s="43"/>
    </row>
    <row r="85" spans="1:76" s="420" customFormat="1" ht="25.5" customHeight="1">
      <c r="A85" s="346"/>
      <c r="B85" s="347"/>
      <c r="C85" s="552"/>
      <c r="D85" s="500">
        <v>66</v>
      </c>
      <c r="E85" s="500" t="s">
        <v>5353</v>
      </c>
      <c r="F85" s="501" t="s">
        <v>870</v>
      </c>
      <c r="G85" s="502" t="s">
        <v>872</v>
      </c>
      <c r="H85" s="502" t="s">
        <v>5335</v>
      </c>
      <c r="I85" s="503">
        <v>2</v>
      </c>
      <c r="J85" s="500" t="s">
        <v>1484</v>
      </c>
      <c r="K85" s="504">
        <v>90</v>
      </c>
      <c r="L85" s="573">
        <v>42604</v>
      </c>
      <c r="M85" s="506" t="s">
        <v>5383</v>
      </c>
      <c r="N85" s="500">
        <v>5</v>
      </c>
      <c r="O85" s="642">
        <v>53</v>
      </c>
      <c r="P85" s="542"/>
      <c r="Q85" s="500"/>
      <c r="R85" s="214"/>
      <c r="S85" s="356"/>
      <c r="T85" s="215"/>
      <c r="U85" s="40"/>
      <c r="V85" s="39"/>
      <c r="W85" s="41"/>
      <c r="X85" s="41"/>
      <c r="Y85" s="60"/>
      <c r="Z85" s="103"/>
      <c r="AA85" s="42"/>
      <c r="AB85" s="51"/>
      <c r="AC85" s="51"/>
      <c r="AD85" s="51"/>
      <c r="AE85" s="51"/>
      <c r="AF85" s="51"/>
      <c r="AG85" s="51"/>
      <c r="AH85" s="51"/>
      <c r="AI85" s="51"/>
      <c r="AJ85" s="51"/>
      <c r="AK85" s="51"/>
      <c r="AL85" s="51"/>
      <c r="AM85" s="51"/>
      <c r="AN85" s="51"/>
      <c r="AO85" s="51"/>
      <c r="AP85" s="51"/>
      <c r="AQ85" s="51"/>
      <c r="AR85" s="51"/>
      <c r="AS85" s="51"/>
      <c r="AT85" s="51"/>
      <c r="AU85" s="43"/>
      <c r="AV85" s="43"/>
      <c r="AW85" s="43"/>
      <c r="AX85" s="43"/>
      <c r="AY85" s="43"/>
      <c r="AZ85" s="43"/>
      <c r="BA85" s="43"/>
      <c r="BB85" s="43"/>
      <c r="BC85" s="43"/>
      <c r="BD85" s="43"/>
      <c r="BE85" s="43"/>
      <c r="BF85" s="43"/>
      <c r="BG85" s="43"/>
      <c r="BH85" s="43"/>
      <c r="BI85" s="43"/>
      <c r="BJ85" s="43"/>
      <c r="BK85" s="43"/>
      <c r="BL85" s="43"/>
      <c r="BM85" s="43"/>
      <c r="BO85" s="43"/>
    </row>
    <row r="86" spans="1:76" s="420" customFormat="1" ht="25.5" customHeight="1">
      <c r="A86" s="397"/>
      <c r="B86" s="398"/>
      <c r="C86" s="553"/>
      <c r="D86" s="500">
        <v>67</v>
      </c>
      <c r="E86" s="500" t="s">
        <v>5427</v>
      </c>
      <c r="F86" s="501" t="s">
        <v>102</v>
      </c>
      <c r="G86" s="671" t="s">
        <v>62</v>
      </c>
      <c r="H86" s="502" t="s">
        <v>5438</v>
      </c>
      <c r="I86" s="503">
        <v>2</v>
      </c>
      <c r="J86" s="500"/>
      <c r="K86" s="504"/>
      <c r="L86" s="505">
        <v>42703</v>
      </c>
      <c r="M86" s="524" t="s">
        <v>5385</v>
      </c>
      <c r="N86" s="500">
        <v>5</v>
      </c>
      <c r="O86" s="642">
        <v>14</v>
      </c>
      <c r="P86" s="542"/>
      <c r="Q86" s="500"/>
      <c r="R86" s="412"/>
      <c r="S86" s="413"/>
      <c r="T86" s="414"/>
      <c r="U86" s="408"/>
      <c r="V86" s="404"/>
      <c r="W86" s="415"/>
      <c r="X86" s="415"/>
      <c r="Y86" s="416"/>
      <c r="Z86" s="417"/>
      <c r="AA86" s="418"/>
      <c r="AB86" s="419"/>
      <c r="AC86" s="419"/>
      <c r="AD86" s="419"/>
      <c r="AE86" s="419"/>
      <c r="AF86" s="419"/>
      <c r="AG86" s="419"/>
      <c r="AH86" s="419"/>
      <c r="AI86" s="419"/>
      <c r="AJ86" s="419"/>
      <c r="AK86" s="419"/>
      <c r="AL86" s="419"/>
      <c r="AM86" s="419"/>
      <c r="AN86" s="419"/>
      <c r="AO86" s="419"/>
      <c r="AP86" s="419"/>
      <c r="AQ86" s="419"/>
      <c r="AR86" s="419"/>
      <c r="AS86" s="419"/>
      <c r="AT86" s="419"/>
      <c r="AU86" s="419"/>
      <c r="AV86" s="419"/>
      <c r="AW86" s="419"/>
      <c r="AX86" s="419"/>
      <c r="AY86" s="419"/>
      <c r="AZ86" s="419"/>
      <c r="BA86" s="419"/>
      <c r="BB86" s="419"/>
      <c r="BC86" s="419"/>
      <c r="BD86" s="419"/>
      <c r="BE86" s="419"/>
      <c r="BF86" s="419"/>
      <c r="BG86" s="419"/>
      <c r="BH86" s="419"/>
      <c r="BI86" s="419"/>
      <c r="BJ86" s="419"/>
      <c r="BK86" s="419"/>
      <c r="BL86" s="419"/>
      <c r="BM86" s="419"/>
    </row>
    <row r="87" spans="1:76" s="420" customFormat="1" ht="37.5">
      <c r="A87" s="397"/>
      <c r="B87" s="398"/>
      <c r="C87" s="553"/>
      <c r="D87" s="500">
        <v>68</v>
      </c>
      <c r="E87" s="500" t="s">
        <v>5357</v>
      </c>
      <c r="F87" s="501" t="s">
        <v>396</v>
      </c>
      <c r="G87" s="671" t="s">
        <v>5436</v>
      </c>
      <c r="H87" s="502" t="s">
        <v>5339</v>
      </c>
      <c r="I87" s="503">
        <v>3</v>
      </c>
      <c r="J87" s="500" t="s">
        <v>1484</v>
      </c>
      <c r="K87" s="504">
        <v>60</v>
      </c>
      <c r="L87" s="573">
        <v>42709</v>
      </c>
      <c r="M87" s="506" t="s">
        <v>5383</v>
      </c>
      <c r="N87" s="500"/>
      <c r="O87" s="642">
        <f>198+199+130+72</f>
        <v>599</v>
      </c>
      <c r="P87" s="377">
        <v>30</v>
      </c>
      <c r="Q87" s="403">
        <v>20</v>
      </c>
      <c r="R87" s="412"/>
      <c r="S87" s="413"/>
      <c r="T87" s="414"/>
      <c r="U87" s="408"/>
      <c r="V87" s="404"/>
      <c r="W87" s="415"/>
      <c r="X87" s="415"/>
      <c r="Y87" s="416"/>
      <c r="Z87" s="417"/>
      <c r="AA87" s="418"/>
      <c r="AB87" s="419"/>
      <c r="AC87" s="419"/>
      <c r="AD87" s="419"/>
      <c r="AE87" s="419"/>
      <c r="AF87" s="419"/>
      <c r="AG87" s="419"/>
      <c r="AH87" s="419"/>
      <c r="AI87" s="419"/>
      <c r="AJ87" s="419"/>
      <c r="AK87" s="419"/>
      <c r="AL87" s="419"/>
      <c r="AM87" s="419"/>
      <c r="AN87" s="419"/>
      <c r="AO87" s="419"/>
      <c r="AP87" s="419"/>
      <c r="AQ87" s="419"/>
      <c r="AR87" s="419"/>
      <c r="AS87" s="419"/>
      <c r="AT87" s="419"/>
      <c r="AU87" s="419"/>
      <c r="AV87" s="419"/>
      <c r="AW87" s="419"/>
      <c r="AX87" s="419"/>
      <c r="AY87" s="419"/>
      <c r="AZ87" s="419"/>
      <c r="BA87" s="419"/>
      <c r="BB87" s="419"/>
      <c r="BC87" s="419"/>
      <c r="BD87" s="419"/>
      <c r="BE87" s="419"/>
      <c r="BF87" s="419"/>
      <c r="BG87" s="419"/>
      <c r="BH87" s="419"/>
      <c r="BI87" s="419"/>
      <c r="BJ87" s="419"/>
      <c r="BK87" s="419"/>
      <c r="BL87" s="419"/>
      <c r="BM87" s="419"/>
      <c r="BO87" s="639" t="s">
        <v>5518</v>
      </c>
      <c r="BP87" s="5" t="s">
        <v>5510</v>
      </c>
      <c r="BQ87" s="5" t="s">
        <v>5495</v>
      </c>
      <c r="BR87" s="5" t="s">
        <v>5496</v>
      </c>
      <c r="BS87" s="5" t="s">
        <v>5497</v>
      </c>
      <c r="BT87" s="5" t="s">
        <v>5498</v>
      </c>
      <c r="BU87" s="5" t="s">
        <v>5508</v>
      </c>
      <c r="BV87" s="5" t="s">
        <v>5509</v>
      </c>
      <c r="BW87" s="5" t="s">
        <v>5511</v>
      </c>
      <c r="BX87" s="5" t="s">
        <v>5515</v>
      </c>
    </row>
    <row r="88" spans="1:76" s="43" customFormat="1" ht="25.5" customHeight="1">
      <c r="A88" s="346">
        <f>_Ngay_gio</f>
        <v>90.270833333333329</v>
      </c>
      <c r="B88" s="347" t="str">
        <f>_Gio</f>
        <v>6:30</v>
      </c>
      <c r="C88" s="551" t="s">
        <v>3369</v>
      </c>
      <c r="D88" s="500">
        <v>69</v>
      </c>
      <c r="E88" s="500" t="s">
        <v>5427</v>
      </c>
      <c r="F88" s="501" t="s">
        <v>1654</v>
      </c>
      <c r="G88" s="671" t="s">
        <v>395</v>
      </c>
      <c r="H88" s="502" t="s">
        <v>5486</v>
      </c>
      <c r="I88" s="503">
        <v>2</v>
      </c>
      <c r="J88" s="500" t="s">
        <v>1484</v>
      </c>
      <c r="K88" s="504">
        <v>60</v>
      </c>
      <c r="L88" s="573">
        <v>42696</v>
      </c>
      <c r="M88" s="506" t="s">
        <v>5385</v>
      </c>
      <c r="N88" s="500">
        <v>5</v>
      </c>
      <c r="O88" s="43">
        <v>6</v>
      </c>
      <c r="P88" s="507">
        <v>198</v>
      </c>
      <c r="Q88" s="500">
        <v>6</v>
      </c>
      <c r="R88" s="214"/>
      <c r="S88" s="356" t="str">
        <f>_Ngay</f>
        <v/>
      </c>
      <c r="T88" s="215"/>
      <c r="U88" s="40"/>
      <c r="V88" s="39"/>
      <c r="W88" s="41" t="str">
        <f>_Loc</f>
        <v>TTHT</v>
      </c>
      <c r="X88" s="41" t="str">
        <f>_Loc</f>
        <v>CNTT</v>
      </c>
      <c r="Y88" s="60" t="e">
        <f>#REF!-2*Q88</f>
        <v>#REF!</v>
      </c>
      <c r="Z88" s="103">
        <f>+O88/P88</f>
        <v>3.0303030303030304E-2</v>
      </c>
      <c r="AA88" s="42"/>
      <c r="AB88" s="51">
        <f>_Loc</f>
        <v>0</v>
      </c>
      <c r="AC88" s="51">
        <f>_Loc</f>
        <v>0</v>
      </c>
      <c r="AD88" s="51">
        <f>_Loc</f>
        <v>0</v>
      </c>
      <c r="AE88" s="51">
        <f>_Loc</f>
        <v>0</v>
      </c>
      <c r="AF88" s="51">
        <f>_Loc</f>
        <v>0</v>
      </c>
      <c r="AG88" s="51">
        <f>_Loc</f>
        <v>0</v>
      </c>
      <c r="AH88" s="51">
        <f>_Loc</f>
        <v>0</v>
      </c>
      <c r="AI88" s="51">
        <f>_Loc</f>
        <v>0</v>
      </c>
      <c r="AJ88" s="51">
        <f>_Loc</f>
        <v>0</v>
      </c>
      <c r="AK88" s="51">
        <f>_Loc</f>
        <v>0</v>
      </c>
      <c r="AL88" s="51">
        <f>_Loc</f>
        <v>0</v>
      </c>
      <c r="AM88" s="51">
        <f>_Loc</f>
        <v>0</v>
      </c>
      <c r="AN88" s="51" t="str">
        <f>_Loc</f>
        <v>x</v>
      </c>
      <c r="AO88" s="51">
        <f>_Loc</f>
        <v>0</v>
      </c>
      <c r="AP88" s="51">
        <f>_Loc</f>
        <v>0</v>
      </c>
      <c r="AQ88" s="51">
        <f>_Loc</f>
        <v>0</v>
      </c>
      <c r="AR88" s="51">
        <f>_Loc</f>
        <v>0</v>
      </c>
      <c r="AS88" s="51">
        <f>_Loc</f>
        <v>0</v>
      </c>
      <c r="AT88" s="51">
        <f>_Loc</f>
        <v>0</v>
      </c>
      <c r="AU88" s="51">
        <f>_Loc</f>
        <v>0</v>
      </c>
      <c r="AV88" s="51">
        <f>_Loc</f>
        <v>0</v>
      </c>
      <c r="AW88" s="51">
        <f>_Loc</f>
        <v>0</v>
      </c>
      <c r="AX88" s="51">
        <f>_Loc</f>
        <v>0</v>
      </c>
      <c r="AY88" s="51">
        <f>_Loc</f>
        <v>0</v>
      </c>
      <c r="AZ88" s="51">
        <f>_Loc</f>
        <v>0</v>
      </c>
      <c r="BA88" s="51">
        <f>_Loc</f>
        <v>0</v>
      </c>
      <c r="BB88" s="51">
        <f>_Loc</f>
        <v>0</v>
      </c>
      <c r="BC88" s="51">
        <f>_Loc</f>
        <v>0</v>
      </c>
      <c r="BD88" s="51">
        <f>_Loc</f>
        <v>0</v>
      </c>
      <c r="BE88" s="51">
        <f>_Loc</f>
        <v>0</v>
      </c>
      <c r="BF88" s="51">
        <f>_Loc</f>
        <v>0</v>
      </c>
      <c r="BG88" s="51">
        <f>_Loc</f>
        <v>0</v>
      </c>
      <c r="BH88" s="51">
        <f>_Loc</f>
        <v>0</v>
      </c>
      <c r="BI88" s="51">
        <f>_Loc</f>
        <v>0</v>
      </c>
      <c r="BJ88" s="51">
        <f>_Loc</f>
        <v>0</v>
      </c>
      <c r="BK88" s="51">
        <f>_Loc</f>
        <v>0</v>
      </c>
      <c r="BL88" s="51">
        <f>_Loc</f>
        <v>0</v>
      </c>
      <c r="BM88" s="51">
        <f>_Loc</f>
        <v>0</v>
      </c>
      <c r="BO88" s="43" t="s">
        <v>5523</v>
      </c>
      <c r="BP88" s="634">
        <v>12</v>
      </c>
      <c r="BQ88" s="634">
        <v>18</v>
      </c>
      <c r="BR88" s="634">
        <v>3</v>
      </c>
      <c r="BS88" s="634">
        <v>6</v>
      </c>
      <c r="BT88" s="634">
        <v>3</v>
      </c>
      <c r="BU88" s="634">
        <v>6</v>
      </c>
      <c r="BV88" s="634">
        <v>2</v>
      </c>
      <c r="BW88" s="634">
        <v>2</v>
      </c>
      <c r="BX88" s="43">
        <f>SUM(BQ88:BW88)</f>
        <v>40</v>
      </c>
    </row>
    <row r="89" spans="1:76" s="43" customFormat="1" ht="37.5" customHeight="1">
      <c r="A89" s="397"/>
      <c r="B89" s="398"/>
      <c r="C89" s="553"/>
      <c r="D89" s="500">
        <v>70</v>
      </c>
      <c r="E89" s="500" t="s">
        <v>5369</v>
      </c>
      <c r="F89" s="501" t="s">
        <v>1109</v>
      </c>
      <c r="G89" s="502" t="s">
        <v>1111</v>
      </c>
      <c r="H89" s="502" t="s">
        <v>5331</v>
      </c>
      <c r="I89" s="503">
        <v>2</v>
      </c>
      <c r="J89" s="500" t="s">
        <v>1484</v>
      </c>
      <c r="K89" s="504">
        <v>90</v>
      </c>
      <c r="L89" s="505">
        <v>42605</v>
      </c>
      <c r="M89" s="506" t="s">
        <v>5385</v>
      </c>
      <c r="N89" s="500">
        <v>5</v>
      </c>
      <c r="O89" s="43">
        <v>14</v>
      </c>
      <c r="P89" s="507">
        <f>O89+O90+O95+O100+O105</f>
        <v>199</v>
      </c>
      <c r="Q89" s="500">
        <v>7</v>
      </c>
      <c r="R89" s="412"/>
      <c r="S89" s="413"/>
      <c r="T89" s="414"/>
      <c r="U89" s="408"/>
      <c r="V89" s="404"/>
      <c r="W89" s="415"/>
      <c r="X89" s="415"/>
      <c r="Y89" s="416"/>
      <c r="Z89" s="417"/>
      <c r="AA89" s="418"/>
      <c r="AB89" s="419"/>
      <c r="AC89" s="419"/>
      <c r="AD89" s="419"/>
      <c r="AE89" s="419"/>
      <c r="AF89" s="419"/>
      <c r="AG89" s="419"/>
      <c r="AH89" s="419"/>
      <c r="AI89" s="419"/>
      <c r="AJ89" s="419"/>
      <c r="AK89" s="419"/>
      <c r="AL89" s="419"/>
      <c r="AM89" s="419"/>
      <c r="AN89" s="419"/>
      <c r="AO89" s="419"/>
      <c r="AP89" s="419"/>
      <c r="AQ89" s="419"/>
      <c r="AR89" s="419"/>
      <c r="AS89" s="419"/>
      <c r="AT89" s="419"/>
      <c r="AU89" s="419"/>
      <c r="AV89" s="419"/>
      <c r="AW89" s="419"/>
      <c r="AX89" s="419"/>
      <c r="AY89" s="419"/>
      <c r="AZ89" s="419"/>
      <c r="BA89" s="419"/>
      <c r="BB89" s="419"/>
      <c r="BC89" s="419"/>
      <c r="BD89" s="419"/>
      <c r="BE89" s="419"/>
      <c r="BF89" s="419"/>
      <c r="BG89" s="419"/>
      <c r="BH89" s="419"/>
      <c r="BI89" s="419"/>
      <c r="BJ89" s="419"/>
      <c r="BK89" s="419"/>
      <c r="BL89" s="419"/>
      <c r="BM89" s="419"/>
      <c r="BO89" s="43" t="s">
        <v>5529</v>
      </c>
      <c r="BP89" s="634">
        <v>14</v>
      </c>
    </row>
    <row r="90" spans="1:76" s="43" customFormat="1" ht="25.5" customHeight="1">
      <c r="A90" s="397"/>
      <c r="B90" s="398"/>
      <c r="C90" s="553"/>
      <c r="D90" s="500">
        <v>71</v>
      </c>
      <c r="E90" s="500" t="s">
        <v>5353</v>
      </c>
      <c r="F90" s="501" t="s">
        <v>1124</v>
      </c>
      <c r="G90" s="671" t="s">
        <v>297</v>
      </c>
      <c r="H90" s="502" t="s">
        <v>5336</v>
      </c>
      <c r="I90" s="503">
        <v>2</v>
      </c>
      <c r="J90" s="500" t="s">
        <v>1484</v>
      </c>
      <c r="K90" s="504">
        <v>90</v>
      </c>
      <c r="L90" s="505">
        <v>42705</v>
      </c>
      <c r="M90" s="506" t="s">
        <v>5423</v>
      </c>
      <c r="N90" s="500"/>
      <c r="O90" s="43">
        <v>30</v>
      </c>
      <c r="P90" s="507">
        <v>130</v>
      </c>
      <c r="Q90" s="500">
        <v>5</v>
      </c>
      <c r="R90" s="412"/>
      <c r="S90" s="413"/>
      <c r="T90" s="414"/>
      <c r="U90" s="408"/>
      <c r="V90" s="404"/>
      <c r="W90" s="415"/>
      <c r="X90" s="415"/>
      <c r="Y90" s="416"/>
      <c r="Z90" s="417"/>
      <c r="AA90" s="418"/>
      <c r="AB90" s="419"/>
      <c r="AC90" s="419"/>
      <c r="AD90" s="419"/>
      <c r="AE90" s="419"/>
      <c r="AF90" s="419"/>
      <c r="AG90" s="419"/>
      <c r="AH90" s="419"/>
      <c r="AI90" s="419"/>
      <c r="AJ90" s="419"/>
      <c r="AK90" s="419"/>
      <c r="AL90" s="419"/>
      <c r="AM90" s="419"/>
      <c r="AN90" s="419"/>
      <c r="AO90" s="419"/>
      <c r="AP90" s="419"/>
      <c r="AQ90" s="419"/>
      <c r="AR90" s="419"/>
      <c r="AS90" s="419"/>
      <c r="AT90" s="419"/>
      <c r="AU90" s="419"/>
      <c r="AV90" s="419"/>
      <c r="AW90" s="419"/>
      <c r="AX90" s="419"/>
      <c r="AY90" s="419"/>
      <c r="AZ90" s="419"/>
      <c r="BA90" s="419"/>
      <c r="BB90" s="419"/>
      <c r="BC90" s="419"/>
      <c r="BD90" s="419"/>
      <c r="BE90" s="419"/>
      <c r="BF90" s="419"/>
      <c r="BG90" s="419"/>
      <c r="BH90" s="419"/>
      <c r="BI90" s="419"/>
      <c r="BJ90" s="419"/>
      <c r="BK90" s="419"/>
      <c r="BL90" s="419"/>
      <c r="BM90" s="419"/>
      <c r="BO90" s="43" t="s">
        <v>5524</v>
      </c>
      <c r="BP90" s="634">
        <v>10</v>
      </c>
    </row>
    <row r="91" spans="1:76" s="43" customFormat="1" ht="25.5" customHeight="1">
      <c r="A91" s="397"/>
      <c r="B91" s="398"/>
      <c r="C91" s="553"/>
      <c r="D91" s="500">
        <v>72</v>
      </c>
      <c r="E91" s="500" t="s">
        <v>5357</v>
      </c>
      <c r="F91" s="501" t="s">
        <v>102</v>
      </c>
      <c r="G91" s="502" t="s">
        <v>62</v>
      </c>
      <c r="H91" s="508" t="s">
        <v>5410</v>
      </c>
      <c r="I91" s="503">
        <v>2</v>
      </c>
      <c r="J91" s="500" t="s">
        <v>1484</v>
      </c>
      <c r="K91" s="528">
        <v>60</v>
      </c>
      <c r="L91" s="505">
        <v>42605</v>
      </c>
      <c r="M91" s="506" t="s">
        <v>5385</v>
      </c>
      <c r="N91" s="500">
        <v>5</v>
      </c>
      <c r="O91" s="43">
        <v>51</v>
      </c>
      <c r="P91" s="542">
        <v>72</v>
      </c>
      <c r="Q91" s="500">
        <v>2</v>
      </c>
      <c r="R91" s="412"/>
      <c r="S91" s="413"/>
      <c r="T91" s="414"/>
      <c r="U91" s="408"/>
      <c r="V91" s="404"/>
      <c r="W91" s="415"/>
      <c r="X91" s="415"/>
      <c r="Y91" s="416"/>
      <c r="Z91" s="417"/>
      <c r="AA91" s="418"/>
      <c r="AB91" s="419"/>
      <c r="AC91" s="419"/>
      <c r="AD91" s="419"/>
      <c r="AE91" s="419"/>
      <c r="AF91" s="419"/>
      <c r="AG91" s="419"/>
      <c r="AH91" s="419"/>
      <c r="AI91" s="419"/>
      <c r="AJ91" s="419"/>
      <c r="AK91" s="419"/>
      <c r="AL91" s="419"/>
      <c r="AM91" s="419"/>
      <c r="AN91" s="419"/>
      <c r="AO91" s="419"/>
      <c r="AP91" s="419"/>
      <c r="AQ91" s="419"/>
      <c r="AR91" s="419"/>
      <c r="AS91" s="419"/>
      <c r="AT91" s="419"/>
      <c r="AU91" s="419"/>
      <c r="AV91" s="419"/>
      <c r="AW91" s="419"/>
      <c r="AX91" s="419"/>
      <c r="AY91" s="419"/>
      <c r="AZ91" s="419"/>
      <c r="BA91" s="419"/>
      <c r="BB91" s="419"/>
      <c r="BC91" s="419"/>
      <c r="BD91" s="419"/>
      <c r="BE91" s="419"/>
      <c r="BF91" s="419"/>
      <c r="BG91" s="419"/>
      <c r="BH91" s="419"/>
      <c r="BI91" s="419"/>
      <c r="BJ91" s="419"/>
      <c r="BK91" s="419"/>
      <c r="BL91" s="419"/>
      <c r="BM91" s="419"/>
      <c r="BO91" s="43" t="s">
        <v>5528</v>
      </c>
      <c r="BP91" s="634">
        <v>4</v>
      </c>
    </row>
    <row r="92" spans="1:76" s="43" customFormat="1" ht="25.5" customHeight="1">
      <c r="A92" s="397"/>
      <c r="B92" s="398"/>
      <c r="C92" s="553"/>
      <c r="D92" s="500">
        <v>73</v>
      </c>
      <c r="E92" s="528" t="s">
        <v>5357</v>
      </c>
      <c r="F92" s="501" t="s">
        <v>223</v>
      </c>
      <c r="G92" s="671" t="s">
        <v>5552</v>
      </c>
      <c r="H92" s="502" t="s">
        <v>5348</v>
      </c>
      <c r="I92" s="503">
        <v>4</v>
      </c>
      <c r="J92" s="500" t="s">
        <v>1484</v>
      </c>
      <c r="K92" s="504">
        <v>60</v>
      </c>
      <c r="L92" s="505">
        <v>42710</v>
      </c>
      <c r="M92" s="506" t="s">
        <v>5385</v>
      </c>
      <c r="N92" s="528"/>
      <c r="O92" s="43">
        <v>74</v>
      </c>
      <c r="P92" s="542"/>
      <c r="Q92" s="500"/>
      <c r="R92" s="412"/>
      <c r="S92" s="413"/>
      <c r="T92" s="414"/>
      <c r="U92" s="408"/>
      <c r="V92" s="404"/>
      <c r="W92" s="415"/>
      <c r="X92" s="415"/>
      <c r="Y92" s="416"/>
      <c r="Z92" s="417"/>
      <c r="AA92" s="418"/>
      <c r="AB92" s="419"/>
      <c r="AC92" s="419"/>
      <c r="AD92" s="419"/>
      <c r="AE92" s="419"/>
      <c r="AF92" s="419"/>
      <c r="AG92" s="419"/>
      <c r="AH92" s="419"/>
      <c r="AI92" s="419"/>
      <c r="AJ92" s="419"/>
      <c r="AK92" s="419"/>
      <c r="AL92" s="419"/>
      <c r="AM92" s="419"/>
      <c r="AN92" s="419"/>
      <c r="AO92" s="419"/>
      <c r="AP92" s="419"/>
      <c r="AQ92" s="419"/>
      <c r="AR92" s="419"/>
      <c r="AS92" s="419"/>
      <c r="AT92" s="419"/>
      <c r="AU92" s="419"/>
      <c r="AV92" s="419"/>
      <c r="AW92" s="419"/>
      <c r="AX92" s="419"/>
      <c r="AY92" s="419"/>
      <c r="AZ92" s="419"/>
      <c r="BA92" s="419"/>
      <c r="BB92" s="419"/>
      <c r="BC92" s="419"/>
      <c r="BD92" s="419"/>
      <c r="BE92" s="419"/>
      <c r="BF92" s="419"/>
      <c r="BG92" s="419"/>
      <c r="BH92" s="419"/>
      <c r="BI92" s="419"/>
      <c r="BJ92" s="419"/>
      <c r="BK92" s="419"/>
      <c r="BL92" s="419"/>
      <c r="BM92" s="419"/>
      <c r="BO92" s="43" t="s">
        <v>5525</v>
      </c>
      <c r="BP92" s="634"/>
    </row>
    <row r="93" spans="1:76" s="43" customFormat="1" ht="25.5" customHeight="1">
      <c r="A93" s="397"/>
      <c r="B93" s="398"/>
      <c r="C93" s="553"/>
      <c r="D93" s="500">
        <v>74</v>
      </c>
      <c r="E93" s="500" t="s">
        <v>5353</v>
      </c>
      <c r="F93" s="501" t="s">
        <v>719</v>
      </c>
      <c r="G93" s="671" t="s">
        <v>5543</v>
      </c>
      <c r="H93" s="502" t="s">
        <v>5337</v>
      </c>
      <c r="I93" s="503">
        <v>4</v>
      </c>
      <c r="J93" s="500"/>
      <c r="K93" s="504">
        <v>90</v>
      </c>
      <c r="L93" s="505">
        <v>42711</v>
      </c>
      <c r="M93" s="506" t="s">
        <v>5386</v>
      </c>
      <c r="N93" s="500"/>
      <c r="O93" s="43">
        <v>72</v>
      </c>
      <c r="P93" s="542"/>
      <c r="Q93" s="500"/>
      <c r="R93" s="412"/>
      <c r="S93" s="413"/>
      <c r="T93" s="414"/>
      <c r="U93" s="408"/>
      <c r="V93" s="404"/>
      <c r="W93" s="415"/>
      <c r="X93" s="415"/>
      <c r="Y93" s="416"/>
      <c r="Z93" s="417"/>
      <c r="AA93" s="418"/>
      <c r="AB93" s="419"/>
      <c r="AC93" s="419"/>
      <c r="AD93" s="419"/>
      <c r="AE93" s="419"/>
      <c r="AF93" s="419"/>
      <c r="AG93" s="419"/>
      <c r="AH93" s="419"/>
      <c r="AI93" s="419"/>
      <c r="AJ93" s="419"/>
      <c r="AK93" s="419"/>
      <c r="AL93" s="419"/>
      <c r="AM93" s="419"/>
      <c r="AN93" s="419"/>
      <c r="AO93" s="419"/>
      <c r="AP93" s="419"/>
      <c r="AQ93" s="419"/>
      <c r="AR93" s="419"/>
      <c r="AS93" s="419"/>
      <c r="AT93" s="419"/>
      <c r="AU93" s="419"/>
      <c r="AV93" s="419"/>
      <c r="AW93" s="419"/>
      <c r="AX93" s="419"/>
      <c r="AY93" s="419"/>
      <c r="AZ93" s="419"/>
      <c r="BA93" s="419"/>
      <c r="BB93" s="419"/>
      <c r="BC93" s="419"/>
      <c r="BD93" s="419"/>
      <c r="BE93" s="419"/>
      <c r="BF93" s="419"/>
      <c r="BG93" s="419"/>
      <c r="BH93" s="419"/>
      <c r="BI93" s="419"/>
      <c r="BJ93" s="419"/>
      <c r="BK93" s="419"/>
      <c r="BL93" s="419"/>
      <c r="BM93" s="419"/>
      <c r="BO93" s="43" t="s">
        <v>5526</v>
      </c>
      <c r="BP93" s="634"/>
    </row>
    <row r="94" spans="1:76" s="43" customFormat="1" ht="25.5" customHeight="1">
      <c r="A94" s="397"/>
      <c r="B94" s="398"/>
      <c r="C94" s="553"/>
      <c r="D94" s="500">
        <v>75</v>
      </c>
      <c r="E94" s="500" t="s">
        <v>5427</v>
      </c>
      <c r="F94" s="567" t="s">
        <v>5562</v>
      </c>
      <c r="G94" s="685" t="s">
        <v>5563</v>
      </c>
      <c r="H94" s="502" t="s">
        <v>5437</v>
      </c>
      <c r="I94" s="568">
        <v>2</v>
      </c>
      <c r="J94" s="557"/>
      <c r="K94" s="563">
        <v>60</v>
      </c>
      <c r="L94" s="505">
        <v>42696</v>
      </c>
      <c r="M94" s="506" t="s">
        <v>5385</v>
      </c>
      <c r="N94" s="500">
        <v>5</v>
      </c>
      <c r="O94" s="43">
        <v>42</v>
      </c>
      <c r="P94" s="542"/>
      <c r="Q94" s="500"/>
      <c r="R94" s="412"/>
      <c r="S94" s="413"/>
      <c r="T94" s="414"/>
      <c r="U94" s="408"/>
      <c r="V94" s="404"/>
      <c r="W94" s="415"/>
      <c r="X94" s="415"/>
      <c r="Y94" s="416"/>
      <c r="Z94" s="417"/>
      <c r="AA94" s="418"/>
      <c r="AB94" s="419"/>
      <c r="AC94" s="419"/>
      <c r="AD94" s="419"/>
      <c r="AE94" s="419"/>
      <c r="AF94" s="419"/>
      <c r="AG94" s="419"/>
      <c r="AH94" s="419"/>
      <c r="AI94" s="419"/>
      <c r="AJ94" s="419"/>
      <c r="AK94" s="419"/>
      <c r="AL94" s="419"/>
      <c r="AM94" s="419"/>
      <c r="AN94" s="419"/>
      <c r="AO94" s="419"/>
      <c r="AP94" s="419"/>
      <c r="AQ94" s="419"/>
      <c r="AR94" s="419"/>
      <c r="AS94" s="419"/>
      <c r="AT94" s="419"/>
      <c r="AU94" s="419"/>
      <c r="AV94" s="419"/>
      <c r="AW94" s="419"/>
      <c r="AX94" s="419"/>
      <c r="AY94" s="419"/>
      <c r="AZ94" s="419"/>
      <c r="BA94" s="419"/>
      <c r="BB94" s="419"/>
      <c r="BC94" s="419"/>
      <c r="BD94" s="419"/>
      <c r="BE94" s="419"/>
      <c r="BF94" s="419"/>
      <c r="BG94" s="419"/>
      <c r="BH94" s="419"/>
      <c r="BI94" s="419"/>
      <c r="BJ94" s="419"/>
      <c r="BK94" s="419"/>
      <c r="BL94" s="419"/>
      <c r="BM94" s="419"/>
      <c r="BO94" s="43" t="s">
        <v>5527</v>
      </c>
    </row>
    <row r="95" spans="1:76" s="43" customFormat="1" ht="25.5" customHeight="1">
      <c r="A95" s="397"/>
      <c r="B95" s="398"/>
      <c r="C95" s="553"/>
      <c r="D95" s="500">
        <v>76</v>
      </c>
      <c r="E95" s="500" t="s">
        <v>5427</v>
      </c>
      <c r="F95" s="501" t="s">
        <v>217</v>
      </c>
      <c r="G95" s="671" t="s">
        <v>219</v>
      </c>
      <c r="H95" s="502" t="s">
        <v>5425</v>
      </c>
      <c r="I95" s="503">
        <v>2</v>
      </c>
      <c r="J95" s="500" t="s">
        <v>1484</v>
      </c>
      <c r="K95" s="504">
        <v>90</v>
      </c>
      <c r="L95" s="505">
        <v>42706</v>
      </c>
      <c r="M95" s="506" t="s">
        <v>5384</v>
      </c>
      <c r="N95" s="500">
        <v>5</v>
      </c>
      <c r="O95" s="43">
        <v>3</v>
      </c>
      <c r="P95" s="542"/>
      <c r="Q95" s="500"/>
      <c r="R95" s="412"/>
      <c r="S95" s="413"/>
      <c r="T95" s="414"/>
      <c r="U95" s="408"/>
      <c r="V95" s="404"/>
      <c r="W95" s="415"/>
      <c r="X95" s="415"/>
      <c r="Y95" s="416"/>
      <c r="Z95" s="417"/>
      <c r="AA95" s="418"/>
      <c r="AB95" s="419"/>
      <c r="AC95" s="419"/>
      <c r="AD95" s="419"/>
      <c r="AE95" s="419"/>
      <c r="AF95" s="419"/>
      <c r="AG95" s="419"/>
      <c r="AH95" s="419"/>
      <c r="AI95" s="419"/>
      <c r="AJ95" s="419"/>
      <c r="AK95" s="419"/>
      <c r="AL95" s="419"/>
      <c r="AM95" s="419"/>
      <c r="AN95" s="419"/>
      <c r="AO95" s="419"/>
      <c r="AP95" s="419"/>
      <c r="AQ95" s="419"/>
      <c r="AR95" s="419"/>
      <c r="AS95" s="419"/>
      <c r="AT95" s="419"/>
      <c r="AU95" s="419"/>
      <c r="AV95" s="419"/>
      <c r="AW95" s="419"/>
      <c r="AX95" s="419"/>
      <c r="AY95" s="419"/>
      <c r="AZ95" s="419"/>
      <c r="BA95" s="419"/>
      <c r="BB95" s="419"/>
      <c r="BC95" s="419"/>
      <c r="BD95" s="419"/>
      <c r="BE95" s="419"/>
      <c r="BF95" s="419"/>
      <c r="BG95" s="419"/>
      <c r="BH95" s="419"/>
      <c r="BI95" s="419"/>
      <c r="BJ95" s="419"/>
      <c r="BK95" s="419"/>
      <c r="BL95" s="419"/>
      <c r="BM95" s="419"/>
    </row>
    <row r="96" spans="1:76" s="43" customFormat="1" ht="25.5" customHeight="1">
      <c r="A96" s="397"/>
      <c r="B96" s="398"/>
      <c r="C96" s="553"/>
      <c r="D96" s="500">
        <v>77</v>
      </c>
      <c r="E96" s="500" t="s">
        <v>5357</v>
      </c>
      <c r="F96" s="501" t="s">
        <v>1660</v>
      </c>
      <c r="G96" s="671" t="s">
        <v>399</v>
      </c>
      <c r="H96" s="502" t="s">
        <v>5341</v>
      </c>
      <c r="I96" s="503">
        <v>3</v>
      </c>
      <c r="J96" s="500"/>
      <c r="K96" s="504">
        <v>60</v>
      </c>
      <c r="L96" s="505">
        <v>42709</v>
      </c>
      <c r="M96" s="506" t="s">
        <v>5383</v>
      </c>
      <c r="N96" s="500"/>
      <c r="O96" s="43">
        <v>15</v>
      </c>
      <c r="P96" s="542"/>
      <c r="Q96" s="500"/>
      <c r="R96" s="412"/>
      <c r="S96" s="413"/>
      <c r="T96" s="414"/>
      <c r="U96" s="408"/>
      <c r="V96" s="404"/>
      <c r="W96" s="415"/>
      <c r="X96" s="415"/>
      <c r="Y96" s="416"/>
      <c r="Z96" s="417"/>
      <c r="AA96" s="418"/>
      <c r="AB96" s="419"/>
      <c r="AC96" s="419"/>
      <c r="AD96" s="419"/>
      <c r="AE96" s="419"/>
      <c r="AF96" s="419"/>
      <c r="AG96" s="419"/>
      <c r="AH96" s="419"/>
      <c r="AI96" s="419"/>
      <c r="AJ96" s="419"/>
      <c r="AK96" s="419"/>
      <c r="AL96" s="419"/>
      <c r="AM96" s="419"/>
      <c r="AN96" s="419"/>
      <c r="AO96" s="419"/>
      <c r="AP96" s="419"/>
      <c r="AQ96" s="419"/>
      <c r="AR96" s="419"/>
      <c r="AS96" s="419"/>
      <c r="AT96" s="419"/>
      <c r="AU96" s="419"/>
      <c r="AV96" s="419"/>
      <c r="AW96" s="419"/>
      <c r="AX96" s="419"/>
      <c r="AY96" s="419"/>
      <c r="AZ96" s="419"/>
      <c r="BA96" s="419"/>
      <c r="BB96" s="419"/>
      <c r="BC96" s="419"/>
      <c r="BD96" s="419"/>
      <c r="BE96" s="419"/>
      <c r="BF96" s="419"/>
      <c r="BG96" s="419"/>
      <c r="BH96" s="419"/>
      <c r="BI96" s="419"/>
      <c r="BJ96" s="419"/>
      <c r="BK96" s="419"/>
      <c r="BL96" s="419"/>
      <c r="BM96" s="419"/>
    </row>
    <row r="97" spans="1:76" s="43" customFormat="1" ht="56.25" customHeight="1">
      <c r="A97" s="346"/>
      <c r="B97" s="347"/>
      <c r="C97" s="551"/>
      <c r="D97" s="500">
        <v>78</v>
      </c>
      <c r="E97" s="509" t="s">
        <v>5476</v>
      </c>
      <c r="F97" s="501" t="s">
        <v>102</v>
      </c>
      <c r="G97" s="502" t="s">
        <v>62</v>
      </c>
      <c r="H97" s="502" t="s">
        <v>5480</v>
      </c>
      <c r="I97" s="503">
        <v>2</v>
      </c>
      <c r="J97" s="500" t="s">
        <v>1484</v>
      </c>
      <c r="K97" s="504">
        <v>60</v>
      </c>
      <c r="L97" s="505">
        <v>42605</v>
      </c>
      <c r="M97" s="506" t="s">
        <v>5385</v>
      </c>
      <c r="N97" s="500">
        <v>4</v>
      </c>
      <c r="O97" s="632">
        <v>35</v>
      </c>
      <c r="P97" s="647">
        <v>41</v>
      </c>
      <c r="Q97" s="683">
        <v>1</v>
      </c>
      <c r="R97" s="214"/>
      <c r="S97" s="356"/>
      <c r="T97" s="215"/>
      <c r="U97" s="40"/>
      <c r="V97" s="39"/>
      <c r="W97" s="41"/>
      <c r="X97" s="41"/>
      <c r="Y97" s="60"/>
      <c r="Z97" s="103"/>
      <c r="AA97" s="42"/>
      <c r="AB97" s="51"/>
      <c r="AC97" s="51"/>
      <c r="AD97" s="51"/>
      <c r="AE97" s="51"/>
      <c r="AF97" s="51"/>
      <c r="AG97" s="51"/>
      <c r="AH97" s="51"/>
      <c r="AI97" s="51"/>
      <c r="AJ97" s="51"/>
      <c r="AK97" s="51"/>
      <c r="AL97" s="51"/>
      <c r="AM97" s="51"/>
      <c r="AN97" s="51"/>
      <c r="AO97" s="51"/>
      <c r="AP97" s="51"/>
      <c r="AQ97" s="51"/>
      <c r="AR97" s="51"/>
      <c r="AS97" s="51"/>
      <c r="AT97" s="51"/>
      <c r="AU97" s="51"/>
      <c r="AV97" s="51"/>
      <c r="AW97" s="51"/>
      <c r="AX97" s="51"/>
      <c r="AY97" s="51"/>
      <c r="AZ97" s="51"/>
      <c r="BA97" s="51"/>
      <c r="BB97" s="51"/>
      <c r="BC97" s="51"/>
      <c r="BD97" s="51"/>
      <c r="BE97" s="51"/>
      <c r="BF97" s="51"/>
      <c r="BG97" s="51"/>
      <c r="BH97" s="51"/>
      <c r="BI97" s="51"/>
      <c r="BJ97" s="51"/>
      <c r="BK97" s="51"/>
      <c r="BL97" s="51"/>
      <c r="BM97" s="51"/>
      <c r="BO97" s="822" t="s">
        <v>5519</v>
      </c>
      <c r="BP97" s="822"/>
    </row>
    <row r="98" spans="1:76" s="43" customFormat="1" ht="42.75" customHeight="1">
      <c r="A98" s="346">
        <f>_Ngay_gio</f>
        <v>60.270833333333336</v>
      </c>
      <c r="B98" s="347" t="str">
        <f>_Gio</f>
        <v>6:30</v>
      </c>
      <c r="C98" s="551" t="s">
        <v>3350</v>
      </c>
      <c r="D98" s="500">
        <v>79</v>
      </c>
      <c r="E98" s="509" t="s">
        <v>5476</v>
      </c>
      <c r="F98" s="501" t="s">
        <v>704</v>
      </c>
      <c r="G98" s="671" t="s">
        <v>5572</v>
      </c>
      <c r="H98" s="502" t="s">
        <v>5452</v>
      </c>
      <c r="I98" s="503">
        <v>2</v>
      </c>
      <c r="J98" s="500" t="s">
        <v>1484</v>
      </c>
      <c r="K98" s="504">
        <v>90</v>
      </c>
      <c r="L98" s="505">
        <v>42699</v>
      </c>
      <c r="M98" s="506" t="s">
        <v>5384</v>
      </c>
      <c r="N98" s="500">
        <v>5</v>
      </c>
      <c r="O98" s="43">
        <v>4</v>
      </c>
      <c r="P98" s="507"/>
      <c r="Q98" s="500"/>
      <c r="R98" s="214"/>
      <c r="S98" s="356" t="str">
        <f>_Ngay</f>
        <v/>
      </c>
      <c r="T98" s="215"/>
      <c r="U98" s="40"/>
      <c r="V98" s="39"/>
      <c r="W98" s="41" t="str">
        <f>_Loc</f>
        <v>CTDB</v>
      </c>
      <c r="X98" s="41" t="str">
        <f>_Loc</f>
        <v>KCT</v>
      </c>
      <c r="Y98" s="60" t="e">
        <f>#REF!-2*Q98</f>
        <v>#REF!</v>
      </c>
      <c r="Z98" s="103" t="e">
        <f>+O98/P98</f>
        <v>#DIV/0!</v>
      </c>
      <c r="AA98" s="42"/>
      <c r="AB98" s="51">
        <f>_Loc</f>
        <v>0</v>
      </c>
      <c r="AC98" s="51">
        <f>_Loc</f>
        <v>0</v>
      </c>
      <c r="AD98" s="51">
        <f>_Loc</f>
        <v>0</v>
      </c>
      <c r="AE98" s="51">
        <f>_Loc</f>
        <v>0</v>
      </c>
      <c r="AF98" s="51">
        <f>_Loc</f>
        <v>0</v>
      </c>
      <c r="AG98" s="51">
        <f>_Loc</f>
        <v>0</v>
      </c>
      <c r="AH98" s="51">
        <f>_Loc</f>
        <v>0</v>
      </c>
      <c r="AI98" s="51">
        <f>_Loc</f>
        <v>0</v>
      </c>
      <c r="AJ98" s="51">
        <f>_Loc</f>
        <v>0</v>
      </c>
      <c r="AK98" s="51">
        <f>_Loc</f>
        <v>0</v>
      </c>
      <c r="AL98" s="51">
        <f>_Loc</f>
        <v>0</v>
      </c>
      <c r="AM98" s="51">
        <f>_Loc</f>
        <v>0</v>
      </c>
      <c r="AN98" s="51">
        <f>_Loc</f>
        <v>0</v>
      </c>
      <c r="AO98" s="51">
        <f>_Loc</f>
        <v>0</v>
      </c>
      <c r="AP98" s="51">
        <f>_Loc</f>
        <v>0</v>
      </c>
      <c r="AQ98" s="51">
        <f>_Loc</f>
        <v>0</v>
      </c>
      <c r="AR98" s="51">
        <f>_Loc</f>
        <v>0</v>
      </c>
      <c r="AS98" s="51">
        <f>_Loc</f>
        <v>0</v>
      </c>
      <c r="AT98" s="51">
        <f>_Loc</f>
        <v>0</v>
      </c>
      <c r="BO98" s="43" t="s">
        <v>5520</v>
      </c>
      <c r="BP98" s="43">
        <v>1</v>
      </c>
    </row>
    <row r="99" spans="1:76" s="43" customFormat="1" ht="25.5" customHeight="1">
      <c r="A99" s="397"/>
      <c r="B99" s="398"/>
      <c r="C99" s="553"/>
      <c r="D99" s="500">
        <v>80</v>
      </c>
      <c r="E99" s="509" t="s">
        <v>5476</v>
      </c>
      <c r="F99" s="501" t="s">
        <v>614</v>
      </c>
      <c r="G99" s="671" t="s">
        <v>615</v>
      </c>
      <c r="H99" s="502" t="s">
        <v>5469</v>
      </c>
      <c r="I99" s="503">
        <v>2</v>
      </c>
      <c r="J99" s="500"/>
      <c r="K99" s="504">
        <v>90</v>
      </c>
      <c r="L99" s="505">
        <v>42699</v>
      </c>
      <c r="M99" s="506" t="s">
        <v>5384</v>
      </c>
      <c r="N99" s="500">
        <v>5</v>
      </c>
      <c r="O99" s="43">
        <v>2</v>
      </c>
      <c r="P99" s="507"/>
      <c r="Q99" s="500"/>
      <c r="R99" s="412"/>
      <c r="S99" s="413"/>
      <c r="T99" s="414"/>
      <c r="U99" s="408"/>
      <c r="V99" s="404"/>
      <c r="W99" s="415"/>
      <c r="X99" s="415"/>
      <c r="Y99" s="416"/>
      <c r="Z99" s="417"/>
      <c r="AA99" s="418"/>
      <c r="AB99" s="419"/>
      <c r="AC99" s="419"/>
      <c r="AD99" s="419"/>
      <c r="AE99" s="419"/>
      <c r="AF99" s="419"/>
      <c r="AG99" s="419"/>
      <c r="AH99" s="419"/>
      <c r="AI99" s="419"/>
      <c r="AJ99" s="419"/>
      <c r="AK99" s="419"/>
      <c r="AL99" s="419"/>
      <c r="AM99" s="419"/>
      <c r="AN99" s="419"/>
      <c r="AO99" s="419"/>
      <c r="AP99" s="419"/>
      <c r="AQ99" s="419"/>
      <c r="AR99" s="419"/>
      <c r="AS99" s="419"/>
      <c r="AT99" s="419"/>
      <c r="AU99" s="419"/>
      <c r="AV99" s="419"/>
      <c r="AW99" s="419"/>
      <c r="AX99" s="419"/>
      <c r="AY99" s="419"/>
      <c r="AZ99" s="419"/>
      <c r="BA99" s="419"/>
      <c r="BB99" s="419"/>
      <c r="BC99" s="419"/>
      <c r="BD99" s="419"/>
      <c r="BE99" s="419"/>
      <c r="BF99" s="419"/>
      <c r="BG99" s="419"/>
      <c r="BH99" s="419"/>
      <c r="BI99" s="419"/>
      <c r="BJ99" s="419"/>
      <c r="BK99" s="419"/>
      <c r="BL99" s="419"/>
      <c r="BM99" s="419"/>
      <c r="BO99" s="43" t="s">
        <v>5495</v>
      </c>
      <c r="BP99" s="43">
        <v>1</v>
      </c>
    </row>
    <row r="100" spans="1:76" s="43" customFormat="1" ht="25.5" customHeight="1">
      <c r="A100" s="397"/>
      <c r="B100" s="398"/>
      <c r="C100" s="553"/>
      <c r="D100" s="500">
        <v>81</v>
      </c>
      <c r="E100" s="500" t="s">
        <v>5370</v>
      </c>
      <c r="F100" s="501" t="s">
        <v>215</v>
      </c>
      <c r="G100" s="502" t="s">
        <v>5440</v>
      </c>
      <c r="H100" s="502" t="s">
        <v>5330</v>
      </c>
      <c r="I100" s="503">
        <v>2</v>
      </c>
      <c r="J100" s="500" t="s">
        <v>1484</v>
      </c>
      <c r="K100" s="504">
        <v>90</v>
      </c>
      <c r="L100" s="505">
        <v>42605</v>
      </c>
      <c r="M100" s="506" t="s">
        <v>5385</v>
      </c>
      <c r="N100" s="500">
        <v>5</v>
      </c>
      <c r="O100" s="43">
        <v>7</v>
      </c>
      <c r="P100" s="507"/>
      <c r="Q100" s="500"/>
      <c r="R100" s="412"/>
      <c r="S100" s="413"/>
      <c r="T100" s="414"/>
      <c r="U100" s="408"/>
      <c r="V100" s="404"/>
      <c r="W100" s="415"/>
      <c r="X100" s="415"/>
      <c r="Y100" s="416"/>
      <c r="Z100" s="417"/>
      <c r="AA100" s="418"/>
      <c r="AB100" s="419"/>
      <c r="AC100" s="419"/>
      <c r="AD100" s="419"/>
      <c r="AE100" s="419"/>
      <c r="AF100" s="419"/>
      <c r="AG100" s="419"/>
      <c r="AH100" s="419"/>
      <c r="AI100" s="419"/>
      <c r="AJ100" s="419"/>
      <c r="AK100" s="419"/>
      <c r="AL100" s="419"/>
      <c r="AM100" s="419"/>
      <c r="AN100" s="419"/>
      <c r="AO100" s="419"/>
      <c r="AP100" s="419"/>
      <c r="AQ100" s="419"/>
      <c r="AR100" s="419"/>
      <c r="AS100" s="419"/>
      <c r="AT100" s="419"/>
      <c r="AU100" s="419"/>
      <c r="AV100" s="419"/>
      <c r="AW100" s="419"/>
      <c r="AX100" s="419"/>
      <c r="AY100" s="419"/>
      <c r="AZ100" s="419"/>
      <c r="BA100" s="419"/>
      <c r="BB100" s="419"/>
      <c r="BC100" s="419"/>
      <c r="BD100" s="419"/>
      <c r="BE100" s="419"/>
      <c r="BF100" s="419"/>
      <c r="BG100" s="419"/>
      <c r="BH100" s="419"/>
      <c r="BI100" s="419"/>
      <c r="BJ100" s="419"/>
      <c r="BK100" s="419"/>
      <c r="BL100" s="419"/>
      <c r="BM100" s="419"/>
      <c r="BN100" s="420"/>
    </row>
    <row r="101" spans="1:76" s="43" customFormat="1" ht="37.5" customHeight="1">
      <c r="A101" s="346"/>
      <c r="B101" s="347"/>
      <c r="C101" s="551"/>
      <c r="D101" s="500">
        <v>82</v>
      </c>
      <c r="E101" s="500" t="s">
        <v>5357</v>
      </c>
      <c r="F101" s="501" t="s">
        <v>863</v>
      </c>
      <c r="G101" s="671" t="s">
        <v>5553</v>
      </c>
      <c r="H101" s="508" t="s">
        <v>5342</v>
      </c>
      <c r="I101" s="503">
        <v>3</v>
      </c>
      <c r="J101" s="500" t="s">
        <v>1484</v>
      </c>
      <c r="K101" s="504">
        <v>60</v>
      </c>
      <c r="L101" s="505">
        <v>42706</v>
      </c>
      <c r="M101" s="506" t="s">
        <v>5384</v>
      </c>
      <c r="N101" s="500"/>
      <c r="O101" s="43">
        <v>20</v>
      </c>
      <c r="P101" s="507"/>
      <c r="Q101" s="500"/>
      <c r="R101" s="214"/>
      <c r="S101" s="356"/>
      <c r="T101" s="215"/>
      <c r="U101" s="40"/>
      <c r="V101" s="39"/>
      <c r="W101" s="41"/>
      <c r="X101" s="41"/>
      <c r="Y101" s="60"/>
      <c r="Z101" s="103"/>
      <c r="AA101" s="42"/>
      <c r="AB101" s="51"/>
      <c r="AC101" s="51"/>
      <c r="AD101" s="51"/>
      <c r="AE101" s="51"/>
      <c r="AF101" s="51"/>
      <c r="AG101" s="51"/>
      <c r="AH101" s="51"/>
      <c r="AI101" s="51"/>
      <c r="AJ101" s="51"/>
      <c r="AK101" s="51"/>
      <c r="AL101" s="51"/>
      <c r="AM101" s="51"/>
      <c r="AN101" s="51"/>
      <c r="AO101" s="51"/>
      <c r="AP101" s="51"/>
      <c r="AQ101" s="51"/>
      <c r="AR101" s="51"/>
      <c r="AS101" s="51"/>
      <c r="AT101" s="51"/>
      <c r="AU101" s="51"/>
      <c r="AV101" s="51"/>
      <c r="AW101" s="51"/>
      <c r="AX101" s="51"/>
      <c r="AY101" s="51"/>
      <c r="AZ101" s="51"/>
      <c r="BA101" s="51"/>
      <c r="BB101" s="51"/>
      <c r="BC101" s="51"/>
      <c r="BD101" s="51"/>
      <c r="BE101" s="51"/>
      <c r="BF101" s="51"/>
      <c r="BG101" s="51"/>
      <c r="BH101" s="51"/>
      <c r="BI101" s="51"/>
      <c r="BJ101" s="51"/>
      <c r="BK101" s="51"/>
      <c r="BL101" s="51"/>
      <c r="BM101" s="51"/>
    </row>
    <row r="102" spans="1:76" s="43" customFormat="1" ht="39.75" customHeight="1">
      <c r="A102" s="397">
        <f>_Ngay_gio</f>
        <v>60.270833333333336</v>
      </c>
      <c r="B102" s="398" t="str">
        <f>_Gio</f>
        <v>6:30</v>
      </c>
      <c r="C102" s="553" t="s">
        <v>5358</v>
      </c>
      <c r="D102" s="500">
        <v>83</v>
      </c>
      <c r="E102" s="509" t="s">
        <v>5476</v>
      </c>
      <c r="F102" s="501" t="s">
        <v>843</v>
      </c>
      <c r="G102" s="671" t="s">
        <v>5569</v>
      </c>
      <c r="H102" s="502" t="s">
        <v>5450</v>
      </c>
      <c r="I102" s="503">
        <v>2</v>
      </c>
      <c r="J102" s="500" t="s">
        <v>5473</v>
      </c>
      <c r="K102" s="504">
        <v>60</v>
      </c>
      <c r="L102" s="505">
        <v>42705</v>
      </c>
      <c r="M102" s="506" t="s">
        <v>5475</v>
      </c>
      <c r="N102" s="500">
        <v>5</v>
      </c>
      <c r="O102" s="43">
        <v>0</v>
      </c>
      <c r="P102" s="507"/>
      <c r="Q102" s="500"/>
      <c r="R102" s="412"/>
      <c r="S102" s="413"/>
      <c r="T102" s="414"/>
      <c r="U102" s="408"/>
      <c r="V102" s="404"/>
      <c r="W102" s="415"/>
      <c r="X102" s="415"/>
      <c r="Y102" s="416"/>
      <c r="Z102" s="417"/>
      <c r="AA102" s="418"/>
      <c r="AB102" s="419"/>
      <c r="AC102" s="419"/>
      <c r="AD102" s="419"/>
      <c r="AE102" s="419"/>
      <c r="AF102" s="419"/>
      <c r="AG102" s="419"/>
      <c r="AH102" s="419"/>
      <c r="AI102" s="419"/>
      <c r="AJ102" s="419"/>
      <c r="AK102" s="419"/>
      <c r="AL102" s="419"/>
      <c r="AM102" s="419"/>
      <c r="AN102" s="419"/>
      <c r="AO102" s="419"/>
      <c r="AP102" s="419"/>
      <c r="AQ102" s="419"/>
      <c r="AR102" s="419"/>
      <c r="AS102" s="419"/>
      <c r="AT102" s="419"/>
      <c r="AU102" s="419"/>
      <c r="AV102" s="419"/>
      <c r="AW102" s="419"/>
      <c r="AX102" s="419"/>
      <c r="AY102" s="419"/>
      <c r="AZ102" s="419"/>
      <c r="BA102" s="419"/>
      <c r="BB102" s="419"/>
      <c r="BC102" s="419"/>
      <c r="BD102" s="419"/>
      <c r="BE102" s="419"/>
      <c r="BF102" s="419"/>
      <c r="BG102" s="419"/>
      <c r="BH102" s="419"/>
      <c r="BI102" s="419"/>
      <c r="BJ102" s="419"/>
      <c r="BK102" s="419"/>
      <c r="BL102" s="419"/>
      <c r="BM102" s="419"/>
    </row>
    <row r="103" spans="1:76" s="43" customFormat="1" ht="25.5" customHeight="1">
      <c r="A103" s="346">
        <f>_Ngay_gio</f>
        <v>90.270833333333329</v>
      </c>
      <c r="B103" s="347" t="str">
        <f>_Gio</f>
        <v>6:30</v>
      </c>
      <c r="C103" s="551" t="s">
        <v>3372</v>
      </c>
      <c r="D103" s="500">
        <v>84</v>
      </c>
      <c r="E103" s="500" t="s">
        <v>5357</v>
      </c>
      <c r="F103" s="501" t="s">
        <v>1029</v>
      </c>
      <c r="G103" s="671" t="s">
        <v>5555</v>
      </c>
      <c r="H103" s="502" t="s">
        <v>5344</v>
      </c>
      <c r="I103" s="503">
        <v>3</v>
      </c>
      <c r="J103" s="500" t="s">
        <v>1484</v>
      </c>
      <c r="K103" s="504">
        <v>90</v>
      </c>
      <c r="L103" s="505">
        <v>42709</v>
      </c>
      <c r="M103" s="506" t="s">
        <v>5383</v>
      </c>
      <c r="N103" s="500"/>
      <c r="O103" s="43">
        <v>3</v>
      </c>
      <c r="P103" s="507"/>
      <c r="Q103" s="500"/>
      <c r="R103" s="214"/>
      <c r="S103" s="356" t="str">
        <f>_Ngay</f>
        <v/>
      </c>
      <c r="T103" s="215"/>
      <c r="U103" s="40"/>
      <c r="V103" s="39"/>
      <c r="W103" s="41" t="str">
        <f>_Loc</f>
        <v>KVKX</v>
      </c>
      <c r="X103" s="41" t="str">
        <f>_Loc</f>
        <v>KTVT</v>
      </c>
      <c r="Y103" s="60" t="e">
        <f>#REF!-2*Q103</f>
        <v>#REF!</v>
      </c>
      <c r="Z103" s="103" t="e">
        <f>+O103/P103</f>
        <v>#DIV/0!</v>
      </c>
      <c r="AA103" s="42"/>
      <c r="AB103" s="51">
        <f>_Loc</f>
        <v>0</v>
      </c>
      <c r="AC103" s="51">
        <f>_Loc</f>
        <v>0</v>
      </c>
      <c r="AD103" s="51">
        <f>_Loc</f>
        <v>0</v>
      </c>
      <c r="AE103" s="51">
        <f>_Loc</f>
        <v>0</v>
      </c>
      <c r="AF103" s="51">
        <f>_Loc</f>
        <v>0</v>
      </c>
      <c r="AG103" s="51">
        <f>_Loc</f>
        <v>0</v>
      </c>
      <c r="AH103" s="51">
        <f>_Loc</f>
        <v>0</v>
      </c>
      <c r="AI103" s="51">
        <f>_Loc</f>
        <v>0</v>
      </c>
      <c r="AJ103" s="51">
        <f>_Loc</f>
        <v>0</v>
      </c>
      <c r="AK103" s="51">
        <f>_Loc</f>
        <v>0</v>
      </c>
      <c r="AL103" s="51">
        <f>_Loc</f>
        <v>0</v>
      </c>
      <c r="AM103" s="51">
        <f>_Loc</f>
        <v>0</v>
      </c>
      <c r="AN103" s="51">
        <f>_Loc</f>
        <v>0</v>
      </c>
      <c r="AO103" s="51">
        <f>_Loc</f>
        <v>0</v>
      </c>
      <c r="AP103" s="51">
        <f>_Loc</f>
        <v>0</v>
      </c>
      <c r="AQ103" s="51" t="str">
        <f>_Loc</f>
        <v>x</v>
      </c>
      <c r="AR103" s="51">
        <f>_Loc</f>
        <v>0</v>
      </c>
      <c r="AS103" s="51">
        <f>_Loc</f>
        <v>0</v>
      </c>
      <c r="AT103" s="51">
        <f>_Loc</f>
        <v>0</v>
      </c>
      <c r="AU103" s="51">
        <f>_Loc</f>
        <v>0</v>
      </c>
      <c r="AV103" s="51">
        <f>_Loc</f>
        <v>0</v>
      </c>
      <c r="AW103" s="51">
        <f>_Loc</f>
        <v>0</v>
      </c>
      <c r="AX103" s="51">
        <f>_Loc</f>
        <v>0</v>
      </c>
      <c r="AY103" s="51">
        <f>_Loc</f>
        <v>0</v>
      </c>
      <c r="AZ103" s="51">
        <f>_Loc</f>
        <v>0</v>
      </c>
      <c r="BA103" s="51">
        <f>_Loc</f>
        <v>0</v>
      </c>
      <c r="BB103" s="51">
        <f>_Loc</f>
        <v>0</v>
      </c>
      <c r="BC103" s="51">
        <f>_Loc</f>
        <v>0</v>
      </c>
      <c r="BD103" s="51">
        <f>_Loc</f>
        <v>0</v>
      </c>
      <c r="BE103" s="51">
        <f>_Loc</f>
        <v>0</v>
      </c>
      <c r="BF103" s="51">
        <f>_Loc</f>
        <v>0</v>
      </c>
      <c r="BG103" s="51">
        <f>_Loc</f>
        <v>0</v>
      </c>
      <c r="BH103" s="51">
        <f>_Loc</f>
        <v>0</v>
      </c>
      <c r="BI103" s="51">
        <f>_Loc</f>
        <v>0</v>
      </c>
      <c r="BJ103" s="51" t="str">
        <f>_Loc</f>
        <v>x</v>
      </c>
      <c r="BK103" s="51">
        <f>_Loc</f>
        <v>0</v>
      </c>
      <c r="BL103" s="51">
        <f>_Loc</f>
        <v>0</v>
      </c>
      <c r="BM103" s="51">
        <f>_Loc</f>
        <v>0</v>
      </c>
    </row>
    <row r="104" spans="1:76" s="43" customFormat="1" ht="37.5" customHeight="1">
      <c r="A104" s="346"/>
      <c r="B104" s="347"/>
      <c r="C104" s="552"/>
      <c r="D104" s="500">
        <v>85</v>
      </c>
      <c r="E104" s="509" t="s">
        <v>5476</v>
      </c>
      <c r="F104" s="501" t="s">
        <v>882</v>
      </c>
      <c r="G104" s="502" t="s">
        <v>883</v>
      </c>
      <c r="H104" s="532" t="s">
        <v>5472</v>
      </c>
      <c r="I104" s="534">
        <v>3</v>
      </c>
      <c r="J104" s="535" t="s">
        <v>5473</v>
      </c>
      <c r="K104" s="575">
        <v>90</v>
      </c>
      <c r="L104" s="505">
        <v>42605</v>
      </c>
      <c r="M104" s="530" t="s">
        <v>5385</v>
      </c>
      <c r="N104" s="500">
        <v>13</v>
      </c>
      <c r="O104" s="43">
        <v>5</v>
      </c>
      <c r="P104" s="507"/>
      <c r="Q104" s="500"/>
      <c r="R104" s="214"/>
      <c r="S104" s="356"/>
      <c r="T104" s="215"/>
      <c r="U104" s="40"/>
      <c r="V104" s="39"/>
      <c r="W104" s="41"/>
      <c r="X104" s="41"/>
      <c r="Y104" s="60"/>
      <c r="Z104" s="103"/>
      <c r="AA104" s="42"/>
      <c r="AB104" s="51"/>
      <c r="AC104" s="51"/>
      <c r="AD104" s="51"/>
      <c r="AE104" s="51"/>
      <c r="AF104" s="51"/>
      <c r="AG104" s="51"/>
      <c r="AH104" s="51"/>
      <c r="AI104" s="51"/>
      <c r="AJ104" s="51"/>
      <c r="AK104" s="51"/>
      <c r="AL104" s="51"/>
      <c r="AM104" s="51"/>
      <c r="AN104" s="51"/>
      <c r="AO104" s="51"/>
      <c r="AP104" s="51"/>
      <c r="AQ104" s="51"/>
      <c r="AR104" s="51"/>
      <c r="AS104" s="51"/>
      <c r="AT104" s="51"/>
    </row>
    <row r="105" spans="1:76" s="43" customFormat="1" ht="25.5" customHeight="1">
      <c r="A105" s="346"/>
      <c r="B105" s="347"/>
      <c r="C105" s="551"/>
      <c r="D105" s="500">
        <v>86</v>
      </c>
      <c r="E105" s="528" t="s">
        <v>5353</v>
      </c>
      <c r="F105" s="501" t="s">
        <v>656</v>
      </c>
      <c r="G105" s="671" t="s">
        <v>5490</v>
      </c>
      <c r="H105" s="510" t="s">
        <v>5334</v>
      </c>
      <c r="I105" s="536">
        <v>3</v>
      </c>
      <c r="J105" s="537" t="s">
        <v>1484</v>
      </c>
      <c r="K105" s="539">
        <v>90</v>
      </c>
      <c r="L105" s="505">
        <v>42706</v>
      </c>
      <c r="M105" s="530" t="s">
        <v>5384</v>
      </c>
      <c r="N105" s="500"/>
      <c r="O105" s="43">
        <v>145</v>
      </c>
      <c r="P105" s="507"/>
      <c r="Q105" s="500"/>
      <c r="R105" s="214"/>
      <c r="S105" s="356"/>
      <c r="T105" s="215"/>
      <c r="U105" s="40"/>
      <c r="V105" s="39"/>
      <c r="W105" s="41"/>
      <c r="X105" s="41"/>
      <c r="Y105" s="60"/>
      <c r="Z105" s="103"/>
      <c r="AA105" s="42"/>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420"/>
    </row>
    <row r="106" spans="1:76" s="43" customFormat="1" ht="25.5" customHeight="1">
      <c r="A106" s="397"/>
      <c r="B106" s="398"/>
      <c r="C106" s="553"/>
      <c r="D106" s="500">
        <v>87</v>
      </c>
      <c r="E106" s="500" t="s">
        <v>5427</v>
      </c>
      <c r="F106" s="501" t="s">
        <v>843</v>
      </c>
      <c r="G106" s="671" t="s">
        <v>3088</v>
      </c>
      <c r="H106" s="502" t="s">
        <v>5426</v>
      </c>
      <c r="I106" s="503">
        <v>2</v>
      </c>
      <c r="J106" s="500" t="s">
        <v>1484</v>
      </c>
      <c r="K106" s="504">
        <v>90</v>
      </c>
      <c r="L106" s="505">
        <v>42705</v>
      </c>
      <c r="M106" s="506" t="s">
        <v>5423</v>
      </c>
      <c r="N106" s="500">
        <v>5</v>
      </c>
      <c r="O106" s="43">
        <v>44</v>
      </c>
      <c r="P106" s="507"/>
      <c r="Q106" s="500"/>
      <c r="R106" s="412"/>
      <c r="S106" s="413"/>
      <c r="T106" s="414"/>
      <c r="U106" s="408"/>
      <c r="V106" s="404"/>
      <c r="W106" s="415"/>
      <c r="X106" s="415"/>
      <c r="Y106" s="416"/>
      <c r="Z106" s="417"/>
      <c r="AA106" s="418"/>
      <c r="AB106" s="419"/>
      <c r="AC106" s="419"/>
      <c r="AD106" s="419"/>
      <c r="AE106" s="419"/>
      <c r="AF106" s="419"/>
      <c r="AG106" s="419"/>
      <c r="AH106" s="419"/>
      <c r="AI106" s="419"/>
      <c r="AJ106" s="419"/>
      <c r="AK106" s="419"/>
      <c r="AL106" s="419"/>
      <c r="AM106" s="419"/>
      <c r="AN106" s="419"/>
      <c r="AO106" s="419"/>
      <c r="AP106" s="419"/>
      <c r="AQ106" s="419"/>
      <c r="AR106" s="419"/>
      <c r="AS106" s="419"/>
      <c r="AT106" s="419"/>
      <c r="AU106" s="419"/>
      <c r="AV106" s="419"/>
      <c r="AW106" s="419"/>
      <c r="AX106" s="419"/>
      <c r="AY106" s="419"/>
      <c r="AZ106" s="419"/>
      <c r="BA106" s="419"/>
      <c r="BB106" s="419"/>
      <c r="BC106" s="419"/>
      <c r="BD106" s="419"/>
      <c r="BE106" s="419"/>
      <c r="BF106" s="419"/>
      <c r="BG106" s="419"/>
      <c r="BH106" s="419"/>
      <c r="BI106" s="419"/>
      <c r="BJ106" s="419"/>
      <c r="BK106" s="419"/>
      <c r="BL106" s="419"/>
      <c r="BM106" s="419"/>
    </row>
    <row r="107" spans="1:76" s="43" customFormat="1" ht="25.5" customHeight="1">
      <c r="A107" s="397"/>
      <c r="B107" s="398"/>
      <c r="C107" s="553"/>
      <c r="D107" s="500">
        <v>88</v>
      </c>
      <c r="E107" s="500" t="s">
        <v>5353</v>
      </c>
      <c r="F107" s="501" t="s">
        <v>1194</v>
      </c>
      <c r="G107" s="502" t="s">
        <v>5484</v>
      </c>
      <c r="H107" s="502" t="s">
        <v>5335</v>
      </c>
      <c r="I107" s="503">
        <v>2</v>
      </c>
      <c r="J107" s="500" t="s">
        <v>1484</v>
      </c>
      <c r="K107" s="504">
        <v>90</v>
      </c>
      <c r="L107" s="573">
        <v>42605</v>
      </c>
      <c r="M107" s="506" t="s">
        <v>5385</v>
      </c>
      <c r="N107" s="500">
        <v>5</v>
      </c>
      <c r="O107" s="43">
        <v>58</v>
      </c>
      <c r="P107" s="507"/>
      <c r="Q107" s="500"/>
      <c r="R107" s="412"/>
      <c r="S107" s="413"/>
      <c r="T107" s="414"/>
      <c r="U107" s="408"/>
      <c r="V107" s="404"/>
      <c r="W107" s="415"/>
      <c r="X107" s="415"/>
      <c r="Y107" s="416"/>
      <c r="Z107" s="417"/>
      <c r="AA107" s="418"/>
      <c r="AB107" s="419"/>
      <c r="AC107" s="419"/>
      <c r="AD107" s="419"/>
      <c r="AE107" s="419"/>
      <c r="AF107" s="419"/>
      <c r="AG107" s="419"/>
      <c r="AH107" s="419"/>
      <c r="AI107" s="419"/>
      <c r="AJ107" s="419"/>
      <c r="AK107" s="419"/>
      <c r="AL107" s="419"/>
      <c r="AM107" s="419"/>
      <c r="AN107" s="419"/>
      <c r="AO107" s="419"/>
      <c r="AP107" s="419"/>
      <c r="AQ107" s="419"/>
      <c r="AR107" s="419"/>
      <c r="AS107" s="419"/>
      <c r="AT107" s="419"/>
      <c r="AU107" s="419"/>
      <c r="AV107" s="419"/>
      <c r="AW107" s="419"/>
      <c r="AX107" s="419"/>
      <c r="AY107" s="419"/>
      <c r="AZ107" s="419"/>
      <c r="BA107" s="419"/>
      <c r="BB107" s="419"/>
      <c r="BC107" s="419"/>
      <c r="BD107" s="419"/>
      <c r="BE107" s="419"/>
      <c r="BF107" s="419"/>
      <c r="BG107" s="419"/>
      <c r="BH107" s="419"/>
      <c r="BI107" s="419"/>
      <c r="BJ107" s="419"/>
      <c r="BK107" s="419"/>
      <c r="BL107" s="419"/>
      <c r="BM107" s="419"/>
    </row>
    <row r="108" spans="1:76" s="43" customFormat="1" ht="37.5" customHeight="1">
      <c r="A108" s="397"/>
      <c r="B108" s="398"/>
      <c r="C108" s="553"/>
      <c r="D108" s="500"/>
      <c r="E108" s="500"/>
      <c r="F108" s="501"/>
      <c r="G108" s="502"/>
      <c r="H108" s="502"/>
      <c r="I108" s="503"/>
      <c r="J108" s="556"/>
      <c r="K108" s="504"/>
      <c r="L108" s="573"/>
      <c r="M108" s="648"/>
      <c r="N108" s="556"/>
      <c r="O108" s="637">
        <f>P109+P110+P111+P112+P119+P120</f>
        <v>307</v>
      </c>
      <c r="P108" s="665">
        <v>31</v>
      </c>
      <c r="Q108" s="637">
        <v>10</v>
      </c>
      <c r="R108" s="412"/>
      <c r="S108" s="413"/>
      <c r="T108" s="414"/>
      <c r="U108" s="408"/>
      <c r="V108" s="404"/>
      <c r="W108" s="415"/>
      <c r="X108" s="415"/>
      <c r="Y108" s="416"/>
      <c r="Z108" s="417"/>
      <c r="AA108" s="418"/>
      <c r="AB108" s="419"/>
      <c r="AC108" s="419"/>
      <c r="AD108" s="419"/>
      <c r="AE108" s="419"/>
      <c r="AF108" s="419"/>
      <c r="AG108" s="419"/>
      <c r="AH108" s="419"/>
      <c r="AI108" s="419"/>
      <c r="AJ108" s="419"/>
      <c r="AK108" s="419"/>
      <c r="AL108" s="419"/>
      <c r="AM108" s="419"/>
      <c r="AN108" s="419"/>
      <c r="AO108" s="419"/>
      <c r="AP108" s="419"/>
      <c r="AQ108" s="419"/>
      <c r="AR108" s="419"/>
      <c r="AS108" s="419"/>
      <c r="AT108" s="419"/>
      <c r="AU108" s="419"/>
      <c r="AV108" s="419"/>
      <c r="AW108" s="419"/>
      <c r="AX108" s="419"/>
      <c r="AY108" s="419"/>
      <c r="AZ108" s="419"/>
      <c r="BA108" s="419"/>
      <c r="BB108" s="419"/>
      <c r="BC108" s="419"/>
      <c r="BD108" s="419"/>
      <c r="BE108" s="419"/>
      <c r="BF108" s="419"/>
      <c r="BG108" s="419"/>
      <c r="BH108" s="419"/>
      <c r="BI108" s="419"/>
      <c r="BJ108" s="419"/>
      <c r="BK108" s="419"/>
      <c r="BL108" s="419"/>
      <c r="BM108" s="419"/>
      <c r="BP108" s="5" t="s">
        <v>5510</v>
      </c>
      <c r="BQ108" s="5" t="s">
        <v>5495</v>
      </c>
      <c r="BR108" s="5" t="s">
        <v>5496</v>
      </c>
      <c r="BS108" s="5" t="s">
        <v>5497</v>
      </c>
      <c r="BT108" s="5" t="s">
        <v>5498</v>
      </c>
      <c r="BU108" s="5" t="s">
        <v>5508</v>
      </c>
      <c r="BV108" s="5" t="s">
        <v>5509</v>
      </c>
      <c r="BW108" s="5" t="s">
        <v>5511</v>
      </c>
      <c r="BX108" s="5" t="s">
        <v>5515</v>
      </c>
    </row>
    <row r="109" spans="1:76" s="43" customFormat="1">
      <c r="A109" s="397"/>
      <c r="B109" s="398"/>
      <c r="C109" s="553"/>
      <c r="D109" s="500">
        <v>89</v>
      </c>
      <c r="E109" s="500" t="s">
        <v>5357</v>
      </c>
      <c r="F109" s="501" t="s">
        <v>523</v>
      </c>
      <c r="G109" s="671" t="s">
        <v>384</v>
      </c>
      <c r="H109" s="502" t="s">
        <v>5339</v>
      </c>
      <c r="I109" s="503">
        <v>2</v>
      </c>
      <c r="J109" s="525" t="s">
        <v>1484</v>
      </c>
      <c r="K109" s="504">
        <v>90</v>
      </c>
      <c r="L109" s="573">
        <v>42712</v>
      </c>
      <c r="M109" s="524" t="s">
        <v>5423</v>
      </c>
      <c r="N109" s="525"/>
      <c r="O109" s="667">
        <v>1</v>
      </c>
      <c r="P109" s="542">
        <f>O109+M9</f>
        <v>1</v>
      </c>
      <c r="Q109" s="500"/>
      <c r="R109" s="412"/>
      <c r="S109" s="413"/>
      <c r="T109" s="414"/>
      <c r="U109" s="408"/>
      <c r="V109" s="404"/>
      <c r="W109" s="415"/>
      <c r="X109" s="415"/>
      <c r="Y109" s="416"/>
      <c r="Z109" s="417"/>
      <c r="AA109" s="418"/>
      <c r="AB109" s="419"/>
      <c r="AC109" s="419"/>
      <c r="AD109" s="419"/>
      <c r="AE109" s="419"/>
      <c r="AF109" s="419"/>
      <c r="AG109" s="419"/>
      <c r="AH109" s="419"/>
      <c r="AI109" s="419"/>
      <c r="AJ109" s="419"/>
      <c r="AK109" s="419"/>
      <c r="AL109" s="419"/>
      <c r="AM109" s="419"/>
      <c r="AN109" s="419"/>
      <c r="AO109" s="419"/>
      <c r="AP109" s="419"/>
      <c r="AQ109" s="419"/>
      <c r="AR109" s="419"/>
      <c r="AS109" s="419"/>
      <c r="AT109" s="419"/>
      <c r="AU109" s="419"/>
      <c r="AV109" s="419"/>
      <c r="AW109" s="419"/>
      <c r="AX109" s="419"/>
      <c r="AY109" s="419"/>
      <c r="AZ109" s="419"/>
      <c r="BA109" s="419"/>
      <c r="BB109" s="419"/>
      <c r="BC109" s="419"/>
      <c r="BD109" s="419"/>
      <c r="BE109" s="419"/>
      <c r="BF109" s="419"/>
      <c r="BG109" s="419"/>
      <c r="BH109" s="419"/>
      <c r="BI109" s="419"/>
      <c r="BJ109" s="419"/>
      <c r="BK109" s="419"/>
      <c r="BL109" s="419"/>
      <c r="BM109" s="419"/>
      <c r="BO109" s="43" t="s">
        <v>5530</v>
      </c>
      <c r="BQ109" s="634">
        <v>8</v>
      </c>
      <c r="BS109" s="634">
        <v>6</v>
      </c>
      <c r="BT109" s="634">
        <v>2</v>
      </c>
      <c r="BU109" s="634">
        <v>4</v>
      </c>
      <c r="BX109" s="632">
        <f>SUM(BQ109:BW109)</f>
        <v>20</v>
      </c>
    </row>
    <row r="110" spans="1:76" s="43" customFormat="1" ht="25.5" customHeight="1">
      <c r="A110" s="346"/>
      <c r="B110" s="347"/>
      <c r="C110" s="551"/>
      <c r="D110" s="500">
        <v>90</v>
      </c>
      <c r="E110" s="500" t="s">
        <v>5427</v>
      </c>
      <c r="F110" s="501" t="s">
        <v>1493</v>
      </c>
      <c r="G110" s="671" t="s">
        <v>394</v>
      </c>
      <c r="H110" s="502" t="s">
        <v>5486</v>
      </c>
      <c r="I110" s="503">
        <v>3</v>
      </c>
      <c r="J110" s="557" t="s">
        <v>1484</v>
      </c>
      <c r="K110" s="528">
        <v>60</v>
      </c>
      <c r="L110" s="573">
        <v>42713</v>
      </c>
      <c r="M110" s="523" t="s">
        <v>5384</v>
      </c>
      <c r="N110" s="557">
        <v>5</v>
      </c>
      <c r="O110" s="667">
        <v>6</v>
      </c>
      <c r="P110" s="542">
        <f>O110+O132</f>
        <v>45</v>
      </c>
      <c r="Q110" s="500">
        <v>1</v>
      </c>
      <c r="R110" s="214"/>
      <c r="S110" s="356"/>
      <c r="T110" s="215"/>
      <c r="U110" s="40"/>
      <c r="V110" s="39"/>
      <c r="W110" s="41"/>
      <c r="X110" s="41"/>
      <c r="Y110" s="60"/>
      <c r="Z110" s="103"/>
      <c r="AA110" s="42"/>
      <c r="AB110" s="51"/>
      <c r="AC110" s="51"/>
      <c r="AD110" s="51"/>
      <c r="AE110" s="51"/>
      <c r="AF110" s="51"/>
      <c r="AG110" s="51"/>
      <c r="AH110" s="51"/>
      <c r="AI110" s="51"/>
      <c r="AJ110" s="51"/>
      <c r="AK110" s="51"/>
      <c r="AL110" s="51"/>
      <c r="AM110" s="51"/>
      <c r="AN110" s="51"/>
      <c r="AO110" s="51"/>
      <c r="AP110" s="51"/>
      <c r="AQ110" s="51"/>
      <c r="AR110" s="51"/>
      <c r="AS110" s="51"/>
      <c r="AT110" s="51"/>
      <c r="AU110" s="51"/>
      <c r="AV110" s="51"/>
      <c r="AW110" s="51"/>
      <c r="AX110" s="51"/>
      <c r="AY110" s="51"/>
      <c r="AZ110" s="51"/>
      <c r="BA110" s="51"/>
      <c r="BB110" s="51"/>
      <c r="BC110" s="51"/>
      <c r="BD110" s="51"/>
      <c r="BE110" s="51"/>
      <c r="BF110" s="51"/>
      <c r="BG110" s="51"/>
      <c r="BH110" s="51"/>
      <c r="BI110" s="51"/>
      <c r="BJ110" s="51"/>
      <c r="BK110" s="51"/>
      <c r="BL110" s="51"/>
      <c r="BM110" s="51"/>
      <c r="BO110" s="43" t="s">
        <v>5533</v>
      </c>
      <c r="BP110" s="43">
        <v>2</v>
      </c>
    </row>
    <row r="111" spans="1:76" s="43" customFormat="1" ht="25.5" customHeight="1">
      <c r="A111" s="346"/>
      <c r="B111" s="347"/>
      <c r="C111" s="551"/>
      <c r="D111" s="500">
        <v>91</v>
      </c>
      <c r="E111" s="500" t="s">
        <v>5369</v>
      </c>
      <c r="F111" s="501" t="s">
        <v>687</v>
      </c>
      <c r="G111" s="502" t="s">
        <v>5429</v>
      </c>
      <c r="H111" s="502" t="s">
        <v>5331</v>
      </c>
      <c r="I111" s="503">
        <v>3</v>
      </c>
      <c r="J111" s="500" t="s">
        <v>1484</v>
      </c>
      <c r="K111" s="504">
        <v>90</v>
      </c>
      <c r="L111" s="505">
        <v>42606</v>
      </c>
      <c r="M111" s="506" t="s">
        <v>5487</v>
      </c>
      <c r="N111" s="500">
        <v>5</v>
      </c>
      <c r="O111" s="667">
        <v>12</v>
      </c>
      <c r="P111" s="542">
        <f>O111+O112+O118+O121</f>
        <v>101</v>
      </c>
      <c r="Q111" s="500">
        <v>4</v>
      </c>
      <c r="R111" s="214"/>
      <c r="S111" s="356"/>
      <c r="T111" s="215"/>
      <c r="U111" s="40"/>
      <c r="V111" s="39"/>
      <c r="W111" s="41"/>
      <c r="X111" s="41"/>
      <c r="Y111" s="60"/>
      <c r="Z111" s="103"/>
      <c r="AA111" s="42"/>
      <c r="AB111" s="51"/>
      <c r="AC111" s="51"/>
      <c r="AD111" s="51"/>
      <c r="AE111" s="51"/>
      <c r="AF111" s="51"/>
      <c r="AG111" s="51"/>
      <c r="AH111" s="51"/>
      <c r="AI111" s="51"/>
      <c r="AJ111" s="51"/>
      <c r="AK111" s="51"/>
      <c r="AL111" s="51"/>
      <c r="AM111" s="51"/>
      <c r="AN111" s="51"/>
      <c r="AO111" s="51"/>
      <c r="AP111" s="51"/>
      <c r="AQ111" s="51"/>
      <c r="AR111" s="51"/>
      <c r="AS111" s="51"/>
      <c r="AT111" s="51"/>
      <c r="AU111" s="51"/>
      <c r="AV111" s="51"/>
      <c r="AW111" s="51"/>
      <c r="AX111" s="51"/>
      <c r="AY111" s="51"/>
      <c r="AZ111" s="51"/>
      <c r="BA111" s="51"/>
      <c r="BB111" s="51"/>
      <c r="BC111" s="51"/>
      <c r="BD111" s="51"/>
      <c r="BE111" s="51"/>
      <c r="BF111" s="51"/>
      <c r="BG111" s="51"/>
      <c r="BH111" s="51"/>
      <c r="BI111" s="51"/>
      <c r="BJ111" s="51"/>
      <c r="BK111" s="51"/>
      <c r="BL111" s="51"/>
      <c r="BM111" s="51"/>
      <c r="BO111" s="43" t="s">
        <v>5495</v>
      </c>
      <c r="BP111" s="43">
        <v>8</v>
      </c>
    </row>
    <row r="112" spans="1:76" s="43" customFormat="1" ht="25.5" customHeight="1">
      <c r="A112" s="346"/>
      <c r="B112" s="347"/>
      <c r="C112" s="551"/>
      <c r="D112" s="500">
        <v>92</v>
      </c>
      <c r="E112" s="528" t="s">
        <v>5353</v>
      </c>
      <c r="F112" s="501" t="s">
        <v>606</v>
      </c>
      <c r="G112" s="671" t="s">
        <v>608</v>
      </c>
      <c r="H112" s="502" t="s">
        <v>5336</v>
      </c>
      <c r="I112" s="503">
        <v>3</v>
      </c>
      <c r="J112" s="500" t="s">
        <v>1484</v>
      </c>
      <c r="K112" s="504">
        <v>90</v>
      </c>
      <c r="L112" s="505">
        <v>42709</v>
      </c>
      <c r="M112" s="506" t="s">
        <v>5386</v>
      </c>
      <c r="N112" s="500"/>
      <c r="O112" s="667">
        <v>28</v>
      </c>
      <c r="P112" s="542">
        <f>O117+O124+O125+O127+O129</f>
        <v>115</v>
      </c>
      <c r="Q112" s="500">
        <v>4</v>
      </c>
      <c r="R112" s="214"/>
      <c r="S112" s="356"/>
      <c r="T112" s="215"/>
      <c r="U112" s="40"/>
      <c r="V112" s="39"/>
      <c r="W112" s="41"/>
      <c r="X112" s="41"/>
      <c r="Y112" s="60"/>
      <c r="Z112" s="103"/>
      <c r="AA112" s="42"/>
      <c r="AB112" s="51"/>
      <c r="AC112" s="51"/>
      <c r="AD112" s="51"/>
      <c r="AE112" s="51"/>
      <c r="AF112" s="51"/>
      <c r="AG112" s="51"/>
      <c r="AH112" s="51"/>
      <c r="AI112" s="51"/>
      <c r="AJ112" s="51"/>
      <c r="AK112" s="51"/>
      <c r="AL112" s="51"/>
      <c r="AM112" s="51"/>
      <c r="AN112" s="51"/>
      <c r="AO112" s="51"/>
      <c r="AP112" s="51"/>
      <c r="AQ112" s="51"/>
      <c r="AR112" s="51"/>
      <c r="AS112" s="51"/>
      <c r="AT112" s="51"/>
      <c r="AU112" s="51"/>
      <c r="AV112" s="51"/>
      <c r="AW112" s="51"/>
      <c r="AX112" s="51"/>
      <c r="AY112" s="51"/>
      <c r="AZ112" s="51"/>
      <c r="BA112" s="51"/>
      <c r="BB112" s="51"/>
      <c r="BC112" s="51"/>
      <c r="BD112" s="51"/>
      <c r="BE112" s="51"/>
      <c r="BF112" s="51"/>
      <c r="BG112" s="51"/>
      <c r="BH112" s="51"/>
      <c r="BI112" s="51"/>
      <c r="BJ112" s="51"/>
      <c r="BK112" s="51"/>
      <c r="BL112" s="51"/>
      <c r="BM112" s="51"/>
      <c r="BO112" s="43" t="s">
        <v>5532</v>
      </c>
      <c r="BP112" s="43">
        <v>8</v>
      </c>
      <c r="BR112" s="571"/>
    </row>
    <row r="113" spans="1:70" s="43" customFormat="1" ht="30.75" customHeight="1">
      <c r="A113" s="346"/>
      <c r="B113" s="347"/>
      <c r="C113" s="551"/>
      <c r="D113" s="500"/>
      <c r="E113" s="528"/>
      <c r="F113" s="501"/>
      <c r="G113" s="502"/>
      <c r="H113" s="502"/>
      <c r="I113" s="503"/>
      <c r="J113" s="500"/>
      <c r="K113" s="504"/>
      <c r="L113" s="505"/>
      <c r="M113" s="506"/>
      <c r="N113" s="500"/>
      <c r="O113" s="637">
        <v>45</v>
      </c>
      <c r="P113" s="637">
        <v>45</v>
      </c>
      <c r="Q113" s="637">
        <v>1</v>
      </c>
      <c r="R113" s="214"/>
      <c r="S113" s="356"/>
      <c r="T113" s="215"/>
      <c r="U113" s="40"/>
      <c r="V113" s="39"/>
      <c r="W113" s="41"/>
      <c r="X113" s="41"/>
      <c r="Y113" s="60"/>
      <c r="Z113" s="103"/>
      <c r="AA113" s="42"/>
      <c r="AB113" s="51"/>
      <c r="AC113" s="51"/>
      <c r="AD113" s="51"/>
      <c r="AE113" s="51"/>
      <c r="AF113" s="51"/>
      <c r="AG113" s="51"/>
      <c r="AH113" s="51"/>
      <c r="AI113" s="51"/>
      <c r="AJ113" s="51"/>
      <c r="AK113" s="51"/>
      <c r="AL113" s="51"/>
      <c r="AM113" s="51"/>
      <c r="AN113" s="51"/>
      <c r="AO113" s="51"/>
      <c r="AP113" s="51"/>
      <c r="AQ113" s="51"/>
      <c r="AR113" s="51"/>
      <c r="AS113" s="51"/>
      <c r="AT113" s="51"/>
      <c r="AU113" s="51"/>
      <c r="AV113" s="51"/>
      <c r="AW113" s="51"/>
      <c r="AX113" s="51"/>
      <c r="AY113" s="51"/>
      <c r="AZ113" s="51"/>
      <c r="BA113" s="51"/>
      <c r="BB113" s="51"/>
      <c r="BC113" s="51"/>
      <c r="BD113" s="51"/>
      <c r="BE113" s="51"/>
      <c r="BF113" s="51"/>
      <c r="BG113" s="51"/>
      <c r="BH113" s="51"/>
      <c r="BI113" s="51"/>
      <c r="BJ113" s="51"/>
      <c r="BK113" s="51"/>
      <c r="BL113" s="51"/>
      <c r="BM113" s="51"/>
      <c r="BO113" s="43" t="s">
        <v>5531</v>
      </c>
      <c r="BP113" s="43">
        <v>1</v>
      </c>
      <c r="BR113" s="823" t="s">
        <v>5519</v>
      </c>
    </row>
    <row r="114" spans="1:70" s="43" customFormat="1" ht="56.25" customHeight="1">
      <c r="A114" s="346"/>
      <c r="B114" s="347"/>
      <c r="C114" s="551"/>
      <c r="D114" s="500">
        <v>93</v>
      </c>
      <c r="E114" s="509" t="s">
        <v>5476</v>
      </c>
      <c r="F114" s="501" t="s">
        <v>163</v>
      </c>
      <c r="G114" s="502" t="s">
        <v>5463</v>
      </c>
      <c r="H114" s="502" t="s">
        <v>5480</v>
      </c>
      <c r="I114" s="503">
        <v>2</v>
      </c>
      <c r="J114" s="500" t="s">
        <v>1484</v>
      </c>
      <c r="K114" s="529">
        <v>60</v>
      </c>
      <c r="L114" s="505">
        <v>42606</v>
      </c>
      <c r="M114" s="506" t="s">
        <v>5386</v>
      </c>
      <c r="N114" s="500">
        <v>4</v>
      </c>
      <c r="O114" s="43">
        <v>26</v>
      </c>
      <c r="P114" s="507"/>
      <c r="Q114" s="500"/>
      <c r="R114" s="214"/>
      <c r="S114" s="356"/>
      <c r="T114" s="215"/>
      <c r="U114" s="40"/>
      <c r="V114" s="39"/>
      <c r="W114" s="41"/>
      <c r="X114" s="41"/>
      <c r="Y114" s="60"/>
      <c r="Z114" s="103"/>
      <c r="AA114" s="42"/>
      <c r="AB114" s="51"/>
      <c r="AC114" s="51"/>
      <c r="AD114" s="51"/>
      <c r="AE114" s="51"/>
      <c r="AF114" s="51"/>
      <c r="AG114" s="51"/>
      <c r="AH114" s="51"/>
      <c r="AI114" s="51"/>
      <c r="AJ114" s="51"/>
      <c r="AK114" s="51"/>
      <c r="AL114" s="51"/>
      <c r="AM114" s="51"/>
      <c r="AN114" s="51"/>
      <c r="AO114" s="51"/>
      <c r="AP114" s="51"/>
      <c r="AQ114" s="51"/>
      <c r="AR114" s="51"/>
      <c r="AS114" s="51"/>
      <c r="AT114" s="51"/>
      <c r="AU114" s="51"/>
      <c r="AV114" s="51"/>
      <c r="AW114" s="51"/>
      <c r="AX114" s="51"/>
      <c r="AY114" s="51"/>
      <c r="AZ114" s="51"/>
      <c r="BA114" s="51"/>
      <c r="BB114" s="51"/>
      <c r="BC114" s="51"/>
      <c r="BD114" s="51"/>
      <c r="BE114" s="51"/>
      <c r="BF114" s="51"/>
      <c r="BG114" s="51"/>
      <c r="BH114" s="51"/>
      <c r="BI114" s="51"/>
      <c r="BJ114" s="51"/>
      <c r="BK114" s="51"/>
      <c r="BL114" s="51"/>
      <c r="BM114" s="51"/>
      <c r="BO114" s="43" t="s">
        <v>5495</v>
      </c>
      <c r="BP114" s="43">
        <v>1</v>
      </c>
      <c r="BR114" s="824"/>
    </row>
    <row r="115" spans="1:70" s="43" customFormat="1" ht="25.5" customHeight="1">
      <c r="A115" s="397"/>
      <c r="B115" s="398"/>
      <c r="C115" s="553"/>
      <c r="D115" s="500">
        <v>94</v>
      </c>
      <c r="E115" s="509" t="s">
        <v>5476</v>
      </c>
      <c r="F115" s="501" t="s">
        <v>447</v>
      </c>
      <c r="G115" s="671" t="s">
        <v>448</v>
      </c>
      <c r="H115" s="502" t="s">
        <v>5452</v>
      </c>
      <c r="I115" s="503">
        <v>2</v>
      </c>
      <c r="J115" s="500" t="s">
        <v>1484</v>
      </c>
      <c r="K115" s="529">
        <v>90</v>
      </c>
      <c r="L115" s="505">
        <v>42702</v>
      </c>
      <c r="M115" s="506" t="s">
        <v>5474</v>
      </c>
      <c r="N115" s="500">
        <v>5</v>
      </c>
      <c r="O115" s="43">
        <v>13</v>
      </c>
      <c r="P115" s="507"/>
      <c r="Q115" s="500"/>
      <c r="R115" s="412"/>
      <c r="S115" s="413"/>
      <c r="T115" s="414"/>
      <c r="U115" s="408"/>
      <c r="V115" s="404"/>
      <c r="W115" s="415"/>
      <c r="X115" s="415"/>
      <c r="Y115" s="416"/>
      <c r="Z115" s="417"/>
      <c r="AA115" s="418"/>
      <c r="AB115" s="419"/>
      <c r="AC115" s="419"/>
      <c r="AD115" s="419"/>
      <c r="AE115" s="419"/>
      <c r="AF115" s="419"/>
      <c r="AG115" s="419"/>
      <c r="AH115" s="419"/>
      <c r="AI115" s="419"/>
      <c r="AJ115" s="419"/>
      <c r="AK115" s="419"/>
      <c r="AL115" s="419"/>
      <c r="AM115" s="419"/>
      <c r="AN115" s="419"/>
      <c r="AO115" s="419"/>
      <c r="AP115" s="419"/>
      <c r="AQ115" s="419"/>
      <c r="AR115" s="419"/>
      <c r="AS115" s="419"/>
      <c r="AT115" s="419"/>
      <c r="AU115" s="419"/>
      <c r="AV115" s="419"/>
      <c r="AW115" s="419"/>
      <c r="AX115" s="419"/>
      <c r="AY115" s="419"/>
      <c r="AZ115" s="419"/>
      <c r="BA115" s="419"/>
      <c r="BB115" s="419"/>
      <c r="BC115" s="419"/>
      <c r="BD115" s="419"/>
      <c r="BE115" s="419"/>
      <c r="BF115" s="419"/>
      <c r="BG115" s="419"/>
      <c r="BH115" s="419"/>
      <c r="BI115" s="419"/>
      <c r="BJ115" s="419"/>
      <c r="BK115" s="419"/>
      <c r="BL115" s="419"/>
      <c r="BM115" s="419"/>
      <c r="BR115" s="649"/>
    </row>
    <row r="116" spans="1:70" s="43" customFormat="1" ht="25.5" customHeight="1">
      <c r="A116" s="346"/>
      <c r="B116" s="347"/>
      <c r="C116" s="551"/>
      <c r="D116" s="500">
        <v>95</v>
      </c>
      <c r="E116" s="509" t="s">
        <v>5476</v>
      </c>
      <c r="F116" s="501" t="s">
        <v>457</v>
      </c>
      <c r="G116" s="671" t="s">
        <v>459</v>
      </c>
      <c r="H116" s="502" t="s">
        <v>5469</v>
      </c>
      <c r="I116" s="503">
        <v>2</v>
      </c>
      <c r="J116" s="500"/>
      <c r="K116" s="504">
        <v>90</v>
      </c>
      <c r="L116" s="505">
        <v>42702</v>
      </c>
      <c r="M116" s="506" t="s">
        <v>5383</v>
      </c>
      <c r="N116" s="500">
        <v>5</v>
      </c>
      <c r="O116" s="43">
        <v>6</v>
      </c>
      <c r="P116" s="507"/>
      <c r="Q116" s="500"/>
      <c r="R116" s="214"/>
      <c r="S116" s="356"/>
      <c r="T116" s="215"/>
      <c r="U116" s="40"/>
      <c r="V116" s="39"/>
      <c r="W116" s="41"/>
      <c r="X116" s="41"/>
      <c r="Y116" s="60"/>
      <c r="Z116" s="103"/>
      <c r="AA116" s="42"/>
      <c r="AB116" s="51"/>
      <c r="AC116" s="51"/>
      <c r="AD116" s="51"/>
      <c r="AE116" s="51"/>
      <c r="AF116" s="51"/>
      <c r="AG116" s="51"/>
      <c r="AH116" s="51"/>
      <c r="AI116" s="51"/>
      <c r="AJ116" s="51"/>
      <c r="AK116" s="51"/>
      <c r="AL116" s="51"/>
      <c r="AM116" s="51"/>
      <c r="AN116" s="51"/>
      <c r="AO116" s="51"/>
      <c r="AP116" s="51"/>
      <c r="AQ116" s="51"/>
      <c r="AR116" s="51"/>
      <c r="AS116" s="51"/>
      <c r="AT116" s="51"/>
      <c r="AU116" s="51"/>
      <c r="AV116" s="51"/>
      <c r="AW116" s="51"/>
      <c r="AX116" s="51"/>
      <c r="AY116" s="51"/>
      <c r="AZ116" s="51"/>
      <c r="BA116" s="51"/>
      <c r="BB116" s="51"/>
      <c r="BC116" s="51"/>
      <c r="BD116" s="51"/>
      <c r="BE116" s="51"/>
      <c r="BF116" s="51"/>
      <c r="BG116" s="51"/>
      <c r="BH116" s="51"/>
      <c r="BI116" s="51"/>
      <c r="BJ116" s="51"/>
      <c r="BK116" s="51"/>
      <c r="BL116" s="51"/>
      <c r="BM116" s="51"/>
    </row>
    <row r="117" spans="1:70" s="43" customFormat="1" ht="37.5" customHeight="1">
      <c r="A117" s="346"/>
      <c r="B117" s="347"/>
      <c r="C117" s="551"/>
      <c r="D117" s="500">
        <v>96</v>
      </c>
      <c r="E117" s="509" t="s">
        <v>5476</v>
      </c>
      <c r="F117" s="501" t="s">
        <v>856</v>
      </c>
      <c r="G117" s="502" t="s">
        <v>857</v>
      </c>
      <c r="H117" s="502" t="s">
        <v>5472</v>
      </c>
      <c r="I117" s="503">
        <v>3</v>
      </c>
      <c r="J117" s="500" t="s">
        <v>5473</v>
      </c>
      <c r="K117" s="504">
        <v>90</v>
      </c>
      <c r="L117" s="505">
        <v>42606</v>
      </c>
      <c r="M117" s="506" t="s">
        <v>5487</v>
      </c>
      <c r="N117" s="500">
        <v>5</v>
      </c>
      <c r="O117" s="43">
        <v>28</v>
      </c>
      <c r="P117" s="507"/>
      <c r="Q117" s="500"/>
      <c r="R117" s="214"/>
      <c r="S117" s="356"/>
      <c r="T117" s="215"/>
      <c r="U117" s="40"/>
      <c r="V117" s="39"/>
      <c r="W117" s="41"/>
      <c r="X117" s="41"/>
      <c r="Y117" s="60"/>
      <c r="Z117" s="103"/>
      <c r="AA117" s="42"/>
      <c r="AB117" s="51"/>
      <c r="AC117" s="51"/>
      <c r="AD117" s="51"/>
      <c r="AE117" s="51"/>
      <c r="AF117" s="51"/>
      <c r="AG117" s="51"/>
      <c r="AH117" s="51"/>
      <c r="AI117" s="51"/>
      <c r="AJ117" s="51"/>
      <c r="AK117" s="51"/>
      <c r="AL117" s="51"/>
      <c r="AM117" s="51"/>
      <c r="AN117" s="51"/>
      <c r="AO117" s="51"/>
      <c r="AP117" s="51"/>
      <c r="AQ117" s="51"/>
      <c r="AR117" s="51"/>
      <c r="AS117" s="51"/>
      <c r="AT117" s="51"/>
      <c r="AU117" s="51"/>
      <c r="AV117" s="51"/>
      <c r="AW117" s="51"/>
      <c r="AX117" s="51"/>
      <c r="AY117" s="51"/>
      <c r="AZ117" s="51"/>
      <c r="BA117" s="51"/>
      <c r="BB117" s="51"/>
      <c r="BC117" s="51"/>
      <c r="BD117" s="51"/>
      <c r="BE117" s="51"/>
      <c r="BF117" s="51"/>
      <c r="BG117" s="51"/>
      <c r="BH117" s="51"/>
      <c r="BI117" s="51"/>
      <c r="BJ117" s="51"/>
      <c r="BK117" s="51"/>
      <c r="BL117" s="51"/>
      <c r="BM117" s="51"/>
    </row>
    <row r="118" spans="1:70" s="43" customFormat="1" ht="25.5" customHeight="1">
      <c r="A118" s="346"/>
      <c r="B118" s="347"/>
      <c r="C118" s="551"/>
      <c r="D118" s="500">
        <v>97</v>
      </c>
      <c r="E118" s="500" t="s">
        <v>5357</v>
      </c>
      <c r="F118" s="501" t="s">
        <v>184</v>
      </c>
      <c r="G118" s="502" t="s">
        <v>186</v>
      </c>
      <c r="H118" s="531" t="s">
        <v>5410</v>
      </c>
      <c r="I118" s="503">
        <v>3</v>
      </c>
      <c r="J118" s="500" t="s">
        <v>1484</v>
      </c>
      <c r="K118" s="504">
        <v>90</v>
      </c>
      <c r="L118" s="505">
        <v>42606</v>
      </c>
      <c r="M118" s="506" t="s">
        <v>5386</v>
      </c>
      <c r="N118" s="500">
        <v>5</v>
      </c>
      <c r="O118" s="43">
        <v>57</v>
      </c>
      <c r="P118" s="507"/>
      <c r="Q118" s="500"/>
      <c r="R118" s="214"/>
      <c r="S118" s="356"/>
      <c r="T118" s="215"/>
      <c r="U118" s="40"/>
      <c r="V118" s="39"/>
      <c r="W118" s="41"/>
      <c r="X118" s="41"/>
      <c r="Y118" s="60"/>
      <c r="Z118" s="103"/>
      <c r="AA118" s="42"/>
      <c r="AB118" s="51"/>
      <c r="AC118" s="51"/>
      <c r="AD118" s="51"/>
      <c r="AE118" s="51"/>
      <c r="AF118" s="51"/>
      <c r="AG118" s="51"/>
      <c r="AH118" s="51"/>
      <c r="AI118" s="51"/>
      <c r="AJ118" s="51"/>
      <c r="AK118" s="51"/>
      <c r="AL118" s="51"/>
      <c r="AM118" s="51"/>
      <c r="AN118" s="51"/>
      <c r="AO118" s="51"/>
      <c r="AP118" s="51"/>
      <c r="AQ118" s="51"/>
      <c r="AR118" s="51"/>
      <c r="AS118" s="51"/>
      <c r="AT118" s="51"/>
      <c r="AU118" s="51"/>
      <c r="AV118" s="51"/>
      <c r="AW118" s="51"/>
      <c r="AX118" s="51"/>
      <c r="AY118" s="51"/>
      <c r="AZ118" s="51"/>
      <c r="BA118" s="51"/>
      <c r="BB118" s="51"/>
      <c r="BC118" s="51"/>
      <c r="BD118" s="51"/>
      <c r="BE118" s="51"/>
      <c r="BF118" s="51"/>
      <c r="BG118" s="51"/>
      <c r="BH118" s="51"/>
      <c r="BI118" s="51"/>
      <c r="BJ118" s="51"/>
      <c r="BK118" s="51"/>
      <c r="BL118" s="51"/>
      <c r="BM118" s="51"/>
    </row>
    <row r="119" spans="1:70" s="43" customFormat="1" ht="25.5" customHeight="1">
      <c r="A119" s="397"/>
      <c r="B119" s="398"/>
      <c r="C119" s="553"/>
      <c r="D119" s="500">
        <v>98</v>
      </c>
      <c r="E119" s="500" t="s">
        <v>5357</v>
      </c>
      <c r="F119" s="501" t="s">
        <v>1534</v>
      </c>
      <c r="G119" s="671" t="s">
        <v>1533</v>
      </c>
      <c r="H119" s="502" t="s">
        <v>5348</v>
      </c>
      <c r="I119" s="503">
        <v>1</v>
      </c>
      <c r="J119" s="500" t="s">
        <v>1484</v>
      </c>
      <c r="K119" s="528">
        <v>75</v>
      </c>
      <c r="L119" s="505">
        <v>42717</v>
      </c>
      <c r="M119" s="506" t="s">
        <v>5385</v>
      </c>
      <c r="N119" s="500"/>
      <c r="O119" s="43">
        <v>32</v>
      </c>
      <c r="P119" s="542">
        <f>O119</f>
        <v>32</v>
      </c>
      <c r="Q119" s="500">
        <v>1</v>
      </c>
      <c r="R119" s="412"/>
      <c r="S119" s="413"/>
      <c r="T119" s="414"/>
      <c r="U119" s="408"/>
      <c r="V119" s="404"/>
      <c r="W119" s="415"/>
      <c r="X119" s="415"/>
      <c r="Y119" s="416"/>
      <c r="Z119" s="417"/>
      <c r="AA119" s="418"/>
      <c r="AB119" s="419"/>
      <c r="AC119" s="419"/>
      <c r="AD119" s="419"/>
      <c r="AE119" s="419"/>
      <c r="AF119" s="419"/>
      <c r="AG119" s="419"/>
      <c r="AH119" s="419"/>
      <c r="AI119" s="419"/>
      <c r="AJ119" s="419"/>
      <c r="AK119" s="419"/>
      <c r="AL119" s="419"/>
      <c r="AM119" s="419"/>
      <c r="AN119" s="419"/>
      <c r="AO119" s="419"/>
      <c r="AP119" s="419"/>
      <c r="AQ119" s="419"/>
      <c r="AR119" s="419"/>
      <c r="AS119" s="419"/>
      <c r="AT119" s="419"/>
      <c r="AU119" s="419"/>
      <c r="AV119" s="419"/>
      <c r="AW119" s="419"/>
      <c r="AX119" s="419"/>
      <c r="AY119" s="419"/>
      <c r="AZ119" s="419"/>
      <c r="BA119" s="419"/>
      <c r="BB119" s="419"/>
      <c r="BC119" s="419"/>
      <c r="BD119" s="419"/>
      <c r="BE119" s="419"/>
      <c r="BF119" s="419"/>
      <c r="BG119" s="419"/>
      <c r="BH119" s="419"/>
      <c r="BI119" s="419"/>
      <c r="BJ119" s="419"/>
      <c r="BK119" s="419"/>
      <c r="BL119" s="419"/>
      <c r="BM119" s="419"/>
      <c r="BO119" s="43" t="s">
        <v>5498</v>
      </c>
      <c r="BP119" s="43">
        <v>2</v>
      </c>
    </row>
    <row r="120" spans="1:70" s="43" customFormat="1" ht="25.5" customHeight="1">
      <c r="A120" s="397"/>
      <c r="B120" s="398"/>
      <c r="C120" s="553"/>
      <c r="D120" s="500">
        <v>99</v>
      </c>
      <c r="E120" s="500" t="s">
        <v>5357</v>
      </c>
      <c r="F120" s="501" t="s">
        <v>136</v>
      </c>
      <c r="G120" s="671" t="s">
        <v>5559</v>
      </c>
      <c r="H120" s="502" t="s">
        <v>5341</v>
      </c>
      <c r="I120" s="503">
        <v>2</v>
      </c>
      <c r="J120" s="500"/>
      <c r="K120" s="504">
        <v>0</v>
      </c>
      <c r="L120" s="505">
        <v>42712</v>
      </c>
      <c r="M120" s="524" t="s">
        <v>5423</v>
      </c>
      <c r="N120" s="500"/>
      <c r="O120" s="43">
        <v>0</v>
      </c>
      <c r="P120" s="542">
        <f>O131</f>
        <v>13</v>
      </c>
      <c r="Q120" s="500"/>
      <c r="R120" s="412"/>
      <c r="S120" s="413"/>
      <c r="T120" s="414"/>
      <c r="U120" s="408"/>
      <c r="V120" s="404"/>
      <c r="W120" s="415"/>
      <c r="X120" s="415"/>
      <c r="Y120" s="416"/>
      <c r="Z120" s="417"/>
      <c r="AA120" s="418"/>
      <c r="AB120" s="419"/>
      <c r="AC120" s="419"/>
      <c r="AD120" s="419"/>
      <c r="AE120" s="419"/>
      <c r="AF120" s="419"/>
      <c r="AG120" s="419"/>
      <c r="AH120" s="419"/>
      <c r="AI120" s="419"/>
      <c r="AJ120" s="419"/>
      <c r="AK120" s="419"/>
      <c r="AL120" s="419"/>
      <c r="AM120" s="419"/>
      <c r="AN120" s="419"/>
      <c r="AO120" s="419"/>
      <c r="AP120" s="419"/>
      <c r="AQ120" s="419"/>
      <c r="AR120" s="419"/>
      <c r="AS120" s="419"/>
      <c r="AT120" s="419"/>
      <c r="AU120" s="419"/>
      <c r="AV120" s="419"/>
      <c r="AW120" s="419"/>
      <c r="AX120" s="419"/>
      <c r="AY120" s="419"/>
      <c r="AZ120" s="419"/>
      <c r="BA120" s="419"/>
      <c r="BB120" s="419"/>
      <c r="BC120" s="419"/>
      <c r="BD120" s="419"/>
      <c r="BE120" s="419"/>
      <c r="BF120" s="419"/>
      <c r="BG120" s="419"/>
      <c r="BH120" s="419"/>
      <c r="BI120" s="419"/>
      <c r="BJ120" s="419"/>
      <c r="BK120" s="419"/>
      <c r="BL120" s="419"/>
      <c r="BM120" s="419"/>
      <c r="BO120" s="43" t="s">
        <v>5531</v>
      </c>
    </row>
    <row r="121" spans="1:70" s="43" customFormat="1" ht="25.5" customHeight="1">
      <c r="A121" s="397"/>
      <c r="B121" s="398"/>
      <c r="C121" s="553"/>
      <c r="D121" s="500">
        <v>100</v>
      </c>
      <c r="E121" s="500" t="s">
        <v>5370</v>
      </c>
      <c r="F121" s="501" t="s">
        <v>582</v>
      </c>
      <c r="G121" s="502" t="s">
        <v>2097</v>
      </c>
      <c r="H121" s="510" t="s">
        <v>5330</v>
      </c>
      <c r="I121" s="503">
        <v>3</v>
      </c>
      <c r="J121" s="500" t="s">
        <v>1484</v>
      </c>
      <c r="K121" s="504">
        <v>90</v>
      </c>
      <c r="L121" s="505">
        <v>42606</v>
      </c>
      <c r="M121" s="524" t="s">
        <v>5386</v>
      </c>
      <c r="N121" s="500">
        <v>5</v>
      </c>
      <c r="O121" s="43">
        <v>4</v>
      </c>
      <c r="P121" s="542"/>
      <c r="Q121" s="500"/>
      <c r="R121" s="412"/>
      <c r="S121" s="413"/>
      <c r="T121" s="414"/>
      <c r="U121" s="408"/>
      <c r="V121" s="404"/>
      <c r="W121" s="415"/>
      <c r="X121" s="415"/>
      <c r="Y121" s="416"/>
      <c r="Z121" s="417"/>
      <c r="AA121" s="418"/>
      <c r="AB121" s="419"/>
      <c r="AC121" s="419"/>
      <c r="AD121" s="419"/>
      <c r="AE121" s="419"/>
      <c r="AF121" s="419"/>
      <c r="AG121" s="419"/>
      <c r="AH121" s="419"/>
      <c r="AI121" s="419"/>
      <c r="AJ121" s="419"/>
      <c r="AK121" s="419"/>
      <c r="AL121" s="419"/>
      <c r="AM121" s="419"/>
      <c r="AN121" s="419"/>
      <c r="AO121" s="419"/>
      <c r="AP121" s="419"/>
      <c r="AQ121" s="419"/>
      <c r="AR121" s="419"/>
      <c r="AS121" s="419"/>
      <c r="AT121" s="419"/>
      <c r="AU121" s="419"/>
      <c r="AV121" s="419"/>
      <c r="AW121" s="419"/>
      <c r="AX121" s="419"/>
      <c r="AY121" s="419"/>
      <c r="AZ121" s="419"/>
      <c r="BA121" s="419"/>
      <c r="BB121" s="419"/>
      <c r="BC121" s="419"/>
      <c r="BD121" s="419"/>
      <c r="BE121" s="419"/>
      <c r="BF121" s="419"/>
      <c r="BG121" s="419"/>
      <c r="BH121" s="419"/>
      <c r="BI121" s="419"/>
      <c r="BJ121" s="419"/>
      <c r="BK121" s="419"/>
      <c r="BL121" s="419"/>
      <c r="BM121" s="419"/>
    </row>
    <row r="122" spans="1:70" s="43" customFormat="1" ht="25.5" customHeight="1">
      <c r="A122" s="397"/>
      <c r="B122" s="398"/>
      <c r="C122" s="553"/>
      <c r="D122" s="500">
        <v>101</v>
      </c>
      <c r="E122" s="500" t="s">
        <v>5427</v>
      </c>
      <c r="F122" s="501" t="s">
        <v>133</v>
      </c>
      <c r="G122" s="671" t="s">
        <v>3995</v>
      </c>
      <c r="H122" s="502" t="s">
        <v>5425</v>
      </c>
      <c r="I122" s="503">
        <v>2</v>
      </c>
      <c r="J122" s="500" t="s">
        <v>1484</v>
      </c>
      <c r="K122" s="528">
        <v>60</v>
      </c>
      <c r="L122" s="505">
        <v>42709</v>
      </c>
      <c r="M122" s="530" t="s">
        <v>5383</v>
      </c>
      <c r="N122" s="500">
        <v>5</v>
      </c>
      <c r="O122" s="43">
        <v>0</v>
      </c>
      <c r="P122" s="542"/>
      <c r="Q122" s="500"/>
      <c r="R122" s="412"/>
      <c r="S122" s="413"/>
      <c r="T122" s="414"/>
      <c r="U122" s="408"/>
      <c r="V122" s="404"/>
      <c r="W122" s="415"/>
      <c r="X122" s="415"/>
      <c r="Y122" s="416"/>
      <c r="Z122" s="417"/>
      <c r="AA122" s="418"/>
      <c r="AB122" s="419"/>
      <c r="AC122" s="419"/>
      <c r="AD122" s="419"/>
      <c r="AE122" s="419"/>
      <c r="AF122" s="419"/>
      <c r="AG122" s="419"/>
      <c r="AH122" s="419"/>
      <c r="AI122" s="419"/>
      <c r="AJ122" s="419"/>
      <c r="AK122" s="419"/>
      <c r="AL122" s="419"/>
      <c r="AM122" s="419"/>
      <c r="AN122" s="419"/>
      <c r="AO122" s="419"/>
      <c r="AP122" s="419"/>
      <c r="AQ122" s="419"/>
      <c r="AR122" s="419"/>
      <c r="AS122" s="419"/>
      <c r="AT122" s="419"/>
      <c r="AU122" s="419"/>
      <c r="AV122" s="419"/>
      <c r="AW122" s="419"/>
      <c r="AX122" s="419"/>
      <c r="AY122" s="419"/>
      <c r="AZ122" s="419"/>
      <c r="BA122" s="419"/>
      <c r="BB122" s="419"/>
      <c r="BC122" s="419"/>
      <c r="BD122" s="419"/>
      <c r="BE122" s="419"/>
      <c r="BF122" s="419"/>
      <c r="BG122" s="419"/>
      <c r="BH122" s="419"/>
      <c r="BI122" s="419"/>
      <c r="BJ122" s="419"/>
      <c r="BK122" s="419"/>
      <c r="BL122" s="419"/>
      <c r="BM122" s="419"/>
    </row>
    <row r="123" spans="1:70" s="43" customFormat="1" ht="25.5" customHeight="1">
      <c r="A123" s="397"/>
      <c r="B123" s="398"/>
      <c r="C123" s="553"/>
      <c r="D123" s="500">
        <v>102</v>
      </c>
      <c r="E123" s="500" t="s">
        <v>5353</v>
      </c>
      <c r="F123" s="501" t="s">
        <v>723</v>
      </c>
      <c r="G123" s="671" t="s">
        <v>5544</v>
      </c>
      <c r="H123" s="510" t="s">
        <v>5337</v>
      </c>
      <c r="I123" s="503">
        <v>2</v>
      </c>
      <c r="J123" s="500"/>
      <c r="K123" s="504"/>
      <c r="L123" s="505">
        <v>42716</v>
      </c>
      <c r="M123" s="530" t="s">
        <v>5383</v>
      </c>
      <c r="N123" s="500"/>
      <c r="O123" s="43">
        <v>9</v>
      </c>
      <c r="P123" s="542"/>
      <c r="Q123" s="500"/>
      <c r="R123" s="412"/>
      <c r="S123" s="413"/>
      <c r="T123" s="414"/>
      <c r="U123" s="408"/>
      <c r="V123" s="404"/>
      <c r="W123" s="415"/>
      <c r="X123" s="415"/>
      <c r="Y123" s="416"/>
      <c r="Z123" s="417"/>
      <c r="AA123" s="418"/>
      <c r="AB123" s="419"/>
      <c r="AC123" s="419"/>
      <c r="AD123" s="419"/>
      <c r="AE123" s="419"/>
      <c r="AF123" s="419"/>
      <c r="AG123" s="419"/>
      <c r="AH123" s="419"/>
      <c r="AI123" s="419"/>
      <c r="AJ123" s="419"/>
      <c r="AK123" s="419"/>
      <c r="AL123" s="419"/>
      <c r="AM123" s="419"/>
      <c r="AN123" s="419"/>
      <c r="AO123" s="419"/>
      <c r="AP123" s="419"/>
      <c r="AQ123" s="419"/>
      <c r="AR123" s="419"/>
      <c r="AS123" s="419"/>
      <c r="AT123" s="419"/>
      <c r="AU123" s="419"/>
      <c r="AV123" s="419"/>
      <c r="AW123" s="419"/>
      <c r="AX123" s="419"/>
      <c r="AY123" s="419"/>
      <c r="AZ123" s="419"/>
      <c r="BA123" s="419"/>
      <c r="BB123" s="419"/>
      <c r="BC123" s="419"/>
      <c r="BD123" s="419"/>
      <c r="BE123" s="419"/>
      <c r="BF123" s="419"/>
      <c r="BG123" s="419"/>
      <c r="BH123" s="419"/>
      <c r="BI123" s="419"/>
      <c r="BJ123" s="419"/>
      <c r="BK123" s="419"/>
      <c r="BL123" s="419"/>
      <c r="BM123" s="419"/>
      <c r="BN123" s="420"/>
    </row>
    <row r="124" spans="1:70" s="463" customFormat="1" ht="25.5" customHeight="1">
      <c r="A124" s="467"/>
      <c r="B124" s="468"/>
      <c r="C124" s="469"/>
      <c r="D124" s="500">
        <v>103</v>
      </c>
      <c r="E124" s="500" t="s">
        <v>5357</v>
      </c>
      <c r="F124" s="501" t="s">
        <v>290</v>
      </c>
      <c r="G124" s="671" t="s">
        <v>292</v>
      </c>
      <c r="H124" s="510" t="s">
        <v>5342</v>
      </c>
      <c r="I124" s="503">
        <v>3</v>
      </c>
      <c r="J124" s="500" t="s">
        <v>1484</v>
      </c>
      <c r="K124" s="558">
        <v>90</v>
      </c>
      <c r="L124" s="505">
        <v>42710</v>
      </c>
      <c r="M124" s="506" t="s">
        <v>5385</v>
      </c>
      <c r="N124" s="500"/>
      <c r="O124" s="463">
        <v>21</v>
      </c>
      <c r="P124" s="542"/>
      <c r="Q124" s="500"/>
      <c r="R124" s="473"/>
      <c r="S124" s="474"/>
      <c r="T124" s="475"/>
      <c r="U124" s="476"/>
      <c r="V124" s="475"/>
      <c r="W124" s="477"/>
      <c r="X124" s="477"/>
      <c r="Y124" s="478"/>
      <c r="Z124" s="479"/>
      <c r="AA124" s="480"/>
      <c r="AB124" s="481"/>
      <c r="AC124" s="481"/>
      <c r="AD124" s="481"/>
      <c r="AE124" s="481"/>
      <c r="AF124" s="481"/>
      <c r="AG124" s="481"/>
      <c r="AH124" s="481"/>
      <c r="AI124" s="481"/>
      <c r="AJ124" s="481"/>
      <c r="AK124" s="481"/>
      <c r="AL124" s="481"/>
      <c r="AM124" s="481"/>
      <c r="AN124" s="481"/>
      <c r="AO124" s="481"/>
      <c r="AP124" s="481"/>
      <c r="AQ124" s="481"/>
      <c r="AR124" s="481"/>
      <c r="AS124" s="481"/>
      <c r="AT124" s="481"/>
      <c r="AU124" s="481"/>
      <c r="AV124" s="481"/>
      <c r="AW124" s="481"/>
      <c r="AX124" s="481"/>
      <c r="AY124" s="481"/>
      <c r="AZ124" s="481"/>
      <c r="BA124" s="481"/>
      <c r="BB124" s="481"/>
      <c r="BC124" s="481"/>
      <c r="BD124" s="481"/>
      <c r="BE124" s="481"/>
      <c r="BF124" s="481"/>
      <c r="BG124" s="481"/>
      <c r="BH124" s="481"/>
      <c r="BI124" s="481"/>
      <c r="BJ124" s="481"/>
      <c r="BK124" s="481"/>
      <c r="BL124" s="481"/>
      <c r="BM124" s="481"/>
    </row>
    <row r="125" spans="1:70" s="43" customFormat="1" ht="6.75" customHeight="1">
      <c r="A125" s="346">
        <f>_Ngay_gio</f>
        <v>75.270833333333329</v>
      </c>
      <c r="B125" s="347" t="str">
        <f>_Gio</f>
        <v>6:30</v>
      </c>
      <c r="C125" s="551" t="s">
        <v>4914</v>
      </c>
      <c r="D125" s="500">
        <v>104</v>
      </c>
      <c r="E125" s="500" t="s">
        <v>5357</v>
      </c>
      <c r="F125" s="501" t="s">
        <v>1028</v>
      </c>
      <c r="G125" s="671" t="s">
        <v>901</v>
      </c>
      <c r="H125" s="502" t="s">
        <v>5344</v>
      </c>
      <c r="I125" s="503">
        <v>2</v>
      </c>
      <c r="J125" s="500" t="s">
        <v>1484</v>
      </c>
      <c r="K125" s="504">
        <v>60</v>
      </c>
      <c r="L125" s="505">
        <v>42712</v>
      </c>
      <c r="M125" s="506" t="s">
        <v>5423</v>
      </c>
      <c r="N125" s="500"/>
      <c r="O125" s="43">
        <v>8</v>
      </c>
      <c r="P125" s="542"/>
      <c r="Q125" s="500"/>
      <c r="R125" s="214"/>
      <c r="S125" s="356" t="str">
        <f>_Ngay</f>
        <v/>
      </c>
      <c r="T125" s="215"/>
      <c r="U125" s="40"/>
      <c r="V125" s="39"/>
      <c r="W125" s="41" t="str">
        <f>_Loc</f>
        <v>KVKX</v>
      </c>
      <c r="X125" s="41" t="str">
        <f>_Loc</f>
        <v>KTVT</v>
      </c>
      <c r="Y125" s="60" t="e">
        <f>#REF!-2*Q125</f>
        <v>#REF!</v>
      </c>
      <c r="Z125" s="103" t="e">
        <f>+O125/P125</f>
        <v>#DIV/0!</v>
      </c>
      <c r="AA125" s="42"/>
      <c r="AB125" s="51">
        <f>_Loc</f>
        <v>0</v>
      </c>
      <c r="AC125" s="51">
        <f>_Loc</f>
        <v>0</v>
      </c>
      <c r="AD125" s="51">
        <f>_Loc</f>
        <v>0</v>
      </c>
      <c r="AE125" s="51">
        <f>_Loc</f>
        <v>0</v>
      </c>
      <c r="AF125" s="51">
        <f>_Loc</f>
        <v>0</v>
      </c>
      <c r="AG125" s="51">
        <f>_Loc</f>
        <v>0</v>
      </c>
      <c r="AH125" s="51">
        <f>_Loc</f>
        <v>0</v>
      </c>
      <c r="AI125" s="51">
        <f>_Loc</f>
        <v>0</v>
      </c>
      <c r="AJ125" s="51">
        <f>_Loc</f>
        <v>0</v>
      </c>
      <c r="AK125" s="51">
        <f>_Loc</f>
        <v>0</v>
      </c>
      <c r="AL125" s="51">
        <f>_Loc</f>
        <v>0</v>
      </c>
      <c r="AM125" s="51">
        <f>_Loc</f>
        <v>0</v>
      </c>
      <c r="AN125" s="51">
        <f>_Loc</f>
        <v>0</v>
      </c>
      <c r="AO125" s="51">
        <f>_Loc</f>
        <v>0</v>
      </c>
      <c r="AP125" s="51">
        <f>_Loc</f>
        <v>0</v>
      </c>
      <c r="AQ125" s="51" t="str">
        <f>_Loc</f>
        <v>x</v>
      </c>
      <c r="AR125" s="51">
        <f>_Loc</f>
        <v>0</v>
      </c>
      <c r="AS125" s="51">
        <f>_Loc</f>
        <v>0</v>
      </c>
      <c r="AT125" s="51">
        <f>_Loc</f>
        <v>0</v>
      </c>
      <c r="BO125" s="420"/>
    </row>
    <row r="126" spans="1:70" s="43" customFormat="1" ht="29.25" customHeight="1">
      <c r="A126" s="346"/>
      <c r="B126" s="347"/>
      <c r="C126" s="551"/>
      <c r="D126" s="500">
        <v>105</v>
      </c>
      <c r="E126" s="509" t="s">
        <v>5476</v>
      </c>
      <c r="F126" s="501" t="s">
        <v>882</v>
      </c>
      <c r="G126" s="671" t="s">
        <v>883</v>
      </c>
      <c r="H126" s="502" t="s">
        <v>5450</v>
      </c>
      <c r="I126" s="503">
        <v>3</v>
      </c>
      <c r="J126" s="500" t="s">
        <v>5473</v>
      </c>
      <c r="K126" s="504">
        <v>75</v>
      </c>
      <c r="L126" s="505">
        <v>42710</v>
      </c>
      <c r="M126" s="506" t="s">
        <v>5477</v>
      </c>
      <c r="N126" s="500">
        <v>5</v>
      </c>
      <c r="O126" s="43">
        <v>0</v>
      </c>
      <c r="P126" s="542"/>
      <c r="Q126" s="500"/>
      <c r="R126" s="214"/>
      <c r="S126" s="356"/>
      <c r="T126" s="215"/>
      <c r="U126" s="40"/>
      <c r="V126" s="39"/>
      <c r="W126" s="41"/>
      <c r="X126" s="41"/>
      <c r="Y126" s="60"/>
      <c r="Z126" s="103"/>
      <c r="AA126" s="42"/>
      <c r="AB126" s="51"/>
      <c r="AC126" s="51"/>
      <c r="AD126" s="51"/>
      <c r="AE126" s="51"/>
      <c r="AF126" s="51"/>
      <c r="AG126" s="51"/>
      <c r="AH126" s="51"/>
      <c r="AI126" s="51"/>
      <c r="AJ126" s="51"/>
      <c r="AK126" s="51"/>
      <c r="AL126" s="51"/>
      <c r="AM126" s="51"/>
      <c r="AN126" s="51"/>
      <c r="AO126" s="51"/>
      <c r="AP126" s="51"/>
      <c r="AQ126" s="51"/>
      <c r="AR126" s="51"/>
      <c r="AS126" s="51"/>
      <c r="AT126" s="51"/>
      <c r="BO126" s="420"/>
    </row>
    <row r="127" spans="1:70" s="43" customFormat="1" ht="29.25" customHeight="1">
      <c r="A127" s="346"/>
      <c r="B127" s="347"/>
      <c r="C127" s="551"/>
      <c r="D127" s="500">
        <v>106</v>
      </c>
      <c r="E127" s="528" t="s">
        <v>5427</v>
      </c>
      <c r="F127" s="501" t="s">
        <v>484</v>
      </c>
      <c r="G127" s="671" t="s">
        <v>486</v>
      </c>
      <c r="H127" s="502" t="s">
        <v>5426</v>
      </c>
      <c r="I127" s="503">
        <v>2</v>
      </c>
      <c r="J127" s="500" t="s">
        <v>1484</v>
      </c>
      <c r="K127" s="504">
        <v>90</v>
      </c>
      <c r="L127" s="505">
        <v>42699</v>
      </c>
      <c r="M127" s="506" t="s">
        <v>5384</v>
      </c>
      <c r="N127" s="500">
        <v>5</v>
      </c>
      <c r="O127" s="43">
        <v>25</v>
      </c>
      <c r="P127" s="507"/>
      <c r="Q127" s="500"/>
      <c r="R127" s="214"/>
      <c r="S127" s="356"/>
      <c r="T127" s="215"/>
      <c r="U127" s="40"/>
      <c r="V127" s="39"/>
      <c r="W127" s="41"/>
      <c r="X127" s="41"/>
      <c r="Y127" s="60"/>
      <c r="Z127" s="103"/>
      <c r="AA127" s="42"/>
      <c r="AB127" s="51"/>
      <c r="AC127" s="51"/>
      <c r="AD127" s="51"/>
      <c r="AE127" s="51"/>
      <c r="AF127" s="51"/>
      <c r="AG127" s="51"/>
      <c r="AH127" s="51"/>
      <c r="AI127" s="51"/>
      <c r="AJ127" s="51"/>
      <c r="AK127" s="51"/>
      <c r="AL127" s="51"/>
      <c r="AM127" s="51"/>
      <c r="AN127" s="51"/>
      <c r="AO127" s="51"/>
      <c r="AP127" s="51"/>
      <c r="AQ127" s="51"/>
      <c r="AR127" s="51"/>
      <c r="AS127" s="51"/>
      <c r="AT127" s="51"/>
      <c r="AU127" s="51"/>
      <c r="AV127" s="51"/>
      <c r="AW127" s="51"/>
      <c r="AX127" s="51"/>
      <c r="AY127" s="51"/>
      <c r="AZ127" s="51"/>
      <c r="BA127" s="51"/>
      <c r="BB127" s="51"/>
      <c r="BC127" s="51"/>
      <c r="BD127" s="51"/>
      <c r="BE127" s="51"/>
      <c r="BF127" s="51"/>
      <c r="BG127" s="51"/>
      <c r="BH127" s="51"/>
      <c r="BI127" s="51"/>
      <c r="BJ127" s="51"/>
      <c r="BK127" s="51"/>
      <c r="BL127" s="51"/>
      <c r="BM127" s="51"/>
      <c r="BN127" s="420"/>
      <c r="BO127" s="420"/>
    </row>
    <row r="128" spans="1:70" s="43" customFormat="1" ht="29.25" customHeight="1">
      <c r="A128" s="346"/>
      <c r="B128" s="347"/>
      <c r="C128" s="551"/>
      <c r="D128" s="500">
        <v>107</v>
      </c>
      <c r="E128" s="500" t="s">
        <v>5353</v>
      </c>
      <c r="F128" s="501" t="s">
        <v>666</v>
      </c>
      <c r="G128" s="671" t="s">
        <v>667</v>
      </c>
      <c r="H128" s="502" t="s">
        <v>5334</v>
      </c>
      <c r="I128" s="503">
        <v>3</v>
      </c>
      <c r="J128" s="500"/>
      <c r="K128" s="504"/>
      <c r="L128" s="505">
        <v>42710</v>
      </c>
      <c r="M128" s="506" t="s">
        <v>5477</v>
      </c>
      <c r="N128" s="500"/>
      <c r="O128" s="43">
        <v>30</v>
      </c>
      <c r="P128" s="507"/>
      <c r="Q128" s="500"/>
      <c r="R128" s="214"/>
      <c r="S128" s="356"/>
      <c r="T128" s="215"/>
      <c r="U128" s="40"/>
      <c r="V128" s="39"/>
      <c r="W128" s="41"/>
      <c r="X128" s="41"/>
      <c r="Y128" s="60"/>
      <c r="Z128" s="103"/>
      <c r="AA128" s="42"/>
      <c r="AB128" s="51"/>
      <c r="AC128" s="51"/>
      <c r="AD128" s="51"/>
      <c r="AE128" s="51"/>
      <c r="AF128" s="51"/>
      <c r="AG128" s="51"/>
      <c r="AH128" s="51"/>
      <c r="AI128" s="51"/>
      <c r="AJ128" s="51"/>
      <c r="AK128" s="51"/>
      <c r="AL128" s="51"/>
      <c r="AM128" s="51"/>
      <c r="AN128" s="51"/>
      <c r="AO128" s="51"/>
      <c r="AP128" s="51"/>
      <c r="AQ128" s="51"/>
      <c r="AR128" s="51"/>
      <c r="AS128" s="51"/>
      <c r="AT128" s="51"/>
      <c r="AU128" s="51"/>
      <c r="AV128" s="51"/>
      <c r="AW128" s="51"/>
      <c r="AX128" s="51"/>
      <c r="AY128" s="51"/>
      <c r="AZ128" s="51"/>
      <c r="BA128" s="51"/>
      <c r="BB128" s="51"/>
      <c r="BC128" s="51"/>
      <c r="BD128" s="51"/>
      <c r="BE128" s="51"/>
      <c r="BF128" s="51"/>
      <c r="BG128" s="51"/>
      <c r="BH128" s="51"/>
      <c r="BI128" s="51"/>
      <c r="BJ128" s="51"/>
      <c r="BK128" s="51"/>
      <c r="BL128" s="51"/>
      <c r="BM128" s="51"/>
      <c r="BN128" s="420"/>
      <c r="BO128" s="420"/>
    </row>
    <row r="129" spans="1:76" s="482" customFormat="1" ht="30.75" customHeight="1">
      <c r="A129" s="467">
        <f>_Ngay_gio</f>
        <v>90</v>
      </c>
      <c r="B129" s="468" t="str">
        <f>_Gio</f>
        <v>6:30</v>
      </c>
      <c r="C129" s="469" t="s">
        <v>5361</v>
      </c>
      <c r="D129" s="500">
        <v>108</v>
      </c>
      <c r="E129" s="500" t="s">
        <v>5353</v>
      </c>
      <c r="F129" s="501" t="s">
        <v>856</v>
      </c>
      <c r="G129" s="502" t="s">
        <v>857</v>
      </c>
      <c r="H129" s="510" t="s">
        <v>5335</v>
      </c>
      <c r="I129" s="503">
        <v>3</v>
      </c>
      <c r="J129" s="500" t="s">
        <v>1484</v>
      </c>
      <c r="K129" s="504">
        <v>90</v>
      </c>
      <c r="L129" s="573">
        <v>42606</v>
      </c>
      <c r="M129" s="506" t="s">
        <v>5386</v>
      </c>
      <c r="N129" s="500">
        <v>5</v>
      </c>
      <c r="O129" s="482">
        <v>33</v>
      </c>
      <c r="P129" s="507"/>
      <c r="Q129" s="500"/>
      <c r="R129" s="473"/>
      <c r="S129" s="474"/>
      <c r="T129" s="475"/>
      <c r="U129" s="476"/>
      <c r="V129" s="475"/>
      <c r="W129" s="477"/>
      <c r="X129" s="477"/>
      <c r="Y129" s="478"/>
      <c r="Z129" s="479"/>
      <c r="AA129" s="480"/>
      <c r="AB129" s="481"/>
      <c r="AC129" s="481"/>
      <c r="AD129" s="481"/>
      <c r="AE129" s="481"/>
      <c r="AF129" s="481"/>
      <c r="AG129" s="481"/>
      <c r="AH129" s="481"/>
      <c r="AI129" s="481"/>
      <c r="AJ129" s="481"/>
      <c r="AK129" s="481"/>
      <c r="AL129" s="481"/>
      <c r="AM129" s="481"/>
      <c r="AN129" s="481"/>
      <c r="AO129" s="481"/>
      <c r="AP129" s="481"/>
      <c r="AQ129" s="481"/>
      <c r="AR129" s="481"/>
      <c r="AS129" s="481"/>
      <c r="AT129" s="481"/>
      <c r="AU129" s="481"/>
      <c r="AV129" s="481"/>
      <c r="AW129" s="481"/>
      <c r="AX129" s="481"/>
      <c r="AY129" s="481"/>
      <c r="AZ129" s="481"/>
      <c r="BA129" s="481"/>
      <c r="BB129" s="481"/>
      <c r="BC129" s="481"/>
      <c r="BD129" s="481"/>
      <c r="BE129" s="481"/>
      <c r="BF129" s="481"/>
      <c r="BG129" s="481"/>
      <c r="BH129" s="481"/>
      <c r="BI129" s="481"/>
      <c r="BJ129" s="481"/>
      <c r="BK129" s="481"/>
      <c r="BL129" s="481"/>
      <c r="BM129" s="481"/>
      <c r="BN129" s="463"/>
      <c r="BO129" s="463"/>
    </row>
    <row r="130" spans="1:76" s="482" customFormat="1" ht="30.75" customHeight="1">
      <c r="A130" s="467"/>
      <c r="B130" s="468"/>
      <c r="C130" s="469"/>
      <c r="D130" s="500"/>
      <c r="E130" s="500" t="s">
        <v>5427</v>
      </c>
      <c r="F130" s="501" t="s">
        <v>5548</v>
      </c>
      <c r="G130" s="671" t="s">
        <v>176</v>
      </c>
      <c r="H130" s="510" t="s">
        <v>5564</v>
      </c>
      <c r="I130" s="503">
        <v>2</v>
      </c>
      <c r="J130" s="500"/>
      <c r="K130" s="504"/>
      <c r="L130" s="505">
        <v>42709</v>
      </c>
      <c r="M130" s="506" t="s">
        <v>5383</v>
      </c>
      <c r="N130" s="500"/>
      <c r="P130" s="507"/>
      <c r="Q130" s="500"/>
      <c r="R130" s="473"/>
      <c r="S130" s="474"/>
      <c r="T130" s="475"/>
      <c r="U130" s="476"/>
      <c r="V130" s="475"/>
      <c r="W130" s="477"/>
      <c r="X130" s="477"/>
      <c r="Y130" s="478"/>
      <c r="Z130" s="479"/>
      <c r="AA130" s="480"/>
      <c r="AB130" s="481"/>
      <c r="AC130" s="481"/>
      <c r="AD130" s="481"/>
      <c r="AE130" s="481"/>
      <c r="AF130" s="481"/>
      <c r="AG130" s="481"/>
      <c r="AH130" s="481"/>
      <c r="AI130" s="481"/>
      <c r="AJ130" s="481"/>
      <c r="AK130" s="481"/>
      <c r="AL130" s="481"/>
      <c r="AM130" s="481"/>
      <c r="AN130" s="481"/>
      <c r="AO130" s="481"/>
      <c r="AP130" s="481"/>
      <c r="AQ130" s="481"/>
      <c r="AR130" s="481"/>
      <c r="AS130" s="481"/>
      <c r="AT130" s="481"/>
      <c r="AU130" s="481"/>
      <c r="AV130" s="481"/>
      <c r="AW130" s="481"/>
      <c r="AX130" s="481"/>
      <c r="AY130" s="481"/>
      <c r="AZ130" s="481"/>
      <c r="BA130" s="481"/>
      <c r="BB130" s="481"/>
      <c r="BC130" s="481"/>
      <c r="BD130" s="481"/>
      <c r="BE130" s="481"/>
      <c r="BF130" s="481"/>
      <c r="BG130" s="481"/>
      <c r="BH130" s="481"/>
      <c r="BI130" s="481"/>
      <c r="BJ130" s="481"/>
      <c r="BK130" s="481"/>
      <c r="BL130" s="481"/>
      <c r="BM130" s="481"/>
      <c r="BN130" s="463"/>
      <c r="BO130" s="463"/>
    </row>
    <row r="131" spans="1:76" s="482" customFormat="1" ht="25.5" customHeight="1">
      <c r="A131" s="451"/>
      <c r="B131" s="452"/>
      <c r="C131" s="453"/>
      <c r="D131" s="500">
        <v>109</v>
      </c>
      <c r="E131" s="500" t="s">
        <v>5427</v>
      </c>
      <c r="F131" s="501" t="s">
        <v>181</v>
      </c>
      <c r="G131" s="671" t="s">
        <v>183</v>
      </c>
      <c r="H131" s="502" t="s">
        <v>5437</v>
      </c>
      <c r="I131" s="503">
        <v>2</v>
      </c>
      <c r="J131" s="500"/>
      <c r="K131" s="559">
        <v>90</v>
      </c>
      <c r="L131" s="505">
        <v>42712</v>
      </c>
      <c r="M131" s="506" t="s">
        <v>5423</v>
      </c>
      <c r="N131" s="500">
        <v>5</v>
      </c>
      <c r="O131" s="482">
        <v>13</v>
      </c>
      <c r="P131" s="507"/>
      <c r="Q131" s="500"/>
      <c r="R131" s="455"/>
      <c r="S131" s="454"/>
      <c r="T131" s="456"/>
      <c r="U131" s="457"/>
      <c r="V131" s="456"/>
      <c r="W131" s="458"/>
      <c r="X131" s="458"/>
      <c r="Y131" s="459"/>
      <c r="Z131" s="460"/>
      <c r="AA131" s="461"/>
      <c r="AB131" s="462"/>
      <c r="AC131" s="462"/>
      <c r="AD131" s="462"/>
      <c r="AE131" s="462"/>
      <c r="AF131" s="462"/>
      <c r="AG131" s="462"/>
      <c r="AH131" s="462"/>
      <c r="AI131" s="462"/>
      <c r="AJ131" s="462"/>
      <c r="AK131" s="462"/>
      <c r="AL131" s="462"/>
      <c r="AM131" s="462"/>
      <c r="AN131" s="462"/>
      <c r="AO131" s="462"/>
      <c r="AP131" s="462"/>
      <c r="AQ131" s="462"/>
      <c r="AR131" s="462"/>
      <c r="AS131" s="462"/>
      <c r="AT131" s="462"/>
      <c r="AU131" s="462"/>
      <c r="AV131" s="462"/>
      <c r="AW131" s="462"/>
      <c r="AX131" s="462"/>
      <c r="AY131" s="462"/>
      <c r="AZ131" s="462"/>
      <c r="BA131" s="462"/>
      <c r="BB131" s="462"/>
      <c r="BC131" s="462"/>
      <c r="BD131" s="462"/>
      <c r="BE131" s="462"/>
      <c r="BF131" s="462"/>
      <c r="BG131" s="462"/>
      <c r="BH131" s="462"/>
      <c r="BI131" s="462"/>
      <c r="BJ131" s="462"/>
      <c r="BK131" s="462"/>
      <c r="BL131" s="462"/>
      <c r="BM131" s="462"/>
      <c r="BN131" s="463"/>
      <c r="BO131" s="463"/>
    </row>
    <row r="132" spans="1:76" s="482" customFormat="1" ht="25.5" customHeight="1">
      <c r="A132" s="451"/>
      <c r="B132" s="452"/>
      <c r="C132" s="453"/>
      <c r="D132" s="500">
        <v>110</v>
      </c>
      <c r="E132" s="500" t="s">
        <v>5427</v>
      </c>
      <c r="F132" s="501" t="s">
        <v>162</v>
      </c>
      <c r="G132" s="671" t="s">
        <v>161</v>
      </c>
      <c r="H132" s="510" t="s">
        <v>5438</v>
      </c>
      <c r="I132" s="503">
        <v>4</v>
      </c>
      <c r="J132" s="500"/>
      <c r="K132" s="504">
        <v>60</v>
      </c>
      <c r="L132" s="505">
        <v>42714</v>
      </c>
      <c r="M132" s="506" t="s">
        <v>5424</v>
      </c>
      <c r="N132" s="500">
        <v>5</v>
      </c>
      <c r="O132" s="482">
        <v>39</v>
      </c>
      <c r="P132" s="507"/>
      <c r="Q132" s="500"/>
      <c r="R132" s="455"/>
      <c r="S132" s="454"/>
      <c r="T132" s="456"/>
      <c r="U132" s="457"/>
      <c r="V132" s="456"/>
      <c r="W132" s="458"/>
      <c r="X132" s="458"/>
      <c r="Y132" s="459"/>
      <c r="Z132" s="460"/>
      <c r="AA132" s="461"/>
      <c r="AB132" s="462"/>
      <c r="AC132" s="462"/>
      <c r="AD132" s="462"/>
      <c r="AE132" s="462"/>
      <c r="AF132" s="462"/>
      <c r="AG132" s="462"/>
      <c r="AH132" s="462"/>
      <c r="AI132" s="462"/>
      <c r="AJ132" s="462"/>
      <c r="AK132" s="462"/>
      <c r="AL132" s="462"/>
      <c r="AM132" s="462"/>
      <c r="AN132" s="462"/>
      <c r="AO132" s="462"/>
      <c r="AP132" s="462"/>
      <c r="AQ132" s="462"/>
      <c r="AR132" s="462"/>
      <c r="AS132" s="462"/>
      <c r="AT132" s="462"/>
      <c r="AU132" s="462"/>
      <c r="AV132" s="462"/>
      <c r="AW132" s="462"/>
      <c r="AX132" s="462"/>
      <c r="AY132" s="462"/>
      <c r="AZ132" s="462"/>
      <c r="BA132" s="462"/>
      <c r="BB132" s="462"/>
      <c r="BC132" s="462"/>
      <c r="BD132" s="462"/>
      <c r="BE132" s="462"/>
      <c r="BF132" s="462"/>
      <c r="BG132" s="462"/>
      <c r="BH132" s="462"/>
      <c r="BI132" s="462"/>
      <c r="BJ132" s="462"/>
      <c r="BK132" s="462"/>
      <c r="BL132" s="462"/>
      <c r="BM132" s="462"/>
      <c r="BN132" s="463"/>
      <c r="BO132" s="463"/>
    </row>
    <row r="133" spans="1:76" s="482" customFormat="1" ht="37.5" customHeight="1">
      <c r="A133" s="451"/>
      <c r="B133" s="452"/>
      <c r="C133" s="453"/>
      <c r="D133" s="500"/>
      <c r="E133" s="500"/>
      <c r="F133" s="501"/>
      <c r="G133" s="502"/>
      <c r="H133" s="510"/>
      <c r="I133" s="503"/>
      <c r="J133" s="500"/>
      <c r="K133" s="504"/>
      <c r="L133" s="505"/>
      <c r="M133" s="506"/>
      <c r="N133" s="500"/>
      <c r="O133" s="652">
        <f>P136+P138+P139+P140</f>
        <v>149</v>
      </c>
      <c r="P133" s="666">
        <v>30</v>
      </c>
      <c r="Q133" s="652">
        <v>5</v>
      </c>
      <c r="R133" s="455"/>
      <c r="S133" s="454"/>
      <c r="T133" s="456"/>
      <c r="U133" s="457"/>
      <c r="V133" s="456"/>
      <c r="W133" s="458"/>
      <c r="X133" s="458"/>
      <c r="Y133" s="459"/>
      <c r="Z133" s="460"/>
      <c r="AA133" s="461"/>
      <c r="AB133" s="462"/>
      <c r="AC133" s="462"/>
      <c r="AD133" s="462"/>
      <c r="AE133" s="462"/>
      <c r="AF133" s="462"/>
      <c r="AG133" s="462"/>
      <c r="AH133" s="462"/>
      <c r="AI133" s="462"/>
      <c r="AJ133" s="462"/>
      <c r="AK133" s="462"/>
      <c r="AL133" s="462"/>
      <c r="AM133" s="462"/>
      <c r="AN133" s="462"/>
      <c r="AO133" s="462"/>
      <c r="AP133" s="462"/>
      <c r="AQ133" s="462"/>
      <c r="AR133" s="462"/>
      <c r="AS133" s="462"/>
      <c r="AT133" s="462"/>
      <c r="AU133" s="462"/>
      <c r="AV133" s="462"/>
      <c r="AW133" s="462"/>
      <c r="AX133" s="462"/>
      <c r="AY133" s="462"/>
      <c r="AZ133" s="462"/>
      <c r="BA133" s="462"/>
      <c r="BB133" s="462"/>
      <c r="BC133" s="462"/>
      <c r="BD133" s="462"/>
      <c r="BE133" s="462"/>
      <c r="BF133" s="462"/>
      <c r="BG133" s="462"/>
      <c r="BH133" s="462"/>
      <c r="BI133" s="462"/>
      <c r="BJ133" s="462"/>
      <c r="BK133" s="462"/>
      <c r="BL133" s="462"/>
      <c r="BM133" s="462"/>
      <c r="BN133" s="463"/>
      <c r="BO133" s="463"/>
      <c r="BP133" s="5" t="s">
        <v>5510</v>
      </c>
      <c r="BQ133" s="5" t="s">
        <v>5495</v>
      </c>
      <c r="BR133" s="5" t="s">
        <v>5496</v>
      </c>
      <c r="BS133" s="5" t="s">
        <v>5497</v>
      </c>
      <c r="BT133" s="5" t="s">
        <v>5498</v>
      </c>
      <c r="BU133" s="5" t="s">
        <v>5508</v>
      </c>
      <c r="BV133" s="5" t="s">
        <v>5509</v>
      </c>
      <c r="BW133" s="5" t="s">
        <v>5511</v>
      </c>
      <c r="BX133" s="5" t="s">
        <v>5515</v>
      </c>
    </row>
    <row r="134" spans="1:76" s="482" customFormat="1">
      <c r="A134" s="451"/>
      <c r="B134" s="452"/>
      <c r="C134" s="453"/>
      <c r="D134" s="500"/>
      <c r="E134" s="500" t="s">
        <v>5357</v>
      </c>
      <c r="F134" s="501" t="s">
        <v>33</v>
      </c>
      <c r="G134" s="671" t="s">
        <v>35</v>
      </c>
      <c r="H134" s="502" t="s">
        <v>5339</v>
      </c>
      <c r="I134" s="503">
        <v>2</v>
      </c>
      <c r="J134" s="525" t="s">
        <v>1484</v>
      </c>
      <c r="K134" s="504"/>
      <c r="L134" s="505">
        <v>42716</v>
      </c>
      <c r="M134" s="506" t="s">
        <v>5383</v>
      </c>
      <c r="N134" s="500"/>
      <c r="O134" s="652"/>
      <c r="P134" s="666"/>
      <c r="Q134" s="652"/>
      <c r="R134" s="455"/>
      <c r="S134" s="454"/>
      <c r="T134" s="456"/>
      <c r="U134" s="457"/>
      <c r="V134" s="456"/>
      <c r="W134" s="458"/>
      <c r="X134" s="458"/>
      <c r="Y134" s="459"/>
      <c r="Z134" s="460"/>
      <c r="AA134" s="461"/>
      <c r="AB134" s="462"/>
      <c r="AC134" s="462"/>
      <c r="AD134" s="462"/>
      <c r="AE134" s="462"/>
      <c r="AF134" s="462"/>
      <c r="AG134" s="462"/>
      <c r="AH134" s="462"/>
      <c r="AI134" s="462"/>
      <c r="AJ134" s="462"/>
      <c r="AK134" s="462"/>
      <c r="AL134" s="462"/>
      <c r="AM134" s="462"/>
      <c r="AN134" s="462"/>
      <c r="AO134" s="462"/>
      <c r="AP134" s="462"/>
      <c r="AQ134" s="462"/>
      <c r="AR134" s="462"/>
      <c r="AS134" s="462"/>
      <c r="AT134" s="462"/>
      <c r="AU134" s="462"/>
      <c r="AV134" s="462"/>
      <c r="AW134" s="462"/>
      <c r="AX134" s="462"/>
      <c r="AY134" s="462"/>
      <c r="AZ134" s="462"/>
      <c r="BA134" s="462"/>
      <c r="BB134" s="462"/>
      <c r="BC134" s="462"/>
      <c r="BD134" s="462"/>
      <c r="BE134" s="462"/>
      <c r="BF134" s="462"/>
      <c r="BG134" s="462"/>
      <c r="BH134" s="462"/>
      <c r="BI134" s="462"/>
      <c r="BJ134" s="462"/>
      <c r="BK134" s="462"/>
      <c r="BL134" s="462"/>
      <c r="BM134" s="462"/>
      <c r="BN134" s="463"/>
      <c r="BO134" s="463"/>
      <c r="BP134" s="5"/>
      <c r="BQ134" s="5"/>
      <c r="BR134" s="5"/>
      <c r="BS134" s="5"/>
      <c r="BT134" s="5"/>
      <c r="BU134" s="5"/>
      <c r="BV134" s="5"/>
      <c r="BW134" s="5"/>
      <c r="BX134" s="5"/>
    </row>
    <row r="135" spans="1:76" s="482" customFormat="1">
      <c r="A135" s="451"/>
      <c r="B135" s="452"/>
      <c r="C135" s="453"/>
      <c r="D135" s="500"/>
      <c r="E135" s="500" t="s">
        <v>5357</v>
      </c>
      <c r="F135" s="501" t="s">
        <v>420</v>
      </c>
      <c r="G135" s="671" t="s">
        <v>421</v>
      </c>
      <c r="H135" s="502" t="s">
        <v>5339</v>
      </c>
      <c r="I135" s="503">
        <v>3</v>
      </c>
      <c r="J135" s="525" t="s">
        <v>1484</v>
      </c>
      <c r="K135" s="504"/>
      <c r="L135" s="505">
        <v>42720</v>
      </c>
      <c r="M135" s="506" t="s">
        <v>5384</v>
      </c>
      <c r="N135" s="500"/>
      <c r="O135" s="652"/>
      <c r="P135" s="666"/>
      <c r="Q135" s="652"/>
      <c r="R135" s="455"/>
      <c r="S135" s="454"/>
      <c r="T135" s="456"/>
      <c r="U135" s="457"/>
      <c r="V135" s="456"/>
      <c r="W135" s="458"/>
      <c r="X135" s="458"/>
      <c r="Y135" s="459"/>
      <c r="Z135" s="460"/>
      <c r="AA135" s="461"/>
      <c r="AB135" s="462"/>
      <c r="AC135" s="462"/>
      <c r="AD135" s="462"/>
      <c r="AE135" s="462"/>
      <c r="AF135" s="462"/>
      <c r="AG135" s="462"/>
      <c r="AH135" s="462"/>
      <c r="AI135" s="462"/>
      <c r="AJ135" s="462"/>
      <c r="AK135" s="462"/>
      <c r="AL135" s="462"/>
      <c r="AM135" s="462"/>
      <c r="AN135" s="462"/>
      <c r="AO135" s="462"/>
      <c r="AP135" s="462"/>
      <c r="AQ135" s="462"/>
      <c r="AR135" s="462"/>
      <c r="AS135" s="462"/>
      <c r="AT135" s="462"/>
      <c r="AU135" s="462"/>
      <c r="AV135" s="462"/>
      <c r="AW135" s="462"/>
      <c r="AX135" s="462"/>
      <c r="AY135" s="462"/>
      <c r="AZ135" s="462"/>
      <c r="BA135" s="462"/>
      <c r="BB135" s="462"/>
      <c r="BC135" s="462"/>
      <c r="BD135" s="462"/>
      <c r="BE135" s="462"/>
      <c r="BF135" s="462"/>
      <c r="BG135" s="462"/>
      <c r="BH135" s="462"/>
      <c r="BI135" s="462"/>
      <c r="BJ135" s="462"/>
      <c r="BK135" s="462"/>
      <c r="BL135" s="462"/>
      <c r="BM135" s="462"/>
      <c r="BN135" s="463"/>
      <c r="BO135" s="463"/>
      <c r="BP135" s="5"/>
      <c r="BQ135" s="5"/>
      <c r="BR135" s="5"/>
      <c r="BS135" s="5"/>
      <c r="BT135" s="5"/>
      <c r="BU135" s="5"/>
      <c r="BV135" s="5"/>
      <c r="BW135" s="5"/>
      <c r="BX135" s="5"/>
    </row>
    <row r="136" spans="1:76" s="482" customFormat="1">
      <c r="A136" s="451"/>
      <c r="B136" s="452"/>
      <c r="C136" s="453"/>
      <c r="D136" s="500">
        <v>111</v>
      </c>
      <c r="E136" s="500" t="s">
        <v>5357</v>
      </c>
      <c r="F136" s="501" t="s">
        <v>424</v>
      </c>
      <c r="G136" s="671" t="s">
        <v>425</v>
      </c>
      <c r="H136" s="510" t="s">
        <v>5339</v>
      </c>
      <c r="I136" s="503">
        <v>2</v>
      </c>
      <c r="J136" s="500" t="s">
        <v>1484</v>
      </c>
      <c r="K136" s="504">
        <v>60</v>
      </c>
      <c r="L136" s="573">
        <v>42721</v>
      </c>
      <c r="M136" s="506" t="s">
        <v>5424</v>
      </c>
      <c r="N136" s="500"/>
      <c r="O136" s="482">
        <v>2</v>
      </c>
      <c r="P136" s="507">
        <v>2</v>
      </c>
      <c r="Q136" s="500"/>
      <c r="R136" s="455"/>
      <c r="S136" s="454"/>
      <c r="T136" s="456"/>
      <c r="U136" s="457"/>
      <c r="V136" s="456"/>
      <c r="W136" s="458"/>
      <c r="X136" s="458"/>
      <c r="Y136" s="459"/>
      <c r="Z136" s="460"/>
      <c r="AA136" s="461"/>
      <c r="AB136" s="462"/>
      <c r="AC136" s="462"/>
      <c r="AD136" s="462"/>
      <c r="AE136" s="462"/>
      <c r="AF136" s="462"/>
      <c r="AG136" s="462"/>
      <c r="AH136" s="462"/>
      <c r="AI136" s="462"/>
      <c r="AJ136" s="462"/>
      <c r="AK136" s="462"/>
      <c r="AL136" s="462"/>
      <c r="AM136" s="462"/>
      <c r="AN136" s="462"/>
      <c r="AO136" s="462"/>
      <c r="AP136" s="462"/>
      <c r="AQ136" s="462"/>
      <c r="AR136" s="462"/>
      <c r="AS136" s="462"/>
      <c r="AT136" s="462"/>
      <c r="AU136" s="463"/>
      <c r="AV136" s="463"/>
      <c r="AW136" s="463"/>
      <c r="AX136" s="463"/>
      <c r="AY136" s="463"/>
      <c r="AZ136" s="463"/>
      <c r="BA136" s="463"/>
      <c r="BB136" s="463"/>
      <c r="BC136" s="463"/>
      <c r="BD136" s="463"/>
      <c r="BE136" s="463"/>
      <c r="BF136" s="463"/>
      <c r="BG136" s="463"/>
      <c r="BH136" s="463"/>
      <c r="BI136" s="463"/>
      <c r="BJ136" s="463"/>
      <c r="BK136" s="463"/>
      <c r="BL136" s="463"/>
      <c r="BM136" s="463"/>
      <c r="BN136" s="463"/>
      <c r="BO136" s="463" t="s">
        <v>5530</v>
      </c>
      <c r="BQ136" s="643">
        <v>1</v>
      </c>
      <c r="BR136" s="643">
        <v>1</v>
      </c>
      <c r="BS136" s="643">
        <v>6</v>
      </c>
      <c r="BT136" s="643"/>
      <c r="BU136" s="643">
        <v>2</v>
      </c>
      <c r="BV136" s="643"/>
      <c r="BX136" s="632">
        <f>SUM(BQ136:BW136)</f>
        <v>10</v>
      </c>
    </row>
    <row r="137" spans="1:76" s="482" customFormat="1">
      <c r="A137" s="451"/>
      <c r="B137" s="452"/>
      <c r="C137" s="453"/>
      <c r="D137" s="500"/>
      <c r="E137" s="500" t="s">
        <v>5427</v>
      </c>
      <c r="F137" s="501" t="s">
        <v>33</v>
      </c>
      <c r="G137" s="671" t="s">
        <v>35</v>
      </c>
      <c r="H137" s="502" t="s">
        <v>5486</v>
      </c>
      <c r="I137" s="503">
        <v>2</v>
      </c>
      <c r="J137" s="557" t="s">
        <v>1484</v>
      </c>
      <c r="K137" s="504"/>
      <c r="L137" s="573">
        <v>42716</v>
      </c>
      <c r="M137" s="506" t="s">
        <v>5383</v>
      </c>
      <c r="N137" s="500"/>
      <c r="P137" s="507"/>
      <c r="Q137" s="500"/>
      <c r="R137" s="455"/>
      <c r="S137" s="454"/>
      <c r="T137" s="456"/>
      <c r="U137" s="457"/>
      <c r="V137" s="456"/>
      <c r="W137" s="458"/>
      <c r="X137" s="458"/>
      <c r="Y137" s="459"/>
      <c r="Z137" s="460"/>
      <c r="AA137" s="461"/>
      <c r="AB137" s="462"/>
      <c r="AC137" s="462"/>
      <c r="AD137" s="462"/>
      <c r="AE137" s="462"/>
      <c r="AF137" s="462"/>
      <c r="AG137" s="462"/>
      <c r="AH137" s="462"/>
      <c r="AI137" s="462"/>
      <c r="AJ137" s="462"/>
      <c r="AK137" s="462"/>
      <c r="AL137" s="462"/>
      <c r="AM137" s="462"/>
      <c r="AN137" s="462"/>
      <c r="AO137" s="462"/>
      <c r="AP137" s="462"/>
      <c r="AQ137" s="462"/>
      <c r="AR137" s="462"/>
      <c r="AS137" s="462"/>
      <c r="AT137" s="462"/>
      <c r="AU137" s="463"/>
      <c r="AV137" s="463"/>
      <c r="AW137" s="463"/>
      <c r="AX137" s="463"/>
      <c r="AY137" s="463"/>
      <c r="AZ137" s="463"/>
      <c r="BA137" s="463"/>
      <c r="BB137" s="463"/>
      <c r="BC137" s="463"/>
      <c r="BD137" s="463"/>
      <c r="BE137" s="463"/>
      <c r="BF137" s="463"/>
      <c r="BG137" s="463"/>
      <c r="BH137" s="463"/>
      <c r="BI137" s="463"/>
      <c r="BJ137" s="463"/>
      <c r="BK137" s="463"/>
      <c r="BL137" s="463"/>
      <c r="BM137" s="463"/>
      <c r="BN137" s="463"/>
      <c r="BO137" s="463"/>
      <c r="BQ137" s="643"/>
      <c r="BR137" s="643"/>
      <c r="BS137" s="643"/>
      <c r="BT137" s="643"/>
      <c r="BU137" s="643"/>
      <c r="BV137" s="643"/>
      <c r="BX137" s="675"/>
    </row>
    <row r="138" spans="1:76" s="482" customFormat="1" ht="25.5" customHeight="1">
      <c r="A138" s="451"/>
      <c r="B138" s="452"/>
      <c r="C138" s="453"/>
      <c r="D138" s="500">
        <v>112</v>
      </c>
      <c r="E138" s="500" t="s">
        <v>5427</v>
      </c>
      <c r="F138" s="501" t="s">
        <v>396</v>
      </c>
      <c r="G138" s="671" t="s">
        <v>5567</v>
      </c>
      <c r="H138" s="510" t="s">
        <v>5486</v>
      </c>
      <c r="I138" s="503">
        <v>3</v>
      </c>
      <c r="J138" s="500" t="s">
        <v>1484</v>
      </c>
      <c r="K138" s="504">
        <v>90</v>
      </c>
      <c r="L138" s="573">
        <v>42720</v>
      </c>
      <c r="M138" s="506" t="s">
        <v>5384</v>
      </c>
      <c r="N138" s="500">
        <v>5</v>
      </c>
      <c r="O138" s="482">
        <v>0</v>
      </c>
      <c r="P138" s="507">
        <f>O139+O149+O155+O157</f>
        <v>86</v>
      </c>
      <c r="Q138" s="500">
        <v>3</v>
      </c>
      <c r="R138" s="455"/>
      <c r="S138" s="454"/>
      <c r="T138" s="456"/>
      <c r="U138" s="457"/>
      <c r="V138" s="456"/>
      <c r="W138" s="458"/>
      <c r="X138" s="458"/>
      <c r="Y138" s="459"/>
      <c r="Z138" s="460"/>
      <c r="AA138" s="461"/>
      <c r="AB138" s="462"/>
      <c r="AC138" s="462"/>
      <c r="AD138" s="462"/>
      <c r="AE138" s="462"/>
      <c r="AF138" s="462"/>
      <c r="AG138" s="462"/>
      <c r="AH138" s="462"/>
      <c r="AI138" s="462"/>
      <c r="AJ138" s="462"/>
      <c r="AK138" s="462"/>
      <c r="AL138" s="462"/>
      <c r="AM138" s="462"/>
      <c r="AN138" s="462"/>
      <c r="AO138" s="462"/>
      <c r="AP138" s="462"/>
      <c r="AQ138" s="462"/>
      <c r="AR138" s="462"/>
      <c r="AS138" s="462"/>
      <c r="AT138" s="462"/>
      <c r="AU138" s="462"/>
      <c r="AV138" s="462"/>
      <c r="AW138" s="462"/>
      <c r="AX138" s="462"/>
      <c r="AY138" s="462"/>
      <c r="AZ138" s="462"/>
      <c r="BA138" s="462"/>
      <c r="BB138" s="462"/>
      <c r="BC138" s="462"/>
      <c r="BD138" s="462"/>
      <c r="BE138" s="462"/>
      <c r="BF138" s="462"/>
      <c r="BG138" s="462"/>
      <c r="BH138" s="462"/>
      <c r="BI138" s="462"/>
      <c r="BJ138" s="462"/>
      <c r="BK138" s="462"/>
      <c r="BL138" s="462"/>
      <c r="BM138" s="462"/>
      <c r="BO138" s="482" t="s">
        <v>5497</v>
      </c>
      <c r="BP138" s="643">
        <v>6</v>
      </c>
    </row>
    <row r="139" spans="1:76" s="482" customFormat="1" ht="28.5" customHeight="1">
      <c r="A139" s="451"/>
      <c r="B139" s="452"/>
      <c r="C139" s="453"/>
      <c r="D139" s="500">
        <v>113</v>
      </c>
      <c r="E139" s="509" t="s">
        <v>5476</v>
      </c>
      <c r="F139" s="501" t="s">
        <v>909</v>
      </c>
      <c r="G139" s="502" t="s">
        <v>5485</v>
      </c>
      <c r="H139" s="502" t="s">
        <v>5472</v>
      </c>
      <c r="I139" s="503">
        <v>2</v>
      </c>
      <c r="J139" s="500" t="s">
        <v>5473</v>
      </c>
      <c r="K139" s="504">
        <v>75</v>
      </c>
      <c r="L139" s="505">
        <v>42607</v>
      </c>
      <c r="M139" s="506" t="s">
        <v>5475</v>
      </c>
      <c r="N139" s="500">
        <v>5</v>
      </c>
      <c r="O139" s="482">
        <v>3</v>
      </c>
      <c r="P139" s="507">
        <f>O142+O150</f>
        <v>16</v>
      </c>
      <c r="Q139" s="500">
        <v>1</v>
      </c>
      <c r="R139" s="455"/>
      <c r="S139" s="454"/>
      <c r="T139" s="456"/>
      <c r="U139" s="457"/>
      <c r="V139" s="456"/>
      <c r="W139" s="458"/>
      <c r="X139" s="458"/>
      <c r="Y139" s="459"/>
      <c r="Z139" s="460"/>
      <c r="AA139" s="461"/>
      <c r="AB139" s="462"/>
      <c r="AC139" s="462"/>
      <c r="AD139" s="462"/>
      <c r="AE139" s="462"/>
      <c r="AF139" s="462"/>
      <c r="AG139" s="462"/>
      <c r="AH139" s="462"/>
      <c r="AI139" s="462"/>
      <c r="AJ139" s="462"/>
      <c r="AK139" s="462"/>
      <c r="AL139" s="462"/>
      <c r="AM139" s="462"/>
      <c r="AN139" s="462"/>
      <c r="AO139" s="462"/>
      <c r="AP139" s="462"/>
      <c r="AQ139" s="462"/>
      <c r="AR139" s="462"/>
      <c r="AS139" s="462"/>
      <c r="AT139" s="462"/>
      <c r="AU139" s="462"/>
      <c r="AV139" s="462"/>
      <c r="AW139" s="462"/>
      <c r="AX139" s="462"/>
      <c r="AY139" s="462"/>
      <c r="AZ139" s="462"/>
      <c r="BA139" s="462"/>
      <c r="BB139" s="462"/>
      <c r="BC139" s="462"/>
      <c r="BD139" s="462"/>
      <c r="BE139" s="462"/>
      <c r="BF139" s="462"/>
      <c r="BG139" s="462"/>
      <c r="BH139" s="462"/>
      <c r="BI139" s="462"/>
      <c r="BJ139" s="462"/>
      <c r="BK139" s="462"/>
      <c r="BL139" s="462"/>
      <c r="BM139" s="462"/>
      <c r="BO139" s="482" t="s">
        <v>5535</v>
      </c>
      <c r="BP139" s="643">
        <v>2</v>
      </c>
    </row>
    <row r="140" spans="1:76" s="482" customFormat="1" ht="25.5" customHeight="1">
      <c r="A140" s="451"/>
      <c r="B140" s="452"/>
      <c r="C140" s="453"/>
      <c r="D140" s="500">
        <v>114</v>
      </c>
      <c r="E140" s="509" t="s">
        <v>5476</v>
      </c>
      <c r="F140" s="501" t="s">
        <v>616</v>
      </c>
      <c r="G140" s="671" t="s">
        <v>5429</v>
      </c>
      <c r="H140" s="502" t="s">
        <v>5469</v>
      </c>
      <c r="I140" s="503">
        <v>2</v>
      </c>
      <c r="J140" s="500"/>
      <c r="K140" s="529"/>
      <c r="L140" s="505">
        <v>42705</v>
      </c>
      <c r="M140" s="506" t="s">
        <v>5423</v>
      </c>
      <c r="N140" s="500">
        <v>5</v>
      </c>
      <c r="O140" s="482">
        <v>0</v>
      </c>
      <c r="P140" s="507">
        <f>O151</f>
        <v>45</v>
      </c>
      <c r="Q140" s="500">
        <v>1</v>
      </c>
      <c r="R140" s="455"/>
      <c r="S140" s="454"/>
      <c r="T140" s="456"/>
      <c r="U140" s="457"/>
      <c r="V140" s="456"/>
      <c r="W140" s="458"/>
      <c r="X140" s="458"/>
      <c r="Y140" s="459"/>
      <c r="Z140" s="460"/>
      <c r="AA140" s="461"/>
      <c r="AB140" s="462"/>
      <c r="AC140" s="462"/>
      <c r="AD140" s="462"/>
      <c r="AE140" s="462"/>
      <c r="AF140" s="462"/>
      <c r="AG140" s="462"/>
      <c r="AH140" s="462"/>
      <c r="AI140" s="462"/>
      <c r="AJ140" s="462"/>
      <c r="AK140" s="462"/>
      <c r="AL140" s="462"/>
      <c r="AM140" s="462"/>
      <c r="AN140" s="462"/>
      <c r="AO140" s="462"/>
      <c r="AP140" s="462"/>
      <c r="AQ140" s="462"/>
      <c r="AR140" s="462"/>
      <c r="AS140" s="462"/>
      <c r="AT140" s="462"/>
      <c r="AU140" s="462"/>
      <c r="AV140" s="462"/>
      <c r="AW140" s="462"/>
      <c r="AX140" s="462"/>
      <c r="AY140" s="462"/>
      <c r="AZ140" s="462"/>
      <c r="BA140" s="462"/>
      <c r="BB140" s="462"/>
      <c r="BC140" s="462"/>
      <c r="BD140" s="462"/>
      <c r="BE140" s="462"/>
      <c r="BF140" s="462"/>
      <c r="BG140" s="462"/>
      <c r="BH140" s="462"/>
      <c r="BI140" s="462"/>
      <c r="BJ140" s="462"/>
      <c r="BK140" s="462"/>
      <c r="BL140" s="462"/>
      <c r="BM140" s="462"/>
      <c r="BO140" s="482" t="s">
        <v>5536</v>
      </c>
      <c r="BP140" s="643">
        <v>2</v>
      </c>
    </row>
    <row r="141" spans="1:76" s="482" customFormat="1" ht="25.5" customHeight="1">
      <c r="A141" s="451"/>
      <c r="B141" s="452"/>
      <c r="C141" s="453"/>
      <c r="D141" s="500">
        <v>115</v>
      </c>
      <c r="E141" s="500" t="s">
        <v>5353</v>
      </c>
      <c r="F141" s="501" t="s">
        <v>609</v>
      </c>
      <c r="G141" s="671" t="s">
        <v>611</v>
      </c>
      <c r="H141" s="502" t="s">
        <v>5336</v>
      </c>
      <c r="I141" s="503">
        <v>3</v>
      </c>
      <c r="J141" s="500" t="s">
        <v>1484</v>
      </c>
      <c r="K141" s="504"/>
      <c r="L141" s="574">
        <v>42713</v>
      </c>
      <c r="M141" s="506" t="s">
        <v>5384</v>
      </c>
      <c r="N141" s="500"/>
      <c r="O141" s="482">
        <v>1</v>
      </c>
      <c r="P141" s="507"/>
      <c r="Q141" s="500"/>
      <c r="R141" s="455"/>
      <c r="S141" s="454"/>
      <c r="T141" s="456"/>
      <c r="U141" s="457"/>
      <c r="V141" s="456"/>
      <c r="W141" s="458"/>
      <c r="X141" s="458"/>
      <c r="Y141" s="459"/>
      <c r="Z141" s="460"/>
      <c r="AA141" s="461"/>
      <c r="AB141" s="462"/>
      <c r="AC141" s="462"/>
      <c r="AD141" s="462"/>
      <c r="AE141" s="462"/>
      <c r="AF141" s="462"/>
      <c r="AG141" s="462"/>
      <c r="AH141" s="462"/>
      <c r="AI141" s="462"/>
      <c r="AJ141" s="462"/>
      <c r="AK141" s="462"/>
      <c r="AL141" s="462"/>
      <c r="AM141" s="462"/>
      <c r="AN141" s="462"/>
      <c r="AO141" s="462"/>
      <c r="AP141" s="462"/>
      <c r="AQ141" s="462"/>
      <c r="AR141" s="462"/>
      <c r="AS141" s="462"/>
      <c r="AT141" s="462"/>
      <c r="AU141" s="462"/>
      <c r="AV141" s="462"/>
      <c r="AW141" s="462"/>
      <c r="AX141" s="462"/>
      <c r="AY141" s="462"/>
      <c r="AZ141" s="462"/>
      <c r="BA141" s="462"/>
      <c r="BB141" s="462"/>
      <c r="BC141" s="462"/>
      <c r="BD141" s="462"/>
      <c r="BE141" s="462"/>
      <c r="BF141" s="462"/>
      <c r="BG141" s="462"/>
      <c r="BH141" s="462"/>
      <c r="BI141" s="462"/>
      <c r="BJ141" s="462"/>
      <c r="BK141" s="462"/>
      <c r="BL141" s="462"/>
      <c r="BM141" s="462"/>
      <c r="BO141" s="482" t="s">
        <v>5534</v>
      </c>
      <c r="BP141" s="643">
        <v>2</v>
      </c>
    </row>
    <row r="142" spans="1:76" s="482" customFormat="1" ht="25.5" customHeight="1">
      <c r="A142" s="451"/>
      <c r="B142" s="452"/>
      <c r="C142" s="453"/>
      <c r="D142" s="500">
        <v>116</v>
      </c>
      <c r="E142" s="500" t="s">
        <v>5369</v>
      </c>
      <c r="F142" s="501" t="s">
        <v>698</v>
      </c>
      <c r="G142" s="502" t="s">
        <v>5430</v>
      </c>
      <c r="H142" s="510" t="s">
        <v>5331</v>
      </c>
      <c r="I142" s="503">
        <v>3</v>
      </c>
      <c r="J142" s="500" t="s">
        <v>1484</v>
      </c>
      <c r="K142" s="504">
        <v>75</v>
      </c>
      <c r="L142" s="574">
        <v>42607</v>
      </c>
      <c r="M142" s="506" t="s">
        <v>5423</v>
      </c>
      <c r="N142" s="500">
        <v>5</v>
      </c>
      <c r="O142" s="482">
        <v>7</v>
      </c>
      <c r="P142" s="507"/>
      <c r="Q142" s="500"/>
      <c r="R142" s="455"/>
      <c r="S142" s="454"/>
      <c r="T142" s="456"/>
      <c r="U142" s="457"/>
      <c r="V142" s="456"/>
      <c r="W142" s="458"/>
      <c r="X142" s="458"/>
      <c r="Y142" s="459"/>
      <c r="Z142" s="460"/>
      <c r="AA142" s="461"/>
      <c r="AB142" s="462"/>
      <c r="AC142" s="462"/>
      <c r="AD142" s="462"/>
      <c r="AE142" s="462"/>
      <c r="AF142" s="462"/>
      <c r="AG142" s="462"/>
      <c r="AH142" s="462"/>
      <c r="AI142" s="462"/>
      <c r="AJ142" s="462"/>
      <c r="AK142" s="462"/>
      <c r="AL142" s="462"/>
      <c r="AM142" s="462"/>
      <c r="AN142" s="462"/>
      <c r="AO142" s="462"/>
      <c r="AP142" s="462"/>
      <c r="AQ142" s="462"/>
      <c r="AR142" s="462"/>
      <c r="AS142" s="462"/>
      <c r="AT142" s="462"/>
      <c r="AU142" s="462"/>
      <c r="AV142" s="462"/>
      <c r="AW142" s="462"/>
      <c r="AX142" s="462"/>
      <c r="AY142" s="462"/>
      <c r="AZ142" s="462"/>
      <c r="BA142" s="462"/>
      <c r="BB142" s="462"/>
      <c r="BC142" s="462"/>
      <c r="BD142" s="462"/>
      <c r="BE142" s="462"/>
      <c r="BF142" s="462"/>
      <c r="BG142" s="462"/>
      <c r="BH142" s="462"/>
      <c r="BI142" s="462"/>
      <c r="BJ142" s="462"/>
      <c r="BK142" s="462"/>
      <c r="BL142" s="462"/>
      <c r="BM142" s="462"/>
    </row>
    <row r="143" spans="1:76" s="482" customFormat="1" ht="56.25" customHeight="1">
      <c r="A143" s="451"/>
      <c r="B143" s="452"/>
      <c r="C143" s="453"/>
      <c r="D143" s="500">
        <v>117</v>
      </c>
      <c r="E143" s="509" t="s">
        <v>5476</v>
      </c>
      <c r="F143" s="501" t="s">
        <v>68</v>
      </c>
      <c r="G143" s="502" t="s">
        <v>5461</v>
      </c>
      <c r="H143" s="502" t="s">
        <v>5480</v>
      </c>
      <c r="I143" s="503">
        <v>3</v>
      </c>
      <c r="J143" s="500" t="s">
        <v>1484</v>
      </c>
      <c r="K143" s="529">
        <v>60</v>
      </c>
      <c r="L143" s="574">
        <v>42607</v>
      </c>
      <c r="M143" s="506" t="s">
        <v>5423</v>
      </c>
      <c r="N143" s="500">
        <v>4</v>
      </c>
      <c r="O143" s="482">
        <v>2</v>
      </c>
      <c r="P143" s="507"/>
      <c r="Q143" s="500"/>
      <c r="R143" s="455"/>
      <c r="S143" s="454"/>
      <c r="T143" s="456"/>
      <c r="U143" s="457"/>
      <c r="V143" s="456"/>
      <c r="W143" s="458"/>
      <c r="X143" s="458"/>
      <c r="Y143" s="459"/>
      <c r="Z143" s="460"/>
      <c r="AA143" s="461"/>
      <c r="AB143" s="462"/>
      <c r="AC143" s="462"/>
      <c r="AD143" s="462"/>
      <c r="AE143" s="462"/>
      <c r="AF143" s="462"/>
      <c r="AG143" s="462"/>
      <c r="AH143" s="462"/>
      <c r="AI143" s="462"/>
      <c r="AJ143" s="462"/>
      <c r="AK143" s="462"/>
      <c r="AL143" s="462"/>
      <c r="AM143" s="462"/>
      <c r="AN143" s="462"/>
      <c r="AO143" s="462"/>
      <c r="AP143" s="462"/>
      <c r="AQ143" s="462"/>
      <c r="AR143" s="462"/>
      <c r="AS143" s="462"/>
      <c r="AT143" s="462"/>
      <c r="AU143" s="462"/>
      <c r="AV143" s="462"/>
      <c r="AW143" s="462"/>
      <c r="AX143" s="462"/>
      <c r="AY143" s="462"/>
      <c r="AZ143" s="462"/>
      <c r="BA143" s="462"/>
      <c r="BB143" s="462"/>
      <c r="BC143" s="462"/>
      <c r="BD143" s="462"/>
      <c r="BE143" s="462"/>
      <c r="BF143" s="462"/>
      <c r="BG143" s="462"/>
      <c r="BH143" s="462"/>
      <c r="BI143" s="462"/>
      <c r="BJ143" s="462"/>
      <c r="BK143" s="462"/>
      <c r="BL143" s="462"/>
      <c r="BM143" s="462"/>
    </row>
    <row r="144" spans="1:76" s="482" customFormat="1" ht="25.5" customHeight="1">
      <c r="A144" s="451"/>
      <c r="B144" s="452"/>
      <c r="C144" s="453"/>
      <c r="D144" s="500">
        <v>119</v>
      </c>
      <c r="E144" s="525" t="s">
        <v>5370</v>
      </c>
      <c r="F144" s="562" t="s">
        <v>660</v>
      </c>
      <c r="G144" s="541" t="s">
        <v>5441</v>
      </c>
      <c r="H144" s="541" t="s">
        <v>5330</v>
      </c>
      <c r="I144" s="533">
        <v>2</v>
      </c>
      <c r="J144" s="525" t="s">
        <v>1511</v>
      </c>
      <c r="K144" s="538"/>
      <c r="L144" s="574">
        <v>42607</v>
      </c>
      <c r="M144" s="524" t="s">
        <v>5423</v>
      </c>
      <c r="N144" s="525">
        <v>5</v>
      </c>
      <c r="O144" s="482">
        <v>0</v>
      </c>
      <c r="P144" s="507"/>
      <c r="Q144" s="500"/>
      <c r="R144" s="455"/>
      <c r="S144" s="454"/>
      <c r="T144" s="456"/>
      <c r="U144" s="457"/>
      <c r="V144" s="456"/>
      <c r="W144" s="458"/>
      <c r="X144" s="458"/>
      <c r="Y144" s="459"/>
      <c r="Z144" s="460"/>
      <c r="AA144" s="461"/>
      <c r="AB144" s="462"/>
      <c r="AC144" s="462"/>
      <c r="AD144" s="462"/>
      <c r="AE144" s="462"/>
      <c r="AF144" s="462"/>
      <c r="AG144" s="462"/>
      <c r="AH144" s="462"/>
      <c r="AI144" s="462"/>
      <c r="AJ144" s="462"/>
      <c r="AK144" s="462"/>
      <c r="AL144" s="462"/>
      <c r="AM144" s="462"/>
      <c r="AN144" s="462"/>
      <c r="AO144" s="462"/>
      <c r="AP144" s="462"/>
      <c r="AQ144" s="462"/>
      <c r="AR144" s="462"/>
      <c r="AS144" s="462"/>
      <c r="AT144" s="462"/>
      <c r="AU144" s="462"/>
      <c r="AV144" s="462"/>
      <c r="AW144" s="462"/>
      <c r="AX144" s="462"/>
      <c r="AY144" s="462"/>
      <c r="AZ144" s="462"/>
      <c r="BA144" s="462"/>
      <c r="BB144" s="462"/>
      <c r="BC144" s="462"/>
      <c r="BD144" s="462"/>
      <c r="BE144" s="462"/>
      <c r="BF144" s="462"/>
      <c r="BG144" s="462"/>
      <c r="BH144" s="462"/>
      <c r="BI144" s="462"/>
      <c r="BJ144" s="462"/>
      <c r="BK144" s="462"/>
      <c r="BL144" s="462"/>
      <c r="BM144" s="462"/>
    </row>
    <row r="145" spans="1:68" s="482" customFormat="1" ht="25.5" customHeight="1">
      <c r="A145" s="451"/>
      <c r="B145" s="452"/>
      <c r="C145" s="453"/>
      <c r="D145" s="500"/>
      <c r="E145" s="556"/>
      <c r="F145" s="650"/>
      <c r="G145" s="595"/>
      <c r="H145" s="595"/>
      <c r="I145" s="596"/>
      <c r="J145" s="556"/>
      <c r="K145" s="651"/>
      <c r="L145" s="574"/>
      <c r="M145" s="648"/>
      <c r="N145" s="556"/>
      <c r="O145" s="652">
        <v>28</v>
      </c>
      <c r="P145" s="652">
        <v>28</v>
      </c>
      <c r="Q145" s="652">
        <v>1</v>
      </c>
      <c r="R145" s="455"/>
      <c r="S145" s="454"/>
      <c r="T145" s="456"/>
      <c r="U145" s="457"/>
      <c r="V145" s="456"/>
      <c r="W145" s="458"/>
      <c r="X145" s="458"/>
      <c r="Y145" s="459"/>
      <c r="Z145" s="460"/>
      <c r="AA145" s="461"/>
      <c r="AB145" s="462"/>
      <c r="AC145" s="462"/>
      <c r="AD145" s="462"/>
      <c r="AE145" s="462"/>
      <c r="AF145" s="462"/>
      <c r="AG145" s="462"/>
      <c r="AH145" s="462"/>
      <c r="AI145" s="462"/>
      <c r="AJ145" s="462"/>
      <c r="AK145" s="462"/>
      <c r="AL145" s="462"/>
      <c r="AM145" s="462"/>
      <c r="AN145" s="462"/>
      <c r="AO145" s="462"/>
      <c r="AP145" s="462"/>
      <c r="AQ145" s="462"/>
      <c r="AR145" s="462"/>
      <c r="AS145" s="462"/>
      <c r="AT145" s="462"/>
      <c r="AU145" s="462"/>
      <c r="AV145" s="462"/>
      <c r="AW145" s="462"/>
      <c r="AX145" s="462"/>
      <c r="AY145" s="462"/>
      <c r="AZ145" s="462"/>
      <c r="BA145" s="462"/>
      <c r="BB145" s="462"/>
      <c r="BC145" s="462"/>
      <c r="BD145" s="462"/>
      <c r="BE145" s="462"/>
      <c r="BF145" s="462"/>
      <c r="BG145" s="462"/>
      <c r="BH145" s="462"/>
      <c r="BI145" s="462"/>
      <c r="BJ145" s="462"/>
      <c r="BK145" s="462"/>
      <c r="BL145" s="462"/>
      <c r="BM145" s="462"/>
      <c r="BO145" s="482" t="s">
        <v>5495</v>
      </c>
      <c r="BP145" s="482">
        <v>1</v>
      </c>
    </row>
    <row r="146" spans="1:68" s="482" customFormat="1" ht="25.5" customHeight="1">
      <c r="A146" s="451"/>
      <c r="B146" s="452"/>
      <c r="C146" s="453"/>
      <c r="D146" s="500">
        <v>120</v>
      </c>
      <c r="E146" s="509" t="s">
        <v>5476</v>
      </c>
      <c r="F146" s="501" t="s">
        <v>1127</v>
      </c>
      <c r="G146" s="671" t="s">
        <v>5573</v>
      </c>
      <c r="H146" s="502" t="s">
        <v>5452</v>
      </c>
      <c r="I146" s="503">
        <v>2</v>
      </c>
      <c r="J146" s="500" t="s">
        <v>1484</v>
      </c>
      <c r="K146" s="504">
        <v>90</v>
      </c>
      <c r="L146" s="505">
        <v>42705</v>
      </c>
      <c r="M146" s="506" t="s">
        <v>5475</v>
      </c>
      <c r="N146" s="500">
        <v>5</v>
      </c>
      <c r="O146" s="482">
        <v>21</v>
      </c>
      <c r="P146" s="507"/>
      <c r="Q146" s="500"/>
      <c r="R146" s="455"/>
      <c r="S146" s="454"/>
      <c r="T146" s="456"/>
      <c r="U146" s="457"/>
      <c r="V146" s="456"/>
      <c r="W146" s="458"/>
      <c r="X146" s="458"/>
      <c r="Y146" s="459"/>
      <c r="Z146" s="460"/>
      <c r="AA146" s="461"/>
      <c r="AB146" s="462"/>
      <c r="AC146" s="462"/>
      <c r="AD146" s="462"/>
      <c r="AE146" s="462"/>
      <c r="AF146" s="462"/>
      <c r="AG146" s="462"/>
      <c r="AH146" s="462"/>
      <c r="AI146" s="462"/>
      <c r="AJ146" s="462"/>
      <c r="AK146" s="462"/>
      <c r="AL146" s="462"/>
      <c r="AM146" s="462"/>
      <c r="AN146" s="462"/>
      <c r="AO146" s="462"/>
      <c r="AP146" s="462"/>
      <c r="AQ146" s="462"/>
      <c r="AR146" s="462"/>
      <c r="AS146" s="462"/>
      <c r="AT146" s="462"/>
      <c r="AU146" s="462"/>
      <c r="AV146" s="462"/>
      <c r="AW146" s="462"/>
      <c r="AX146" s="462"/>
      <c r="AY146" s="462"/>
      <c r="AZ146" s="462"/>
      <c r="BA146" s="462"/>
      <c r="BB146" s="462"/>
      <c r="BC146" s="462"/>
      <c r="BD146" s="462"/>
      <c r="BE146" s="462"/>
      <c r="BF146" s="462"/>
      <c r="BG146" s="462"/>
      <c r="BH146" s="462"/>
      <c r="BI146" s="462"/>
      <c r="BJ146" s="462"/>
      <c r="BK146" s="462"/>
      <c r="BL146" s="462"/>
      <c r="BM146" s="462"/>
      <c r="BO146" s="482" t="s">
        <v>5520</v>
      </c>
      <c r="BP146" s="482">
        <v>1</v>
      </c>
    </row>
    <row r="147" spans="1:68" s="482" customFormat="1" ht="25.5" customHeight="1">
      <c r="A147" s="451"/>
      <c r="B147" s="452"/>
      <c r="C147" s="453"/>
      <c r="D147" s="500">
        <v>121</v>
      </c>
      <c r="E147" s="509" t="s">
        <v>5476</v>
      </c>
      <c r="F147" s="501" t="s">
        <v>904</v>
      </c>
      <c r="G147" s="671" t="s">
        <v>1602</v>
      </c>
      <c r="H147" s="502" t="s">
        <v>5450</v>
      </c>
      <c r="I147" s="503">
        <v>3</v>
      </c>
      <c r="J147" s="500" t="s">
        <v>5473</v>
      </c>
      <c r="K147" s="554">
        <v>75</v>
      </c>
      <c r="L147" s="574">
        <v>42714</v>
      </c>
      <c r="M147" s="506" t="s">
        <v>5570</v>
      </c>
      <c r="N147" s="500">
        <v>2</v>
      </c>
      <c r="O147" s="482">
        <v>0</v>
      </c>
      <c r="P147" s="507"/>
      <c r="Q147" s="500"/>
      <c r="R147" s="455"/>
      <c r="S147" s="454"/>
      <c r="T147" s="456"/>
      <c r="U147" s="457"/>
      <c r="V147" s="456"/>
      <c r="W147" s="458"/>
      <c r="X147" s="458"/>
      <c r="Y147" s="459"/>
      <c r="Z147" s="460"/>
      <c r="AA147" s="461"/>
      <c r="AB147" s="462"/>
      <c r="AC147" s="462"/>
      <c r="AD147" s="462"/>
      <c r="AE147" s="462"/>
      <c r="AF147" s="462"/>
      <c r="AG147" s="462"/>
      <c r="AH147" s="462"/>
      <c r="AI147" s="462"/>
      <c r="AJ147" s="462"/>
      <c r="AK147" s="462"/>
      <c r="AL147" s="462"/>
      <c r="AM147" s="462"/>
      <c r="AN147" s="462"/>
      <c r="AO147" s="462"/>
      <c r="AP147" s="462"/>
      <c r="AQ147" s="462"/>
      <c r="AR147" s="462"/>
      <c r="AS147" s="462"/>
      <c r="AT147" s="462"/>
      <c r="AU147" s="462"/>
      <c r="AV147" s="462"/>
      <c r="AW147" s="462"/>
      <c r="AX147" s="462"/>
      <c r="AY147" s="462"/>
      <c r="AZ147" s="462"/>
      <c r="BA147" s="462"/>
      <c r="BB147" s="462"/>
      <c r="BC147" s="462"/>
      <c r="BD147" s="462"/>
      <c r="BE147" s="462"/>
      <c r="BF147" s="462"/>
      <c r="BG147" s="462"/>
      <c r="BH147" s="462"/>
      <c r="BI147" s="462"/>
      <c r="BJ147" s="462"/>
      <c r="BK147" s="462"/>
      <c r="BL147" s="462"/>
      <c r="BM147" s="462"/>
    </row>
    <row r="148" spans="1:68" s="482" customFormat="1" ht="25.5" customHeight="1">
      <c r="A148" s="451"/>
      <c r="B148" s="452"/>
      <c r="C148" s="453"/>
      <c r="D148" s="500">
        <v>122</v>
      </c>
      <c r="E148" s="500" t="s">
        <v>5357</v>
      </c>
      <c r="F148" s="501" t="s">
        <v>319</v>
      </c>
      <c r="G148" s="671" t="s">
        <v>321</v>
      </c>
      <c r="H148" s="502" t="s">
        <v>5344</v>
      </c>
      <c r="I148" s="503">
        <v>4</v>
      </c>
      <c r="J148" s="500" t="s">
        <v>1484</v>
      </c>
      <c r="K148" s="504">
        <v>75</v>
      </c>
      <c r="L148" s="574">
        <v>42717</v>
      </c>
      <c r="M148" s="506" t="s">
        <v>5385</v>
      </c>
      <c r="N148" s="500"/>
      <c r="O148" s="482">
        <v>0</v>
      </c>
      <c r="P148" s="507"/>
      <c r="Q148" s="500"/>
      <c r="R148" s="455"/>
      <c r="S148" s="454"/>
      <c r="T148" s="456"/>
      <c r="U148" s="457"/>
      <c r="V148" s="456"/>
      <c r="W148" s="458"/>
      <c r="X148" s="458"/>
      <c r="Y148" s="459"/>
      <c r="Z148" s="460"/>
      <c r="AA148" s="461"/>
      <c r="AB148" s="462"/>
      <c r="AC148" s="462"/>
      <c r="AD148" s="462"/>
      <c r="AE148" s="462"/>
      <c r="AF148" s="462"/>
      <c r="AG148" s="462"/>
      <c r="AH148" s="462"/>
      <c r="AI148" s="462"/>
      <c r="AJ148" s="462"/>
      <c r="AK148" s="462"/>
      <c r="AL148" s="462"/>
      <c r="AM148" s="462"/>
      <c r="AN148" s="462"/>
      <c r="AO148" s="462"/>
      <c r="AP148" s="462"/>
      <c r="AQ148" s="462"/>
      <c r="AR148" s="462"/>
      <c r="AS148" s="462"/>
      <c r="AT148" s="462"/>
      <c r="AU148" s="462"/>
      <c r="AV148" s="462"/>
      <c r="AW148" s="462"/>
      <c r="AX148" s="462"/>
      <c r="AY148" s="462"/>
      <c r="AZ148" s="462"/>
      <c r="BA148" s="462"/>
      <c r="BB148" s="462"/>
      <c r="BC148" s="462"/>
      <c r="BD148" s="462"/>
      <c r="BE148" s="462"/>
      <c r="BF148" s="462"/>
      <c r="BG148" s="462"/>
      <c r="BH148" s="462"/>
      <c r="BI148" s="462"/>
      <c r="BJ148" s="462"/>
      <c r="BK148" s="462"/>
      <c r="BL148" s="462"/>
      <c r="BM148" s="462"/>
    </row>
    <row r="149" spans="1:68" s="482" customFormat="1" ht="25.5" customHeight="1">
      <c r="A149" s="451"/>
      <c r="B149" s="452"/>
      <c r="C149" s="453"/>
      <c r="D149" s="500">
        <v>123</v>
      </c>
      <c r="E149" s="500" t="s">
        <v>5357</v>
      </c>
      <c r="F149" s="501" t="s">
        <v>548</v>
      </c>
      <c r="G149" s="671" t="s">
        <v>531</v>
      </c>
      <c r="H149" s="502" t="s">
        <v>5342</v>
      </c>
      <c r="I149" s="503">
        <v>3</v>
      </c>
      <c r="J149" s="500" t="s">
        <v>1484</v>
      </c>
      <c r="K149" s="504">
        <v>75</v>
      </c>
      <c r="L149" s="574">
        <v>42716</v>
      </c>
      <c r="M149" s="506" t="s">
        <v>5383</v>
      </c>
      <c r="N149" s="500"/>
      <c r="O149" s="482">
        <v>23</v>
      </c>
      <c r="P149" s="507"/>
      <c r="Q149" s="500"/>
      <c r="R149" s="455"/>
      <c r="S149" s="454"/>
      <c r="T149" s="456"/>
      <c r="U149" s="457"/>
      <c r="V149" s="456"/>
      <c r="W149" s="458"/>
      <c r="X149" s="458"/>
      <c r="Y149" s="459"/>
      <c r="Z149" s="460"/>
      <c r="AA149" s="461"/>
      <c r="AB149" s="462"/>
      <c r="AC149" s="462"/>
      <c r="AD149" s="462"/>
      <c r="AE149" s="462"/>
      <c r="AF149" s="462"/>
      <c r="AG149" s="462"/>
      <c r="AH149" s="462"/>
      <c r="AI149" s="462"/>
      <c r="AJ149" s="462"/>
      <c r="AK149" s="462"/>
      <c r="AL149" s="462"/>
      <c r="AM149" s="462"/>
      <c r="AN149" s="462"/>
      <c r="AO149" s="462"/>
      <c r="AP149" s="462"/>
      <c r="AQ149" s="462"/>
      <c r="AR149" s="462"/>
      <c r="AS149" s="462"/>
      <c r="AT149" s="462"/>
      <c r="AU149" s="462"/>
      <c r="AV149" s="462"/>
      <c r="AW149" s="462"/>
      <c r="AX149" s="462"/>
      <c r="AY149" s="462"/>
      <c r="AZ149" s="462"/>
      <c r="BA149" s="462"/>
      <c r="BB149" s="462"/>
      <c r="BC149" s="462"/>
      <c r="BD149" s="462"/>
      <c r="BE149" s="462"/>
      <c r="BF149" s="462"/>
      <c r="BG149" s="462"/>
      <c r="BH149" s="462"/>
      <c r="BI149" s="462"/>
      <c r="BJ149" s="462"/>
      <c r="BK149" s="462"/>
      <c r="BL149" s="462"/>
      <c r="BM149" s="462"/>
    </row>
    <row r="150" spans="1:68" s="482" customFormat="1" ht="25.5" customHeight="1">
      <c r="A150" s="451"/>
      <c r="B150" s="452"/>
      <c r="C150" s="453"/>
      <c r="D150" s="500">
        <v>124</v>
      </c>
      <c r="E150" s="500" t="s">
        <v>5427</v>
      </c>
      <c r="F150" s="501" t="s">
        <v>348</v>
      </c>
      <c r="G150" s="671" t="s">
        <v>349</v>
      </c>
      <c r="H150" s="502" t="s">
        <v>5425</v>
      </c>
      <c r="I150" s="503">
        <v>3</v>
      </c>
      <c r="J150" s="500" t="s">
        <v>1484</v>
      </c>
      <c r="K150" s="504">
        <v>90</v>
      </c>
      <c r="L150" s="574">
        <v>42713</v>
      </c>
      <c r="M150" s="506" t="s">
        <v>5384</v>
      </c>
      <c r="N150" s="500">
        <v>5</v>
      </c>
      <c r="O150" s="482">
        <v>9</v>
      </c>
      <c r="P150" s="507"/>
      <c r="Q150" s="500"/>
      <c r="R150" s="455"/>
      <c r="S150" s="454"/>
      <c r="T150" s="456"/>
      <c r="U150" s="457"/>
      <c r="V150" s="456"/>
      <c r="W150" s="458"/>
      <c r="X150" s="458"/>
      <c r="Y150" s="459"/>
      <c r="Z150" s="460"/>
      <c r="AA150" s="461"/>
      <c r="AB150" s="462"/>
      <c r="AC150" s="462"/>
      <c r="AD150" s="462"/>
      <c r="AE150" s="462"/>
      <c r="AF150" s="462"/>
      <c r="AG150" s="462"/>
      <c r="AH150" s="462"/>
      <c r="AI150" s="462"/>
      <c r="AJ150" s="462"/>
      <c r="AK150" s="462"/>
      <c r="AL150" s="462"/>
      <c r="AM150" s="462"/>
      <c r="AN150" s="462"/>
      <c r="AO150" s="462"/>
      <c r="AP150" s="462"/>
      <c r="AQ150" s="462"/>
      <c r="AR150" s="462"/>
      <c r="AS150" s="462"/>
      <c r="AT150" s="462"/>
      <c r="AU150" s="462"/>
      <c r="AV150" s="462"/>
      <c r="AW150" s="462"/>
      <c r="AX150" s="462"/>
      <c r="AY150" s="462"/>
      <c r="AZ150" s="462"/>
      <c r="BA150" s="462"/>
      <c r="BB150" s="462"/>
      <c r="BC150" s="462"/>
      <c r="BD150" s="462"/>
      <c r="BE150" s="462"/>
      <c r="BF150" s="462"/>
      <c r="BG150" s="462"/>
      <c r="BH150" s="462"/>
      <c r="BI150" s="462"/>
      <c r="BJ150" s="462"/>
      <c r="BK150" s="462"/>
      <c r="BL150" s="462"/>
      <c r="BM150" s="462"/>
    </row>
    <row r="151" spans="1:68" s="482" customFormat="1" ht="25.5" customHeight="1">
      <c r="A151" s="451"/>
      <c r="B151" s="452"/>
      <c r="C151" s="453"/>
      <c r="D151" s="500">
        <v>125</v>
      </c>
      <c r="E151" s="500" t="s">
        <v>5353</v>
      </c>
      <c r="F151" s="501" t="s">
        <v>717</v>
      </c>
      <c r="G151" s="671" t="s">
        <v>5545</v>
      </c>
      <c r="H151" s="502" t="s">
        <v>5337</v>
      </c>
      <c r="I151" s="503">
        <v>3</v>
      </c>
      <c r="J151" s="500"/>
      <c r="K151" s="504">
        <v>90</v>
      </c>
      <c r="L151" s="574">
        <v>42720</v>
      </c>
      <c r="M151" s="506" t="s">
        <v>5384</v>
      </c>
      <c r="N151" s="500"/>
      <c r="O151" s="482">
        <v>45</v>
      </c>
      <c r="P151" s="507"/>
      <c r="Q151" s="500"/>
      <c r="R151" s="455"/>
      <c r="S151" s="454"/>
      <c r="T151" s="456"/>
      <c r="U151" s="457"/>
      <c r="V151" s="456"/>
      <c r="W151" s="458"/>
      <c r="X151" s="458"/>
      <c r="Y151" s="459"/>
      <c r="Z151" s="460"/>
      <c r="AA151" s="461"/>
      <c r="AB151" s="462"/>
      <c r="AC151" s="462"/>
      <c r="AD151" s="462"/>
      <c r="AE151" s="462"/>
      <c r="AF151" s="462"/>
      <c r="AG151" s="462"/>
      <c r="AH151" s="462"/>
      <c r="AI151" s="462"/>
      <c r="AJ151" s="462"/>
      <c r="AK151" s="462"/>
      <c r="AL151" s="462"/>
      <c r="AM151" s="462"/>
      <c r="AN151" s="462"/>
      <c r="AO151" s="462"/>
      <c r="AP151" s="462"/>
      <c r="AQ151" s="462"/>
      <c r="AR151" s="462"/>
      <c r="AS151" s="462"/>
      <c r="AT151" s="462"/>
      <c r="AU151" s="462"/>
      <c r="AV151" s="462"/>
      <c r="AW151" s="462"/>
      <c r="AX151" s="462"/>
      <c r="AY151" s="462"/>
      <c r="AZ151" s="462"/>
      <c r="BA151" s="462"/>
      <c r="BB151" s="462"/>
      <c r="BC151" s="462"/>
      <c r="BD151" s="462"/>
      <c r="BE151" s="462"/>
      <c r="BF151" s="462"/>
      <c r="BG151" s="462"/>
      <c r="BH151" s="462"/>
      <c r="BI151" s="462"/>
      <c r="BJ151" s="462"/>
      <c r="BK151" s="462"/>
      <c r="BL151" s="462"/>
      <c r="BM151" s="462"/>
    </row>
    <row r="152" spans="1:68" s="482" customFormat="1" ht="25.5" customHeight="1">
      <c r="A152" s="451"/>
      <c r="B152" s="452"/>
      <c r="C152" s="453"/>
      <c r="D152" s="500">
        <v>126</v>
      </c>
      <c r="E152" s="500" t="s">
        <v>5357</v>
      </c>
      <c r="F152" s="501" t="s">
        <v>167</v>
      </c>
      <c r="G152" s="502" t="s">
        <v>5433</v>
      </c>
      <c r="H152" s="531" t="s">
        <v>5410</v>
      </c>
      <c r="I152" s="503">
        <v>4</v>
      </c>
      <c r="J152" s="500" t="s">
        <v>1511</v>
      </c>
      <c r="K152" s="504"/>
      <c r="L152" s="574">
        <v>42607</v>
      </c>
      <c r="M152" s="524" t="s">
        <v>5423</v>
      </c>
      <c r="N152" s="500">
        <v>5</v>
      </c>
      <c r="O152" s="482">
        <v>53</v>
      </c>
      <c r="P152" s="507"/>
      <c r="Q152" s="500"/>
      <c r="R152" s="455"/>
      <c r="S152" s="454"/>
      <c r="T152" s="456"/>
      <c r="U152" s="457"/>
      <c r="V152" s="456"/>
      <c r="W152" s="458"/>
      <c r="X152" s="458"/>
      <c r="Y152" s="459"/>
      <c r="Z152" s="460"/>
      <c r="AA152" s="461"/>
      <c r="AB152" s="462"/>
      <c r="AC152" s="462"/>
      <c r="AD152" s="462"/>
      <c r="AE152" s="462"/>
      <c r="AF152" s="462"/>
      <c r="AG152" s="462"/>
      <c r="AH152" s="462"/>
      <c r="AI152" s="462"/>
      <c r="AJ152" s="462"/>
      <c r="AK152" s="462"/>
      <c r="AL152" s="462"/>
      <c r="AM152" s="462"/>
      <c r="AN152" s="462"/>
      <c r="AO152" s="462"/>
      <c r="AP152" s="462"/>
      <c r="AQ152" s="462"/>
      <c r="AR152" s="462"/>
      <c r="AS152" s="462"/>
      <c r="AT152" s="462"/>
      <c r="AU152" s="462"/>
      <c r="AV152" s="462"/>
      <c r="AW152" s="462"/>
      <c r="AX152" s="462"/>
      <c r="AY152" s="462"/>
      <c r="AZ152" s="462"/>
      <c r="BA152" s="462"/>
      <c r="BB152" s="462"/>
      <c r="BC152" s="462"/>
      <c r="BD152" s="462"/>
      <c r="BE152" s="462"/>
      <c r="BF152" s="462"/>
      <c r="BG152" s="462"/>
      <c r="BH152" s="462"/>
      <c r="BI152" s="462"/>
      <c r="BJ152" s="462"/>
      <c r="BK152" s="462"/>
      <c r="BL152" s="462"/>
      <c r="BM152" s="462"/>
    </row>
    <row r="153" spans="1:68" s="482" customFormat="1" ht="25.5" customHeight="1">
      <c r="A153" s="451"/>
      <c r="B153" s="452"/>
      <c r="C153" s="453"/>
      <c r="D153" s="500">
        <v>127</v>
      </c>
      <c r="E153" s="500" t="s">
        <v>5357</v>
      </c>
      <c r="F153" s="501" t="s">
        <v>33</v>
      </c>
      <c r="G153" s="671" t="s">
        <v>35</v>
      </c>
      <c r="H153" s="502" t="s">
        <v>5341</v>
      </c>
      <c r="I153" s="503">
        <v>2</v>
      </c>
      <c r="J153" s="500"/>
      <c r="K153" s="504">
        <v>0</v>
      </c>
      <c r="L153" s="574">
        <v>42716</v>
      </c>
      <c r="M153" s="506" t="s">
        <v>5383</v>
      </c>
      <c r="N153" s="500"/>
      <c r="O153" s="482">
        <v>2</v>
      </c>
      <c r="P153" s="507"/>
      <c r="Q153" s="500"/>
      <c r="R153" s="455"/>
      <c r="S153" s="454"/>
      <c r="T153" s="456"/>
      <c r="U153" s="457"/>
      <c r="V153" s="456"/>
      <c r="W153" s="458"/>
      <c r="X153" s="458"/>
      <c r="Y153" s="459"/>
      <c r="Z153" s="460"/>
      <c r="AA153" s="461"/>
      <c r="AB153" s="462"/>
      <c r="AC153" s="462"/>
      <c r="AD153" s="462"/>
      <c r="AE153" s="462"/>
      <c r="AF153" s="462"/>
      <c r="AG153" s="462"/>
      <c r="AH153" s="462"/>
      <c r="AI153" s="462"/>
      <c r="AJ153" s="462"/>
      <c r="AK153" s="462"/>
      <c r="AL153" s="462"/>
      <c r="AM153" s="462"/>
      <c r="AN153" s="462"/>
      <c r="AO153" s="462"/>
      <c r="AP153" s="462"/>
      <c r="AQ153" s="462"/>
      <c r="AR153" s="462"/>
      <c r="AS153" s="462"/>
      <c r="AT153" s="462"/>
      <c r="AU153" s="462"/>
      <c r="AV153" s="462"/>
      <c r="AW153" s="462"/>
      <c r="AX153" s="462"/>
      <c r="AY153" s="462"/>
      <c r="AZ153" s="462"/>
      <c r="BA153" s="462"/>
      <c r="BB153" s="462"/>
      <c r="BC153" s="462"/>
      <c r="BD153" s="462"/>
      <c r="BE153" s="462"/>
      <c r="BF153" s="462"/>
      <c r="BG153" s="462"/>
      <c r="BH153" s="462"/>
      <c r="BI153" s="462"/>
      <c r="BJ153" s="462"/>
      <c r="BK153" s="462"/>
      <c r="BL153" s="462"/>
      <c r="BM153" s="462"/>
    </row>
    <row r="154" spans="1:68" s="482" customFormat="1" ht="25.5" customHeight="1">
      <c r="A154" s="451"/>
      <c r="B154" s="452"/>
      <c r="C154" s="453"/>
      <c r="D154" s="500">
        <v>128</v>
      </c>
      <c r="E154" s="500" t="s">
        <v>5353</v>
      </c>
      <c r="F154" s="501" t="s">
        <v>664</v>
      </c>
      <c r="G154" s="671" t="s">
        <v>665</v>
      </c>
      <c r="H154" s="502" t="s">
        <v>5334</v>
      </c>
      <c r="I154" s="503">
        <v>3</v>
      </c>
      <c r="J154" s="500"/>
      <c r="K154" s="504"/>
      <c r="L154" s="574">
        <v>42714</v>
      </c>
      <c r="M154" s="506" t="s">
        <v>5424</v>
      </c>
      <c r="N154" s="500"/>
      <c r="O154" s="482">
        <v>9</v>
      </c>
      <c r="P154" s="507"/>
      <c r="Q154" s="500"/>
      <c r="R154" s="455"/>
      <c r="S154" s="454"/>
      <c r="T154" s="456"/>
      <c r="U154" s="457"/>
      <c r="V154" s="456"/>
      <c r="W154" s="458"/>
      <c r="X154" s="458"/>
      <c r="Y154" s="459"/>
      <c r="Z154" s="460"/>
      <c r="AA154" s="461"/>
      <c r="AB154" s="462"/>
      <c r="AC154" s="462"/>
      <c r="AD154" s="462"/>
      <c r="AE154" s="462"/>
      <c r="AF154" s="462"/>
      <c r="AG154" s="462"/>
      <c r="AH154" s="462"/>
      <c r="AI154" s="462"/>
      <c r="AJ154" s="462"/>
      <c r="AK154" s="462"/>
      <c r="AL154" s="462"/>
      <c r="AM154" s="462"/>
      <c r="AN154" s="462"/>
      <c r="AO154" s="462"/>
      <c r="AP154" s="462"/>
      <c r="AQ154" s="462"/>
      <c r="AR154" s="462"/>
      <c r="AS154" s="462"/>
      <c r="AT154" s="462"/>
      <c r="AU154" s="462"/>
      <c r="AV154" s="462"/>
      <c r="AW154" s="462"/>
      <c r="AX154" s="462"/>
      <c r="AY154" s="462"/>
      <c r="AZ154" s="462"/>
      <c r="BA154" s="462"/>
      <c r="BB154" s="462"/>
      <c r="BC154" s="462"/>
      <c r="BD154" s="462"/>
      <c r="BE154" s="462"/>
      <c r="BF154" s="462"/>
      <c r="BG154" s="462"/>
      <c r="BH154" s="462"/>
      <c r="BI154" s="462"/>
      <c r="BJ154" s="462"/>
      <c r="BK154" s="462"/>
      <c r="BL154" s="462"/>
      <c r="BM154" s="462"/>
    </row>
    <row r="155" spans="1:68" s="482" customFormat="1" ht="37.5" customHeight="1">
      <c r="A155" s="451"/>
      <c r="B155" s="452"/>
      <c r="C155" s="453"/>
      <c r="D155" s="500">
        <v>129</v>
      </c>
      <c r="E155" s="500" t="s">
        <v>5353</v>
      </c>
      <c r="F155" s="501" t="s">
        <v>909</v>
      </c>
      <c r="G155" s="502" t="s">
        <v>5485</v>
      </c>
      <c r="H155" s="502" t="s">
        <v>5335</v>
      </c>
      <c r="I155" s="503">
        <v>2</v>
      </c>
      <c r="J155" s="500" t="s">
        <v>1484</v>
      </c>
      <c r="K155" s="504">
        <v>90</v>
      </c>
      <c r="L155" s="561">
        <v>42607</v>
      </c>
      <c r="M155" s="506" t="s">
        <v>5423</v>
      </c>
      <c r="N155" s="500">
        <v>5</v>
      </c>
      <c r="O155" s="482">
        <v>43</v>
      </c>
      <c r="P155" s="507"/>
      <c r="Q155" s="500"/>
      <c r="R155" s="455"/>
      <c r="S155" s="454"/>
      <c r="T155" s="456"/>
      <c r="U155" s="457"/>
      <c r="V155" s="456"/>
      <c r="W155" s="458"/>
      <c r="X155" s="458"/>
      <c r="Y155" s="459"/>
      <c r="Z155" s="460"/>
      <c r="AA155" s="461"/>
      <c r="AB155" s="462"/>
      <c r="AC155" s="462"/>
      <c r="AD155" s="462"/>
      <c r="AE155" s="462"/>
      <c r="AF155" s="462"/>
      <c r="AG155" s="462"/>
      <c r="AH155" s="462"/>
      <c r="AI155" s="462"/>
      <c r="AJ155" s="462"/>
      <c r="AK155" s="462"/>
      <c r="AL155" s="462"/>
      <c r="AM155" s="462"/>
      <c r="AN155" s="462"/>
      <c r="AO155" s="462"/>
      <c r="AP155" s="462"/>
      <c r="AQ155" s="462"/>
      <c r="AR155" s="462"/>
      <c r="AS155" s="462"/>
      <c r="AT155" s="462"/>
      <c r="AU155" s="462"/>
      <c r="AV155" s="462"/>
      <c r="AW155" s="462"/>
      <c r="AX155" s="462"/>
      <c r="AY155" s="462"/>
      <c r="AZ155" s="462"/>
      <c r="BA155" s="462"/>
      <c r="BB155" s="462"/>
      <c r="BC155" s="462"/>
      <c r="BD155" s="462"/>
      <c r="BE155" s="462"/>
      <c r="BF155" s="462"/>
      <c r="BG155" s="462"/>
      <c r="BH155" s="462"/>
      <c r="BI155" s="462"/>
      <c r="BJ155" s="462"/>
      <c r="BK155" s="462"/>
      <c r="BL155" s="462"/>
      <c r="BM155" s="462"/>
    </row>
    <row r="156" spans="1:68" s="482" customFormat="1" ht="37.5" customHeight="1">
      <c r="A156" s="451"/>
      <c r="B156" s="452"/>
      <c r="C156" s="453"/>
      <c r="D156" s="500">
        <v>130</v>
      </c>
      <c r="E156" s="500" t="s">
        <v>5369</v>
      </c>
      <c r="F156" s="501" t="s">
        <v>1147</v>
      </c>
      <c r="G156" s="502" t="s">
        <v>1149</v>
      </c>
      <c r="H156" s="502" t="s">
        <v>5332</v>
      </c>
      <c r="I156" s="503">
        <v>2</v>
      </c>
      <c r="J156" s="500" t="s">
        <v>1511</v>
      </c>
      <c r="K156" s="504"/>
      <c r="L156" s="574">
        <v>42607</v>
      </c>
      <c r="M156" s="506" t="s">
        <v>5423</v>
      </c>
      <c r="N156" s="500">
        <v>5</v>
      </c>
      <c r="O156" s="482">
        <v>0</v>
      </c>
      <c r="P156" s="507"/>
      <c r="Q156" s="500"/>
      <c r="R156" s="455"/>
      <c r="S156" s="454"/>
      <c r="T156" s="456"/>
      <c r="U156" s="457"/>
      <c r="V156" s="456"/>
      <c r="W156" s="458"/>
      <c r="X156" s="458"/>
      <c r="Y156" s="459"/>
      <c r="Z156" s="460"/>
      <c r="AA156" s="461"/>
      <c r="AB156" s="462"/>
      <c r="AC156" s="462"/>
      <c r="AD156" s="462"/>
      <c r="AE156" s="462"/>
      <c r="AF156" s="462"/>
      <c r="AG156" s="462"/>
      <c r="AH156" s="462"/>
      <c r="AI156" s="462"/>
      <c r="AJ156" s="462"/>
      <c r="AK156" s="462"/>
      <c r="AL156" s="462"/>
      <c r="AM156" s="462"/>
      <c r="AN156" s="462"/>
      <c r="AO156" s="462"/>
      <c r="AP156" s="462"/>
      <c r="AQ156" s="462"/>
      <c r="AR156" s="462"/>
      <c r="AS156" s="462"/>
      <c r="AT156" s="462"/>
      <c r="AU156" s="462"/>
      <c r="AV156" s="462"/>
      <c r="AW156" s="462"/>
      <c r="AX156" s="462"/>
      <c r="AY156" s="462"/>
      <c r="AZ156" s="462"/>
      <c r="BA156" s="462"/>
      <c r="BB156" s="462"/>
      <c r="BC156" s="462"/>
      <c r="BD156" s="462"/>
      <c r="BE156" s="462"/>
      <c r="BF156" s="462"/>
      <c r="BG156" s="462"/>
      <c r="BH156" s="462"/>
      <c r="BI156" s="462"/>
      <c r="BJ156" s="462"/>
      <c r="BK156" s="462"/>
      <c r="BL156" s="462"/>
      <c r="BM156" s="462"/>
    </row>
    <row r="157" spans="1:68" s="482" customFormat="1" ht="25.5" customHeight="1">
      <c r="A157" s="451"/>
      <c r="B157" s="452"/>
      <c r="C157" s="453"/>
      <c r="D157" s="500">
        <v>131</v>
      </c>
      <c r="E157" s="500" t="s">
        <v>5427</v>
      </c>
      <c r="F157" s="501" t="s">
        <v>269</v>
      </c>
      <c r="G157" s="671" t="s">
        <v>271</v>
      </c>
      <c r="H157" s="502" t="s">
        <v>5426</v>
      </c>
      <c r="I157" s="503">
        <v>3</v>
      </c>
      <c r="J157" s="500" t="s">
        <v>1484</v>
      </c>
      <c r="K157" s="504">
        <v>75</v>
      </c>
      <c r="L157" s="574">
        <v>42713</v>
      </c>
      <c r="M157" s="506" t="s">
        <v>5384</v>
      </c>
      <c r="N157" s="500">
        <v>5</v>
      </c>
      <c r="O157" s="482">
        <v>17</v>
      </c>
      <c r="P157" s="507"/>
      <c r="Q157" s="500"/>
      <c r="R157" s="455"/>
      <c r="S157" s="454"/>
      <c r="T157" s="456"/>
      <c r="U157" s="457"/>
      <c r="V157" s="456"/>
      <c r="W157" s="458"/>
      <c r="X157" s="458"/>
      <c r="Y157" s="459"/>
      <c r="Z157" s="460"/>
      <c r="AA157" s="461"/>
      <c r="AB157" s="462"/>
      <c r="AC157" s="462"/>
      <c r="AD157" s="462"/>
      <c r="AE157" s="462"/>
      <c r="AF157" s="462"/>
      <c r="AG157" s="462"/>
      <c r="AH157" s="462"/>
      <c r="AI157" s="462"/>
      <c r="AJ157" s="462"/>
      <c r="AK157" s="462"/>
      <c r="AL157" s="462"/>
      <c r="AM157" s="462"/>
      <c r="AN157" s="462"/>
      <c r="AO157" s="462"/>
      <c r="AP157" s="462"/>
      <c r="AQ157" s="462"/>
      <c r="AR157" s="462"/>
      <c r="AS157" s="462"/>
      <c r="AT157" s="462"/>
      <c r="AU157" s="462"/>
      <c r="AV157" s="462"/>
      <c r="AW157" s="462"/>
      <c r="AX157" s="462"/>
      <c r="AY157" s="462"/>
      <c r="AZ157" s="462"/>
      <c r="BA157" s="462"/>
      <c r="BB157" s="462"/>
      <c r="BC157" s="462"/>
      <c r="BD157" s="462"/>
      <c r="BE157" s="462"/>
      <c r="BF157" s="462"/>
      <c r="BG157" s="462"/>
      <c r="BH157" s="462"/>
      <c r="BI157" s="462"/>
      <c r="BJ157" s="462"/>
      <c r="BK157" s="462"/>
      <c r="BL157" s="462"/>
      <c r="BM157" s="462"/>
    </row>
    <row r="158" spans="1:68" s="482" customFormat="1" ht="25.5" customHeight="1">
      <c r="A158" s="451"/>
      <c r="B158" s="452"/>
      <c r="C158" s="453"/>
      <c r="D158" s="500"/>
      <c r="E158" s="500" t="s">
        <v>5427</v>
      </c>
      <c r="F158" s="501" t="s">
        <v>249</v>
      </c>
      <c r="G158" s="671" t="s">
        <v>251</v>
      </c>
      <c r="H158" s="510" t="s">
        <v>5438</v>
      </c>
      <c r="I158" s="503">
        <v>2</v>
      </c>
      <c r="J158" s="500"/>
      <c r="K158" s="504"/>
      <c r="L158" s="574">
        <v>42696</v>
      </c>
      <c r="M158" s="648" t="s">
        <v>5385</v>
      </c>
      <c r="N158" s="500"/>
      <c r="P158" s="507"/>
      <c r="Q158" s="500"/>
      <c r="R158" s="455"/>
      <c r="S158" s="454"/>
      <c r="T158" s="456"/>
      <c r="U158" s="457"/>
      <c r="V158" s="456"/>
      <c r="W158" s="458"/>
      <c r="X158" s="458"/>
      <c r="Y158" s="459"/>
      <c r="Z158" s="460"/>
      <c r="AA158" s="461"/>
      <c r="AB158" s="462"/>
      <c r="AC158" s="462"/>
      <c r="AD158" s="462"/>
      <c r="AE158" s="462"/>
      <c r="AF158" s="462"/>
      <c r="AG158" s="462"/>
      <c r="AH158" s="462"/>
      <c r="AI158" s="462"/>
      <c r="AJ158" s="462"/>
      <c r="AK158" s="462"/>
      <c r="AL158" s="462"/>
      <c r="AM158" s="462"/>
      <c r="AN158" s="462"/>
      <c r="AO158" s="462"/>
      <c r="AP158" s="462"/>
      <c r="AQ158" s="462"/>
      <c r="AR158" s="462"/>
      <c r="AS158" s="462"/>
      <c r="AT158" s="462"/>
      <c r="AU158" s="462"/>
      <c r="AV158" s="462"/>
      <c r="AW158" s="462"/>
      <c r="AX158" s="462"/>
      <c r="AY158" s="462"/>
      <c r="AZ158" s="462"/>
      <c r="BA158" s="462"/>
      <c r="BB158" s="462"/>
      <c r="BC158" s="462"/>
      <c r="BD158" s="462"/>
      <c r="BE158" s="462"/>
      <c r="BF158" s="462"/>
      <c r="BG158" s="462"/>
      <c r="BH158" s="462"/>
      <c r="BI158" s="462"/>
      <c r="BJ158" s="462"/>
      <c r="BK158" s="462"/>
      <c r="BL158" s="462"/>
      <c r="BM158" s="462"/>
    </row>
    <row r="159" spans="1:68" s="482" customFormat="1" ht="25.5" customHeight="1">
      <c r="A159" s="451"/>
      <c r="B159" s="452"/>
      <c r="C159" s="453"/>
      <c r="D159" s="500">
        <v>132</v>
      </c>
      <c r="E159" s="500" t="s">
        <v>5427</v>
      </c>
      <c r="F159" s="501" t="s">
        <v>152</v>
      </c>
      <c r="G159" s="671" t="s">
        <v>153</v>
      </c>
      <c r="H159" s="502" t="s">
        <v>5438</v>
      </c>
      <c r="I159" s="503">
        <v>4</v>
      </c>
      <c r="J159" s="500"/>
      <c r="K159" s="504"/>
      <c r="L159" s="574">
        <v>42720</v>
      </c>
      <c r="M159" s="524" t="s">
        <v>5384</v>
      </c>
      <c r="N159" s="500">
        <v>5</v>
      </c>
      <c r="O159" s="482">
        <v>11</v>
      </c>
      <c r="P159" s="507"/>
      <c r="Q159" s="500"/>
      <c r="R159" s="455"/>
      <c r="S159" s="454"/>
      <c r="T159" s="456"/>
      <c r="U159" s="457"/>
      <c r="V159" s="456"/>
      <c r="W159" s="458"/>
      <c r="X159" s="458"/>
      <c r="Y159" s="459"/>
      <c r="Z159" s="460"/>
      <c r="AA159" s="461"/>
      <c r="AB159" s="462"/>
      <c r="AC159" s="462"/>
      <c r="AD159" s="462"/>
      <c r="AE159" s="462"/>
      <c r="AF159" s="462"/>
      <c r="AG159" s="462"/>
      <c r="AH159" s="462"/>
      <c r="AI159" s="462"/>
      <c r="AJ159" s="462"/>
      <c r="AK159" s="462"/>
      <c r="AL159" s="462"/>
      <c r="AM159" s="462"/>
      <c r="AN159" s="462"/>
      <c r="AO159" s="462"/>
      <c r="AP159" s="462"/>
      <c r="AQ159" s="462"/>
      <c r="AR159" s="462"/>
      <c r="AS159" s="462"/>
      <c r="AT159" s="462"/>
      <c r="AU159" s="462"/>
      <c r="AV159" s="462"/>
      <c r="AW159" s="462"/>
      <c r="AX159" s="462"/>
      <c r="AY159" s="462"/>
      <c r="AZ159" s="462"/>
      <c r="BA159" s="462"/>
      <c r="BB159" s="462"/>
      <c r="BC159" s="462"/>
      <c r="BD159" s="462"/>
      <c r="BE159" s="462"/>
      <c r="BF159" s="462"/>
      <c r="BG159" s="462"/>
      <c r="BH159" s="462"/>
      <c r="BI159" s="462"/>
      <c r="BJ159" s="462"/>
      <c r="BK159" s="462"/>
      <c r="BL159" s="462"/>
      <c r="BM159" s="462"/>
    </row>
    <row r="160" spans="1:68" s="482" customFormat="1" ht="25.5" customHeight="1">
      <c r="A160" s="451"/>
      <c r="B160" s="452"/>
      <c r="C160" s="453"/>
      <c r="D160" s="500"/>
      <c r="E160" s="500" t="s">
        <v>5427</v>
      </c>
      <c r="F160" s="501" t="s">
        <v>33</v>
      </c>
      <c r="G160" s="671" t="s">
        <v>35</v>
      </c>
      <c r="H160" s="502" t="s">
        <v>5437</v>
      </c>
      <c r="I160" s="503">
        <v>2</v>
      </c>
      <c r="J160" s="500"/>
      <c r="K160" s="504"/>
      <c r="L160" s="574">
        <v>42716</v>
      </c>
      <c r="M160" s="648" t="s">
        <v>5383</v>
      </c>
      <c r="N160" s="500"/>
      <c r="P160" s="507"/>
      <c r="Q160" s="500"/>
      <c r="R160" s="455"/>
      <c r="S160" s="454"/>
      <c r="T160" s="456"/>
      <c r="U160" s="457"/>
      <c r="V160" s="456"/>
      <c r="W160" s="458"/>
      <c r="X160" s="458"/>
      <c r="Y160" s="459"/>
      <c r="Z160" s="460"/>
      <c r="AA160" s="461"/>
      <c r="AB160" s="462"/>
      <c r="AC160" s="462"/>
      <c r="AD160" s="462"/>
      <c r="AE160" s="462"/>
      <c r="AF160" s="462"/>
      <c r="AG160" s="462"/>
      <c r="AH160" s="462"/>
      <c r="AI160" s="462"/>
      <c r="AJ160" s="462"/>
      <c r="AK160" s="462"/>
      <c r="AL160" s="462"/>
      <c r="AM160" s="462"/>
      <c r="AN160" s="462"/>
      <c r="AO160" s="462"/>
      <c r="AP160" s="462"/>
      <c r="AQ160" s="462"/>
      <c r="AR160" s="462"/>
      <c r="AS160" s="462"/>
      <c r="AT160" s="462"/>
      <c r="AU160" s="462"/>
      <c r="AV160" s="462"/>
      <c r="AW160" s="462"/>
      <c r="AX160" s="462"/>
      <c r="AY160" s="462"/>
      <c r="AZ160" s="462"/>
      <c r="BA160" s="462"/>
      <c r="BB160" s="462"/>
      <c r="BC160" s="462"/>
      <c r="BD160" s="462"/>
      <c r="BE160" s="462"/>
      <c r="BF160" s="462"/>
      <c r="BG160" s="462"/>
      <c r="BH160" s="462"/>
      <c r="BI160" s="462"/>
      <c r="BJ160" s="462"/>
      <c r="BK160" s="462"/>
      <c r="BL160" s="462"/>
      <c r="BM160" s="462"/>
    </row>
    <row r="161" spans="1:76" s="482" customFormat="1" ht="25.5" customHeight="1">
      <c r="A161" s="451"/>
      <c r="B161" s="452"/>
      <c r="C161" s="453"/>
      <c r="D161" s="500"/>
      <c r="E161" s="500" t="s">
        <v>5427</v>
      </c>
      <c r="F161" s="501" t="s">
        <v>1269</v>
      </c>
      <c r="G161" s="671" t="s">
        <v>1271</v>
      </c>
      <c r="H161" s="502" t="s">
        <v>5437</v>
      </c>
      <c r="I161" s="503">
        <v>2</v>
      </c>
      <c r="J161" s="500"/>
      <c r="K161" s="504"/>
      <c r="L161" s="574">
        <v>42718</v>
      </c>
      <c r="M161" s="648" t="s">
        <v>5386</v>
      </c>
      <c r="N161" s="500"/>
      <c r="P161" s="507"/>
      <c r="Q161" s="500"/>
      <c r="R161" s="455"/>
      <c r="S161" s="454"/>
      <c r="T161" s="456"/>
      <c r="U161" s="457"/>
      <c r="V161" s="456"/>
      <c r="W161" s="458"/>
      <c r="X161" s="458"/>
      <c r="Y161" s="459"/>
      <c r="Z161" s="460"/>
      <c r="AA161" s="461"/>
      <c r="AB161" s="462"/>
      <c r="AC161" s="462"/>
      <c r="AD161" s="462"/>
      <c r="AE161" s="462"/>
      <c r="AF161" s="462"/>
      <c r="AG161" s="462"/>
      <c r="AH161" s="462"/>
      <c r="AI161" s="462"/>
      <c r="AJ161" s="462"/>
      <c r="AK161" s="462"/>
      <c r="AL161" s="462"/>
      <c r="AM161" s="462"/>
      <c r="AN161" s="462"/>
      <c r="AO161" s="462"/>
      <c r="AP161" s="462"/>
      <c r="AQ161" s="462"/>
      <c r="AR161" s="462"/>
      <c r="AS161" s="462"/>
      <c r="AT161" s="462"/>
      <c r="AU161" s="462"/>
      <c r="AV161" s="462"/>
      <c r="AW161" s="462"/>
      <c r="AX161" s="462"/>
      <c r="AY161" s="462"/>
      <c r="AZ161" s="462"/>
      <c r="BA161" s="462"/>
      <c r="BB161" s="462"/>
      <c r="BC161" s="462"/>
      <c r="BD161" s="462"/>
      <c r="BE161" s="462"/>
      <c r="BF161" s="462"/>
      <c r="BG161" s="462"/>
      <c r="BH161" s="462"/>
      <c r="BI161" s="462"/>
      <c r="BJ161" s="462"/>
      <c r="BK161" s="462"/>
      <c r="BL161" s="462"/>
      <c r="BM161" s="462"/>
    </row>
    <row r="162" spans="1:76" s="482" customFormat="1" ht="25.5" customHeight="1">
      <c r="A162" s="451"/>
      <c r="B162" s="452"/>
      <c r="C162" s="453"/>
      <c r="D162" s="500"/>
      <c r="E162" s="500" t="s">
        <v>5427</v>
      </c>
      <c r="F162" s="501" t="s">
        <v>1788</v>
      </c>
      <c r="G162" s="671" t="s">
        <v>5568</v>
      </c>
      <c r="H162" s="502" t="s">
        <v>5437</v>
      </c>
      <c r="I162" s="503">
        <v>1</v>
      </c>
      <c r="J162" s="500"/>
      <c r="K162" s="504"/>
      <c r="L162" s="574">
        <v>42720</v>
      </c>
      <c r="M162" s="648" t="s">
        <v>5384</v>
      </c>
      <c r="N162" s="500"/>
      <c r="P162" s="507"/>
      <c r="Q162" s="500"/>
      <c r="R162" s="455"/>
      <c r="S162" s="454"/>
      <c r="T162" s="456"/>
      <c r="U162" s="457"/>
      <c r="V162" s="456"/>
      <c r="W162" s="458"/>
      <c r="X162" s="458"/>
      <c r="Y162" s="459"/>
      <c r="Z162" s="460"/>
      <c r="AA162" s="461"/>
      <c r="AB162" s="462"/>
      <c r="AC162" s="462"/>
      <c r="AD162" s="462"/>
      <c r="AE162" s="462"/>
      <c r="AF162" s="462"/>
      <c r="AG162" s="462"/>
      <c r="AH162" s="462"/>
      <c r="AI162" s="462"/>
      <c r="AJ162" s="462"/>
      <c r="AK162" s="462"/>
      <c r="AL162" s="462"/>
      <c r="AM162" s="462"/>
      <c r="AN162" s="462"/>
      <c r="AO162" s="462"/>
      <c r="AP162" s="462"/>
      <c r="AQ162" s="462"/>
      <c r="AR162" s="462"/>
      <c r="AS162" s="462"/>
      <c r="AT162" s="462"/>
      <c r="AU162" s="462"/>
      <c r="AV162" s="462"/>
      <c r="AW162" s="462"/>
      <c r="AX162" s="462"/>
      <c r="AY162" s="462"/>
      <c r="AZ162" s="462"/>
      <c r="BA162" s="462"/>
      <c r="BB162" s="462"/>
      <c r="BC162" s="462"/>
      <c r="BD162" s="462"/>
      <c r="BE162" s="462"/>
      <c r="BF162" s="462"/>
      <c r="BG162" s="462"/>
      <c r="BH162" s="462"/>
      <c r="BI162" s="462"/>
      <c r="BJ162" s="462"/>
      <c r="BK162" s="462"/>
      <c r="BL162" s="462"/>
      <c r="BM162" s="462"/>
    </row>
    <row r="163" spans="1:76" s="482" customFormat="1" ht="25.5" customHeight="1">
      <c r="A163" s="451"/>
      <c r="B163" s="452"/>
      <c r="C163" s="453"/>
      <c r="D163" s="500"/>
      <c r="E163" s="500"/>
      <c r="F163" s="501"/>
      <c r="G163" s="502"/>
      <c r="H163" s="510"/>
      <c r="I163" s="503"/>
      <c r="J163" s="500"/>
      <c r="K163" s="563"/>
      <c r="L163" s="505"/>
      <c r="M163" s="506"/>
      <c r="N163" s="500"/>
      <c r="O163" s="652">
        <v>26</v>
      </c>
      <c r="P163" s="641">
        <v>26</v>
      </c>
      <c r="Q163" s="652">
        <v>1</v>
      </c>
      <c r="R163" s="455"/>
      <c r="S163" s="454"/>
      <c r="T163" s="456"/>
      <c r="U163" s="457"/>
      <c r="V163" s="456"/>
      <c r="W163" s="458"/>
      <c r="X163" s="458"/>
      <c r="Y163" s="459"/>
      <c r="Z163" s="460"/>
      <c r="AA163" s="461"/>
      <c r="AB163" s="462"/>
      <c r="AC163" s="462"/>
      <c r="AD163" s="462"/>
      <c r="AE163" s="462"/>
      <c r="AF163" s="462"/>
      <c r="AG163" s="462"/>
      <c r="AH163" s="462"/>
      <c r="AI163" s="462"/>
      <c r="AJ163" s="462"/>
      <c r="AK163" s="462"/>
      <c r="AL163" s="462"/>
      <c r="AM163" s="462"/>
      <c r="AN163" s="462"/>
      <c r="AO163" s="462"/>
      <c r="AP163" s="462"/>
      <c r="AQ163" s="462"/>
      <c r="AR163" s="462"/>
      <c r="AS163" s="462"/>
      <c r="AT163" s="462"/>
      <c r="AU163" s="462"/>
      <c r="AV163" s="462"/>
      <c r="AW163" s="462"/>
      <c r="AX163" s="462"/>
      <c r="AY163" s="462"/>
      <c r="AZ163" s="462"/>
      <c r="BA163" s="462"/>
      <c r="BB163" s="462"/>
      <c r="BC163" s="462"/>
      <c r="BD163" s="462"/>
      <c r="BE163" s="462"/>
      <c r="BF163" s="462"/>
      <c r="BG163" s="462"/>
      <c r="BH163" s="462"/>
      <c r="BI163" s="462"/>
      <c r="BJ163" s="462"/>
      <c r="BK163" s="462"/>
      <c r="BL163" s="462"/>
      <c r="BM163" s="462"/>
      <c r="BO163" s="482" t="s">
        <v>5495</v>
      </c>
      <c r="BP163" s="482">
        <v>1</v>
      </c>
    </row>
    <row r="164" spans="1:76" s="482" customFormat="1" ht="25.5" customHeight="1">
      <c r="A164" s="451">
        <f>_Ngay_gio</f>
        <v>0</v>
      </c>
      <c r="B164" s="452" t="str">
        <f>_Gio</f>
        <v>6:30</v>
      </c>
      <c r="C164" s="453" t="s">
        <v>3356</v>
      </c>
      <c r="D164" s="500">
        <v>134</v>
      </c>
      <c r="E164" s="509" t="s">
        <v>5476</v>
      </c>
      <c r="F164" s="501" t="s">
        <v>668</v>
      </c>
      <c r="G164" s="671" t="s">
        <v>5574</v>
      </c>
      <c r="H164" s="510" t="s">
        <v>5452</v>
      </c>
      <c r="I164" s="503">
        <v>3</v>
      </c>
      <c r="J164" s="500" t="s">
        <v>1484</v>
      </c>
      <c r="K164" s="570">
        <v>90</v>
      </c>
      <c r="L164" s="505">
        <v>42710</v>
      </c>
      <c r="M164" s="506" t="s">
        <v>5477</v>
      </c>
      <c r="N164" s="500">
        <v>5</v>
      </c>
      <c r="O164" s="482">
        <v>25</v>
      </c>
      <c r="P164" s="507"/>
      <c r="Q164" s="500"/>
      <c r="R164" s="455"/>
      <c r="S164" s="454" t="str">
        <f>_Ngay</f>
        <v/>
      </c>
      <c r="T164" s="456"/>
      <c r="U164" s="457"/>
      <c r="V164" s="456"/>
      <c r="W164" s="458" t="str">
        <f>_Loc</f>
        <v>CTCA</v>
      </c>
      <c r="X164" s="458" t="str">
        <f>_Loc</f>
        <v>KCT</v>
      </c>
      <c r="Y164" s="459" t="e">
        <f>#REF!-2*Q164</f>
        <v>#REF!</v>
      </c>
      <c r="Z164" s="460" t="e">
        <f>+O164/P164</f>
        <v>#DIV/0!</v>
      </c>
      <c r="AA164" s="461"/>
      <c r="AB164" s="462">
        <f>_Loc</f>
        <v>0</v>
      </c>
      <c r="AC164" s="462">
        <f>_Loc</f>
        <v>0</v>
      </c>
      <c r="AD164" s="462">
        <f>_Loc</f>
        <v>0</v>
      </c>
      <c r="AE164" s="462">
        <f>_Loc</f>
        <v>0</v>
      </c>
      <c r="AF164" s="462">
        <f>_Loc</f>
        <v>0</v>
      </c>
      <c r="AG164" s="462">
        <f>_Loc</f>
        <v>0</v>
      </c>
      <c r="AH164" s="462">
        <f>_Loc</f>
        <v>0</v>
      </c>
      <c r="AI164" s="462">
        <f>_Loc</f>
        <v>0</v>
      </c>
      <c r="AJ164" s="462">
        <f>_Loc</f>
        <v>0</v>
      </c>
      <c r="AK164" s="462">
        <f>_Loc</f>
        <v>0</v>
      </c>
      <c r="AL164" s="462">
        <f>_Loc</f>
        <v>0</v>
      </c>
      <c r="AM164" s="462">
        <f>_Loc</f>
        <v>0</v>
      </c>
      <c r="AN164" s="462">
        <f>_Loc</f>
        <v>0</v>
      </c>
      <c r="AO164" s="462">
        <f>_Loc</f>
        <v>0</v>
      </c>
      <c r="AP164" s="462">
        <f>_Loc</f>
        <v>0</v>
      </c>
      <c r="AQ164" s="462">
        <f>_Loc</f>
        <v>0</v>
      </c>
      <c r="AR164" s="462">
        <f>_Loc</f>
        <v>0</v>
      </c>
      <c r="AS164" s="462">
        <f>_Loc</f>
        <v>0</v>
      </c>
      <c r="AT164" s="462">
        <f>_Loc</f>
        <v>0</v>
      </c>
      <c r="AU164" s="462">
        <f>_Loc</f>
        <v>0</v>
      </c>
      <c r="AV164" s="462">
        <f>_Loc</f>
        <v>0</v>
      </c>
      <c r="AW164" s="462">
        <f>_Loc</f>
        <v>0</v>
      </c>
      <c r="AX164" s="462">
        <f>_Loc</f>
        <v>0</v>
      </c>
      <c r="AY164" s="462">
        <f>_Loc</f>
        <v>0</v>
      </c>
      <c r="AZ164" s="462">
        <f>_Loc</f>
        <v>0</v>
      </c>
      <c r="BA164" s="462">
        <f>_Loc</f>
        <v>0</v>
      </c>
      <c r="BB164" s="462">
        <f>_Loc</f>
        <v>0</v>
      </c>
      <c r="BC164" s="462">
        <f>_Loc</f>
        <v>0</v>
      </c>
      <c r="BD164" s="462">
        <f>_Loc</f>
        <v>0</v>
      </c>
      <c r="BE164" s="462">
        <f>_Loc</f>
        <v>0</v>
      </c>
      <c r="BF164" s="462">
        <f>_Loc</f>
        <v>0</v>
      </c>
      <c r="BG164" s="462">
        <f>_Loc</f>
        <v>0</v>
      </c>
      <c r="BH164" s="462">
        <f>_Loc</f>
        <v>0</v>
      </c>
      <c r="BI164" s="462">
        <f>_Loc</f>
        <v>0</v>
      </c>
      <c r="BJ164" s="462">
        <f>_Loc</f>
        <v>0</v>
      </c>
      <c r="BK164" s="462">
        <f>_Loc</f>
        <v>0</v>
      </c>
      <c r="BL164" s="462">
        <f>_Loc</f>
        <v>0</v>
      </c>
      <c r="BM164" s="462">
        <f>_Loc</f>
        <v>0</v>
      </c>
      <c r="BO164" s="482" t="s">
        <v>5497</v>
      </c>
      <c r="BP164" s="482">
        <v>1</v>
      </c>
    </row>
    <row r="165" spans="1:76" s="482" customFormat="1" ht="31.5" customHeight="1">
      <c r="A165" s="467"/>
      <c r="B165" s="468"/>
      <c r="C165" s="469"/>
      <c r="D165" s="500">
        <v>135</v>
      </c>
      <c r="E165" s="509" t="s">
        <v>5476</v>
      </c>
      <c r="F165" s="501" t="s">
        <v>858</v>
      </c>
      <c r="G165" s="671" t="s">
        <v>859</v>
      </c>
      <c r="H165" s="502" t="s">
        <v>5450</v>
      </c>
      <c r="I165" s="503">
        <v>2</v>
      </c>
      <c r="J165" s="500" t="s">
        <v>5473</v>
      </c>
      <c r="K165" s="554">
        <v>75</v>
      </c>
      <c r="L165" s="505">
        <v>42718</v>
      </c>
      <c r="M165" s="506" t="s">
        <v>5487</v>
      </c>
      <c r="N165" s="500">
        <v>5</v>
      </c>
      <c r="O165" s="482">
        <v>1</v>
      </c>
      <c r="P165" s="507"/>
      <c r="Q165" s="500"/>
      <c r="R165" s="473"/>
      <c r="S165" s="474"/>
      <c r="T165" s="475"/>
      <c r="U165" s="476"/>
      <c r="V165" s="475"/>
      <c r="W165" s="477"/>
      <c r="X165" s="477"/>
      <c r="Y165" s="478"/>
      <c r="Z165" s="479"/>
      <c r="AA165" s="480"/>
      <c r="AB165" s="481"/>
      <c r="AC165" s="481"/>
      <c r="AD165" s="481"/>
      <c r="AE165" s="481"/>
      <c r="AF165" s="481"/>
      <c r="AG165" s="481"/>
      <c r="AH165" s="481"/>
      <c r="AI165" s="481"/>
      <c r="AJ165" s="481"/>
      <c r="AK165" s="481"/>
      <c r="AL165" s="481"/>
      <c r="AM165" s="481"/>
      <c r="AN165" s="481"/>
      <c r="AO165" s="481"/>
      <c r="AP165" s="481"/>
      <c r="AQ165" s="481"/>
      <c r="AR165" s="481"/>
      <c r="AS165" s="481"/>
      <c r="AT165" s="481"/>
      <c r="AU165" s="481"/>
      <c r="AV165" s="481"/>
      <c r="AW165" s="481"/>
      <c r="AX165" s="481"/>
      <c r="AY165" s="481"/>
      <c r="AZ165" s="481"/>
      <c r="BA165" s="481"/>
      <c r="BB165" s="481"/>
      <c r="BC165" s="481"/>
      <c r="BD165" s="481"/>
      <c r="BE165" s="481"/>
      <c r="BF165" s="481"/>
      <c r="BG165" s="481"/>
      <c r="BH165" s="481"/>
      <c r="BI165" s="481"/>
      <c r="BJ165" s="481"/>
      <c r="BK165" s="481"/>
      <c r="BL165" s="481"/>
      <c r="BM165" s="481"/>
    </row>
    <row r="166" spans="1:76" s="482" customFormat="1" ht="31.5" customHeight="1">
      <c r="A166" s="467"/>
      <c r="B166" s="468"/>
      <c r="C166" s="469"/>
      <c r="D166" s="500"/>
      <c r="E166" s="653"/>
      <c r="F166" s="650"/>
      <c r="G166" s="595"/>
      <c r="H166" s="595"/>
      <c r="I166" s="596"/>
      <c r="J166" s="556"/>
      <c r="K166" s="654"/>
      <c r="L166" s="505"/>
      <c r="M166" s="506"/>
      <c r="N166" s="500"/>
      <c r="O166" s="652">
        <f>P174+P176+P179+P181</f>
        <v>156</v>
      </c>
      <c r="P166" s="666">
        <v>31</v>
      </c>
      <c r="Q166" s="652">
        <v>5</v>
      </c>
      <c r="R166" s="473"/>
      <c r="S166" s="474"/>
      <c r="T166" s="475"/>
      <c r="U166" s="476"/>
      <c r="V166" s="475"/>
      <c r="W166" s="477"/>
      <c r="X166" s="477"/>
      <c r="Y166" s="478"/>
      <c r="Z166" s="479"/>
      <c r="AA166" s="480"/>
      <c r="AB166" s="481"/>
      <c r="AC166" s="481"/>
      <c r="AD166" s="481"/>
      <c r="AE166" s="481"/>
      <c r="AF166" s="481"/>
      <c r="AG166" s="481"/>
      <c r="AH166" s="481"/>
      <c r="AI166" s="481"/>
      <c r="AJ166" s="481"/>
      <c r="AK166" s="481"/>
      <c r="AL166" s="481"/>
      <c r="AM166" s="481"/>
      <c r="AN166" s="481"/>
      <c r="AO166" s="481"/>
      <c r="AP166" s="481"/>
      <c r="AQ166" s="481"/>
      <c r="AR166" s="481"/>
      <c r="AS166" s="481"/>
      <c r="AT166" s="481"/>
      <c r="AU166" s="481"/>
      <c r="AV166" s="481"/>
      <c r="AW166" s="481"/>
      <c r="AX166" s="481"/>
      <c r="AY166" s="481"/>
      <c r="AZ166" s="481"/>
      <c r="BA166" s="481"/>
      <c r="BB166" s="481"/>
      <c r="BC166" s="481"/>
      <c r="BD166" s="481"/>
      <c r="BE166" s="481"/>
      <c r="BF166" s="481"/>
      <c r="BG166" s="481"/>
      <c r="BH166" s="481"/>
      <c r="BI166" s="481"/>
      <c r="BJ166" s="481"/>
      <c r="BK166" s="481"/>
      <c r="BL166" s="481"/>
      <c r="BM166" s="481"/>
      <c r="BP166" s="5" t="s">
        <v>5510</v>
      </c>
      <c r="BQ166" s="5" t="s">
        <v>5495</v>
      </c>
      <c r="BR166" s="5" t="s">
        <v>5496</v>
      </c>
      <c r="BS166" s="5" t="s">
        <v>5497</v>
      </c>
      <c r="BT166" s="5" t="s">
        <v>5498</v>
      </c>
      <c r="BU166" s="5" t="s">
        <v>5508</v>
      </c>
      <c r="BV166" s="5" t="s">
        <v>5509</v>
      </c>
      <c r="BW166" s="5" t="s">
        <v>5511</v>
      </c>
      <c r="BX166" s="5" t="s">
        <v>5515</v>
      </c>
    </row>
    <row r="167" spans="1:76" s="482" customFormat="1" ht="31.5" customHeight="1">
      <c r="A167" s="467"/>
      <c r="B167" s="468"/>
      <c r="C167" s="469"/>
      <c r="D167" s="500"/>
      <c r="E167" s="525" t="s">
        <v>5357</v>
      </c>
      <c r="F167" s="650" t="s">
        <v>449</v>
      </c>
      <c r="G167" s="673" t="s">
        <v>5546</v>
      </c>
      <c r="H167" s="541" t="s">
        <v>5338</v>
      </c>
      <c r="I167" s="596">
        <v>2</v>
      </c>
      <c r="J167" s="556"/>
      <c r="K167" s="654"/>
      <c r="L167" s="505">
        <v>42695</v>
      </c>
      <c r="M167" s="506" t="s">
        <v>5383</v>
      </c>
      <c r="N167" s="500"/>
      <c r="O167" s="652"/>
      <c r="P167" s="666"/>
      <c r="Q167" s="652"/>
      <c r="R167" s="473"/>
      <c r="S167" s="474"/>
      <c r="T167" s="475"/>
      <c r="U167" s="476"/>
      <c r="V167" s="475"/>
      <c r="W167" s="477"/>
      <c r="X167" s="477"/>
      <c r="Y167" s="478"/>
      <c r="Z167" s="479"/>
      <c r="AA167" s="480"/>
      <c r="AB167" s="481"/>
      <c r="AC167" s="481"/>
      <c r="AD167" s="481"/>
      <c r="AE167" s="481"/>
      <c r="AF167" s="481"/>
      <c r="AG167" s="481"/>
      <c r="AH167" s="481"/>
      <c r="AI167" s="481"/>
      <c r="AJ167" s="481"/>
      <c r="AK167" s="481"/>
      <c r="AL167" s="481"/>
      <c r="AM167" s="481"/>
      <c r="AN167" s="481"/>
      <c r="AO167" s="481"/>
      <c r="AP167" s="481"/>
      <c r="AQ167" s="481"/>
      <c r="AR167" s="481"/>
      <c r="AS167" s="481"/>
      <c r="AT167" s="481"/>
      <c r="AU167" s="481"/>
      <c r="AV167" s="481"/>
      <c r="AW167" s="481"/>
      <c r="AX167" s="481"/>
      <c r="AY167" s="481"/>
      <c r="AZ167" s="481"/>
      <c r="BA167" s="481"/>
      <c r="BB167" s="481"/>
      <c r="BC167" s="481"/>
      <c r="BD167" s="481"/>
      <c r="BE167" s="481"/>
      <c r="BF167" s="481"/>
      <c r="BG167" s="481"/>
      <c r="BH167" s="481"/>
      <c r="BI167" s="481"/>
      <c r="BJ167" s="481"/>
      <c r="BK167" s="481"/>
      <c r="BL167" s="481"/>
      <c r="BM167" s="481"/>
      <c r="BP167" s="5"/>
      <c r="BQ167" s="5"/>
      <c r="BR167" s="5"/>
      <c r="BS167" s="5"/>
      <c r="BT167" s="5"/>
      <c r="BU167" s="5"/>
      <c r="BV167" s="5"/>
      <c r="BW167" s="5"/>
      <c r="BX167" s="5"/>
    </row>
    <row r="168" spans="1:76" s="482" customFormat="1" ht="31.5" customHeight="1">
      <c r="A168" s="467"/>
      <c r="B168" s="468"/>
      <c r="C168" s="469"/>
      <c r="D168" s="500"/>
      <c r="E168" s="525" t="s">
        <v>5357</v>
      </c>
      <c r="F168" s="650" t="s">
        <v>36</v>
      </c>
      <c r="G168" s="673" t="s">
        <v>5542</v>
      </c>
      <c r="H168" s="541" t="s">
        <v>5338</v>
      </c>
      <c r="I168" s="596">
        <v>3</v>
      </c>
      <c r="J168" s="556"/>
      <c r="K168" s="654"/>
      <c r="L168" s="505">
        <v>42699</v>
      </c>
      <c r="M168" s="506" t="s">
        <v>5384</v>
      </c>
      <c r="N168" s="500"/>
      <c r="O168" s="652"/>
      <c r="P168" s="666"/>
      <c r="Q168" s="652"/>
      <c r="R168" s="473"/>
      <c r="S168" s="474"/>
      <c r="T168" s="475"/>
      <c r="U168" s="476"/>
      <c r="V168" s="475"/>
      <c r="W168" s="477"/>
      <c r="X168" s="477"/>
      <c r="Y168" s="478"/>
      <c r="Z168" s="479"/>
      <c r="AA168" s="480"/>
      <c r="AB168" s="481"/>
      <c r="AC168" s="481"/>
      <c r="AD168" s="481"/>
      <c r="AE168" s="481"/>
      <c r="AF168" s="481"/>
      <c r="AG168" s="481"/>
      <c r="AH168" s="481"/>
      <c r="AI168" s="481"/>
      <c r="AJ168" s="481"/>
      <c r="AK168" s="481"/>
      <c r="AL168" s="481"/>
      <c r="AM168" s="481"/>
      <c r="AN168" s="481"/>
      <c r="AO168" s="481"/>
      <c r="AP168" s="481"/>
      <c r="AQ168" s="481"/>
      <c r="AR168" s="481"/>
      <c r="AS168" s="481"/>
      <c r="AT168" s="481"/>
      <c r="AU168" s="481"/>
      <c r="AV168" s="481"/>
      <c r="AW168" s="481"/>
      <c r="AX168" s="481"/>
      <c r="AY168" s="481"/>
      <c r="AZ168" s="481"/>
      <c r="BA168" s="481"/>
      <c r="BB168" s="481"/>
      <c r="BC168" s="481"/>
      <c r="BD168" s="481"/>
      <c r="BE168" s="481"/>
      <c r="BF168" s="481"/>
      <c r="BG168" s="481"/>
      <c r="BH168" s="481"/>
      <c r="BI168" s="481"/>
      <c r="BJ168" s="481"/>
      <c r="BK168" s="481"/>
      <c r="BL168" s="481"/>
      <c r="BM168" s="481"/>
      <c r="BP168" s="5"/>
      <c r="BQ168" s="5"/>
      <c r="BR168" s="5"/>
      <c r="BS168" s="5"/>
      <c r="BT168" s="5"/>
      <c r="BU168" s="5"/>
      <c r="BV168" s="5"/>
      <c r="BW168" s="5"/>
      <c r="BX168" s="5"/>
    </row>
    <row r="169" spans="1:76" s="482" customFormat="1" ht="31.5" customHeight="1">
      <c r="A169" s="467"/>
      <c r="B169" s="468"/>
      <c r="C169" s="469"/>
      <c r="D169" s="500"/>
      <c r="E169" s="525" t="s">
        <v>5357</v>
      </c>
      <c r="F169" s="650" t="s">
        <v>193</v>
      </c>
      <c r="G169" s="673" t="s">
        <v>5547</v>
      </c>
      <c r="H169" s="541" t="s">
        <v>5338</v>
      </c>
      <c r="I169" s="596">
        <v>2</v>
      </c>
      <c r="J169" s="556"/>
      <c r="K169" s="654"/>
      <c r="L169" s="505">
        <v>42702</v>
      </c>
      <c r="M169" s="506" t="s">
        <v>5383</v>
      </c>
      <c r="N169" s="500"/>
      <c r="O169" s="652"/>
      <c r="P169" s="666"/>
      <c r="Q169" s="652"/>
      <c r="R169" s="473"/>
      <c r="S169" s="474"/>
      <c r="T169" s="475"/>
      <c r="U169" s="476"/>
      <c r="V169" s="475"/>
      <c r="W169" s="477"/>
      <c r="X169" s="477"/>
      <c r="Y169" s="478"/>
      <c r="Z169" s="479"/>
      <c r="AA169" s="480"/>
      <c r="AB169" s="481"/>
      <c r="AC169" s="481"/>
      <c r="AD169" s="481"/>
      <c r="AE169" s="481"/>
      <c r="AF169" s="481"/>
      <c r="AG169" s="481"/>
      <c r="AH169" s="481"/>
      <c r="AI169" s="481"/>
      <c r="AJ169" s="481"/>
      <c r="AK169" s="481"/>
      <c r="AL169" s="481"/>
      <c r="AM169" s="481"/>
      <c r="AN169" s="481"/>
      <c r="AO169" s="481"/>
      <c r="AP169" s="481"/>
      <c r="AQ169" s="481"/>
      <c r="AR169" s="481"/>
      <c r="AS169" s="481"/>
      <c r="AT169" s="481"/>
      <c r="AU169" s="481"/>
      <c r="AV169" s="481"/>
      <c r="AW169" s="481"/>
      <c r="AX169" s="481"/>
      <c r="AY169" s="481"/>
      <c r="AZ169" s="481"/>
      <c r="BA169" s="481"/>
      <c r="BB169" s="481"/>
      <c r="BC169" s="481"/>
      <c r="BD169" s="481"/>
      <c r="BE169" s="481"/>
      <c r="BF169" s="481"/>
      <c r="BG169" s="481"/>
      <c r="BH169" s="481"/>
      <c r="BI169" s="481"/>
      <c r="BJ169" s="481"/>
      <c r="BK169" s="481"/>
      <c r="BL169" s="481"/>
      <c r="BM169" s="481"/>
      <c r="BP169" s="5"/>
      <c r="BQ169" s="5"/>
      <c r="BR169" s="5"/>
      <c r="BS169" s="5"/>
      <c r="BT169" s="5"/>
      <c r="BU169" s="5"/>
      <c r="BV169" s="5"/>
      <c r="BW169" s="5"/>
      <c r="BX169" s="5"/>
    </row>
    <row r="170" spans="1:76" s="482" customFormat="1" ht="31.5" customHeight="1">
      <c r="A170" s="467"/>
      <c r="B170" s="468"/>
      <c r="C170" s="469"/>
      <c r="D170" s="500"/>
      <c r="E170" s="525" t="s">
        <v>5357</v>
      </c>
      <c r="F170" s="650" t="s">
        <v>209</v>
      </c>
      <c r="G170" s="673" t="s">
        <v>1492</v>
      </c>
      <c r="H170" s="541" t="s">
        <v>5338</v>
      </c>
      <c r="I170" s="596">
        <v>3</v>
      </c>
      <c r="J170" s="556"/>
      <c r="K170" s="654"/>
      <c r="L170" s="505">
        <v>42706</v>
      </c>
      <c r="M170" s="506" t="s">
        <v>5384</v>
      </c>
      <c r="N170" s="500"/>
      <c r="O170" s="652"/>
      <c r="P170" s="666"/>
      <c r="Q170" s="652"/>
      <c r="R170" s="473"/>
      <c r="S170" s="474"/>
      <c r="T170" s="475"/>
      <c r="U170" s="476"/>
      <c r="V170" s="475"/>
      <c r="W170" s="477"/>
      <c r="X170" s="477"/>
      <c r="Y170" s="478"/>
      <c r="Z170" s="479"/>
      <c r="AA170" s="480"/>
      <c r="AB170" s="481"/>
      <c r="AC170" s="481"/>
      <c r="AD170" s="481"/>
      <c r="AE170" s="481"/>
      <c r="AF170" s="481"/>
      <c r="AG170" s="481"/>
      <c r="AH170" s="481"/>
      <c r="AI170" s="481"/>
      <c r="AJ170" s="481"/>
      <c r="AK170" s="481"/>
      <c r="AL170" s="481"/>
      <c r="AM170" s="481"/>
      <c r="AN170" s="481"/>
      <c r="AO170" s="481"/>
      <c r="AP170" s="481"/>
      <c r="AQ170" s="481"/>
      <c r="AR170" s="481"/>
      <c r="AS170" s="481"/>
      <c r="AT170" s="481"/>
      <c r="AU170" s="481"/>
      <c r="AV170" s="481"/>
      <c r="AW170" s="481"/>
      <c r="AX170" s="481"/>
      <c r="AY170" s="481"/>
      <c r="AZ170" s="481"/>
      <c r="BA170" s="481"/>
      <c r="BB170" s="481"/>
      <c r="BC170" s="481"/>
      <c r="BD170" s="481"/>
      <c r="BE170" s="481"/>
      <c r="BF170" s="481"/>
      <c r="BG170" s="481"/>
      <c r="BH170" s="481"/>
      <c r="BI170" s="481"/>
      <c r="BJ170" s="481"/>
      <c r="BK170" s="481"/>
      <c r="BL170" s="481"/>
      <c r="BM170" s="481"/>
      <c r="BP170" s="5"/>
      <c r="BQ170" s="5"/>
      <c r="BR170" s="5"/>
      <c r="BS170" s="5"/>
      <c r="BT170" s="5"/>
      <c r="BU170" s="5"/>
      <c r="BV170" s="5"/>
      <c r="BW170" s="5"/>
      <c r="BX170" s="5"/>
    </row>
    <row r="171" spans="1:76" s="482" customFormat="1" ht="31.5" customHeight="1">
      <c r="A171" s="467"/>
      <c r="B171" s="468"/>
      <c r="C171" s="469"/>
      <c r="D171" s="500"/>
      <c r="E171" s="525" t="s">
        <v>5357</v>
      </c>
      <c r="F171" s="650" t="s">
        <v>198</v>
      </c>
      <c r="G171" s="673" t="s">
        <v>1620</v>
      </c>
      <c r="H171" s="541" t="s">
        <v>5338</v>
      </c>
      <c r="I171" s="596">
        <v>3</v>
      </c>
      <c r="J171" s="556"/>
      <c r="K171" s="654"/>
      <c r="L171" s="505">
        <v>42710</v>
      </c>
      <c r="M171" s="506" t="s">
        <v>5385</v>
      </c>
      <c r="N171" s="500"/>
      <c r="O171" s="652"/>
      <c r="P171" s="666"/>
      <c r="Q171" s="652"/>
      <c r="R171" s="473"/>
      <c r="S171" s="474"/>
      <c r="T171" s="475"/>
      <c r="U171" s="476"/>
      <c r="V171" s="475"/>
      <c r="W171" s="477"/>
      <c r="X171" s="477"/>
      <c r="Y171" s="478"/>
      <c r="Z171" s="479"/>
      <c r="AA171" s="480"/>
      <c r="AB171" s="481"/>
      <c r="AC171" s="481"/>
      <c r="AD171" s="481"/>
      <c r="AE171" s="481"/>
      <c r="AF171" s="481"/>
      <c r="AG171" s="481"/>
      <c r="AH171" s="481"/>
      <c r="AI171" s="481"/>
      <c r="AJ171" s="481"/>
      <c r="AK171" s="481"/>
      <c r="AL171" s="481"/>
      <c r="AM171" s="481"/>
      <c r="AN171" s="481"/>
      <c r="AO171" s="481"/>
      <c r="AP171" s="481"/>
      <c r="AQ171" s="481"/>
      <c r="AR171" s="481"/>
      <c r="AS171" s="481"/>
      <c r="AT171" s="481"/>
      <c r="AU171" s="481"/>
      <c r="AV171" s="481"/>
      <c r="AW171" s="481"/>
      <c r="AX171" s="481"/>
      <c r="AY171" s="481"/>
      <c r="AZ171" s="481"/>
      <c r="BA171" s="481"/>
      <c r="BB171" s="481"/>
      <c r="BC171" s="481"/>
      <c r="BD171" s="481"/>
      <c r="BE171" s="481"/>
      <c r="BF171" s="481"/>
      <c r="BG171" s="481"/>
      <c r="BH171" s="481"/>
      <c r="BI171" s="481"/>
      <c r="BJ171" s="481"/>
      <c r="BK171" s="481"/>
      <c r="BL171" s="481"/>
      <c r="BM171" s="481"/>
      <c r="BP171" s="5"/>
      <c r="BQ171" s="5"/>
      <c r="BR171" s="5"/>
      <c r="BS171" s="5"/>
      <c r="BT171" s="5"/>
      <c r="BU171" s="5"/>
      <c r="BV171" s="5"/>
      <c r="BW171" s="5"/>
      <c r="BX171" s="5"/>
    </row>
    <row r="172" spans="1:76" s="482" customFormat="1" ht="31.5" customHeight="1">
      <c r="A172" s="467"/>
      <c r="B172" s="468"/>
      <c r="C172" s="469"/>
      <c r="D172" s="500"/>
      <c r="E172" s="525" t="s">
        <v>5357</v>
      </c>
      <c r="F172" s="650" t="s">
        <v>172</v>
      </c>
      <c r="G172" s="673" t="s">
        <v>173</v>
      </c>
      <c r="H172" s="541" t="s">
        <v>5338</v>
      </c>
      <c r="I172" s="596">
        <v>4</v>
      </c>
      <c r="J172" s="556"/>
      <c r="K172" s="654"/>
      <c r="L172" s="505">
        <v>42716</v>
      </c>
      <c r="M172" s="506" t="s">
        <v>5383</v>
      </c>
      <c r="N172" s="500"/>
      <c r="O172" s="652"/>
      <c r="P172" s="666"/>
      <c r="Q172" s="652"/>
      <c r="R172" s="473"/>
      <c r="S172" s="474"/>
      <c r="T172" s="475"/>
      <c r="U172" s="476"/>
      <c r="V172" s="475"/>
      <c r="W172" s="477"/>
      <c r="X172" s="477"/>
      <c r="Y172" s="478"/>
      <c r="Z172" s="479"/>
      <c r="AA172" s="480"/>
      <c r="AB172" s="481"/>
      <c r="AC172" s="481"/>
      <c r="AD172" s="481"/>
      <c r="AE172" s="481"/>
      <c r="AF172" s="481"/>
      <c r="AG172" s="481"/>
      <c r="AH172" s="481"/>
      <c r="AI172" s="481"/>
      <c r="AJ172" s="481"/>
      <c r="AK172" s="481"/>
      <c r="AL172" s="481"/>
      <c r="AM172" s="481"/>
      <c r="AN172" s="481"/>
      <c r="AO172" s="481"/>
      <c r="AP172" s="481"/>
      <c r="AQ172" s="481"/>
      <c r="AR172" s="481"/>
      <c r="AS172" s="481"/>
      <c r="AT172" s="481"/>
      <c r="AU172" s="481"/>
      <c r="AV172" s="481"/>
      <c r="AW172" s="481"/>
      <c r="AX172" s="481"/>
      <c r="AY172" s="481"/>
      <c r="AZ172" s="481"/>
      <c r="BA172" s="481"/>
      <c r="BB172" s="481"/>
      <c r="BC172" s="481"/>
      <c r="BD172" s="481"/>
      <c r="BE172" s="481"/>
      <c r="BF172" s="481"/>
      <c r="BG172" s="481"/>
      <c r="BH172" s="481"/>
      <c r="BI172" s="481"/>
      <c r="BJ172" s="481"/>
      <c r="BK172" s="481"/>
      <c r="BL172" s="481"/>
      <c r="BM172" s="481"/>
      <c r="BP172" s="5"/>
      <c r="BQ172" s="5"/>
      <c r="BR172" s="5"/>
      <c r="BS172" s="5"/>
      <c r="BT172" s="5"/>
      <c r="BU172" s="5"/>
      <c r="BV172" s="5"/>
      <c r="BW172" s="5"/>
      <c r="BX172" s="5"/>
    </row>
    <row r="173" spans="1:76" s="482" customFormat="1" ht="31.5" customHeight="1">
      <c r="A173" s="467"/>
      <c r="B173" s="468"/>
      <c r="C173" s="469"/>
      <c r="D173" s="500"/>
      <c r="E173" s="525" t="s">
        <v>5357</v>
      </c>
      <c r="F173" s="650" t="s">
        <v>1527</v>
      </c>
      <c r="G173" s="673" t="s">
        <v>5062</v>
      </c>
      <c r="H173" s="541" t="s">
        <v>5338</v>
      </c>
      <c r="I173" s="596">
        <v>1</v>
      </c>
      <c r="J173" s="556"/>
      <c r="K173" s="654"/>
      <c r="L173" s="505">
        <v>42718</v>
      </c>
      <c r="M173" s="506" t="s">
        <v>5386</v>
      </c>
      <c r="N173" s="500"/>
      <c r="O173" s="652"/>
      <c r="P173" s="666"/>
      <c r="Q173" s="652"/>
      <c r="R173" s="473"/>
      <c r="S173" s="474"/>
      <c r="T173" s="475"/>
      <c r="U173" s="476"/>
      <c r="V173" s="475"/>
      <c r="W173" s="477"/>
      <c r="X173" s="477"/>
      <c r="Y173" s="478"/>
      <c r="Z173" s="479"/>
      <c r="AA173" s="480"/>
      <c r="AB173" s="481"/>
      <c r="AC173" s="481"/>
      <c r="AD173" s="481"/>
      <c r="AE173" s="481"/>
      <c r="AF173" s="481"/>
      <c r="AG173" s="481"/>
      <c r="AH173" s="481"/>
      <c r="AI173" s="481"/>
      <c r="AJ173" s="481"/>
      <c r="AK173" s="481"/>
      <c r="AL173" s="481"/>
      <c r="AM173" s="481"/>
      <c r="AN173" s="481"/>
      <c r="AO173" s="481"/>
      <c r="AP173" s="481"/>
      <c r="AQ173" s="481"/>
      <c r="AR173" s="481"/>
      <c r="AS173" s="481"/>
      <c r="AT173" s="481"/>
      <c r="AU173" s="481"/>
      <c r="AV173" s="481"/>
      <c r="AW173" s="481"/>
      <c r="AX173" s="481"/>
      <c r="AY173" s="481"/>
      <c r="AZ173" s="481"/>
      <c r="BA173" s="481"/>
      <c r="BB173" s="481"/>
      <c r="BC173" s="481"/>
      <c r="BD173" s="481"/>
      <c r="BE173" s="481"/>
      <c r="BF173" s="481"/>
      <c r="BG173" s="481"/>
      <c r="BH173" s="481"/>
      <c r="BI173" s="481"/>
      <c r="BJ173" s="481"/>
      <c r="BK173" s="481"/>
      <c r="BL173" s="481"/>
      <c r="BM173" s="481"/>
      <c r="BP173" s="5"/>
      <c r="BQ173" s="5"/>
      <c r="BR173" s="5"/>
      <c r="BS173" s="5"/>
      <c r="BT173" s="5"/>
      <c r="BU173" s="5"/>
      <c r="BV173" s="5"/>
      <c r="BW173" s="5"/>
      <c r="BX173" s="5"/>
    </row>
    <row r="174" spans="1:76" s="482" customFormat="1" ht="31.5" customHeight="1">
      <c r="A174" s="467"/>
      <c r="B174" s="468"/>
      <c r="C174" s="469"/>
      <c r="D174" s="500">
        <v>136</v>
      </c>
      <c r="E174" s="525" t="s">
        <v>5357</v>
      </c>
      <c r="F174" s="562" t="s">
        <v>1526</v>
      </c>
      <c r="G174" s="674" t="s">
        <v>1528</v>
      </c>
      <c r="H174" s="541" t="s">
        <v>5338</v>
      </c>
      <c r="I174" s="533">
        <v>1</v>
      </c>
      <c r="J174" s="525" t="s">
        <v>1484</v>
      </c>
      <c r="K174" s="538">
        <v>90</v>
      </c>
      <c r="L174" s="505">
        <v>42720</v>
      </c>
      <c r="M174" s="506" t="s">
        <v>5384</v>
      </c>
      <c r="N174" s="500"/>
      <c r="O174" s="482">
        <v>62</v>
      </c>
      <c r="P174" s="507">
        <f>O174+O181+O197+O198</f>
        <v>98</v>
      </c>
      <c r="Q174" s="500">
        <v>3</v>
      </c>
      <c r="R174" s="473"/>
      <c r="S174" s="474"/>
      <c r="T174" s="475"/>
      <c r="U174" s="476"/>
      <c r="V174" s="475"/>
      <c r="W174" s="477"/>
      <c r="X174" s="477"/>
      <c r="Y174" s="478"/>
      <c r="Z174" s="479"/>
      <c r="AA174" s="480"/>
      <c r="AB174" s="481"/>
      <c r="AC174" s="481"/>
      <c r="AD174" s="481"/>
      <c r="AE174" s="481"/>
      <c r="AF174" s="481"/>
      <c r="AG174" s="481"/>
      <c r="AH174" s="481"/>
      <c r="AI174" s="481"/>
      <c r="AJ174" s="481"/>
      <c r="AK174" s="481"/>
      <c r="AL174" s="481"/>
      <c r="AM174" s="481"/>
      <c r="AN174" s="481"/>
      <c r="AO174" s="481"/>
      <c r="AP174" s="481"/>
      <c r="AQ174" s="481"/>
      <c r="AR174" s="481"/>
      <c r="AS174" s="481"/>
      <c r="AT174" s="481"/>
      <c r="AU174" s="481"/>
      <c r="AV174" s="481"/>
      <c r="AW174" s="481"/>
      <c r="AX174" s="481"/>
      <c r="AY174" s="481"/>
      <c r="AZ174" s="481"/>
      <c r="BA174" s="481"/>
      <c r="BB174" s="481"/>
      <c r="BC174" s="481"/>
      <c r="BD174" s="481"/>
      <c r="BE174" s="481"/>
      <c r="BF174" s="481"/>
      <c r="BG174" s="481"/>
      <c r="BH174" s="481"/>
      <c r="BI174" s="481"/>
      <c r="BJ174" s="481"/>
      <c r="BK174" s="481"/>
      <c r="BL174" s="481"/>
      <c r="BM174" s="481"/>
      <c r="BO174" s="482" t="s">
        <v>5538</v>
      </c>
      <c r="BP174" s="643">
        <v>6</v>
      </c>
      <c r="BQ174" s="482">
        <v>2</v>
      </c>
      <c r="BS174" s="482">
        <v>2</v>
      </c>
      <c r="BT174" s="482">
        <v>2</v>
      </c>
      <c r="BU174" s="482">
        <v>4</v>
      </c>
      <c r="BX174" s="632">
        <f>SUM(BQ174:BW174)</f>
        <v>10</v>
      </c>
    </row>
    <row r="175" spans="1:76" s="482" customFormat="1" ht="36" customHeight="1">
      <c r="A175" s="467"/>
      <c r="B175" s="468"/>
      <c r="C175" s="469"/>
      <c r="D175" s="500"/>
      <c r="E175" s="500" t="s">
        <v>5357</v>
      </c>
      <c r="F175" s="501" t="s">
        <v>1827</v>
      </c>
      <c r="G175" s="673" t="s">
        <v>5556</v>
      </c>
      <c r="H175" s="595"/>
      <c r="I175" s="596">
        <v>1</v>
      </c>
      <c r="J175" s="556" t="s">
        <v>1511</v>
      </c>
      <c r="K175" s="651"/>
      <c r="L175" s="505">
        <v>42719</v>
      </c>
      <c r="M175" s="506" t="s">
        <v>5423</v>
      </c>
      <c r="N175" s="500"/>
      <c r="P175" s="507"/>
      <c r="Q175" s="500"/>
      <c r="R175" s="473"/>
      <c r="S175" s="474"/>
      <c r="T175" s="475"/>
      <c r="U175" s="476"/>
      <c r="V175" s="475"/>
      <c r="W175" s="477"/>
      <c r="X175" s="477"/>
      <c r="Y175" s="478"/>
      <c r="Z175" s="479"/>
      <c r="AA175" s="480"/>
      <c r="AB175" s="481"/>
      <c r="AC175" s="481"/>
      <c r="AD175" s="481"/>
      <c r="AE175" s="481"/>
      <c r="AF175" s="481"/>
      <c r="AG175" s="481"/>
      <c r="AH175" s="481"/>
      <c r="AI175" s="481"/>
      <c r="AJ175" s="481"/>
      <c r="AK175" s="481"/>
      <c r="AL175" s="481"/>
      <c r="AM175" s="481"/>
      <c r="AN175" s="481"/>
      <c r="AO175" s="481"/>
      <c r="AP175" s="481"/>
      <c r="AQ175" s="481"/>
      <c r="AR175" s="481"/>
      <c r="AS175" s="481"/>
      <c r="AT175" s="481"/>
      <c r="AU175" s="481"/>
      <c r="AV175" s="481"/>
      <c r="AW175" s="481"/>
      <c r="AX175" s="481"/>
      <c r="AY175" s="481"/>
      <c r="AZ175" s="481"/>
      <c r="BA175" s="481"/>
      <c r="BB175" s="481"/>
      <c r="BC175" s="481"/>
      <c r="BD175" s="481"/>
      <c r="BE175" s="481"/>
      <c r="BF175" s="481"/>
      <c r="BG175" s="481"/>
      <c r="BH175" s="481"/>
      <c r="BI175" s="481"/>
      <c r="BJ175" s="481"/>
      <c r="BK175" s="481"/>
      <c r="BL175" s="481"/>
      <c r="BM175" s="481"/>
      <c r="BP175" s="643"/>
      <c r="BX175" s="675"/>
    </row>
    <row r="176" spans="1:76" s="482" customFormat="1" ht="25.5" customHeight="1">
      <c r="A176" s="451"/>
      <c r="B176" s="452"/>
      <c r="C176" s="453"/>
      <c r="D176" s="500">
        <v>137</v>
      </c>
      <c r="E176" s="500" t="s">
        <v>5357</v>
      </c>
      <c r="F176" s="501" t="s">
        <v>1829</v>
      </c>
      <c r="G176" s="671" t="s">
        <v>5557</v>
      </c>
      <c r="H176" s="502" t="s">
        <v>5344</v>
      </c>
      <c r="I176" s="503">
        <v>1</v>
      </c>
      <c r="J176" s="500" t="s">
        <v>1511</v>
      </c>
      <c r="K176" s="504"/>
      <c r="L176" s="505">
        <v>42720</v>
      </c>
      <c r="M176" s="506" t="s">
        <v>5384</v>
      </c>
      <c r="N176" s="500"/>
      <c r="O176" s="482">
        <v>3</v>
      </c>
      <c r="P176" s="507">
        <f>O176+O205</f>
        <v>33</v>
      </c>
      <c r="Q176" s="500">
        <v>1</v>
      </c>
      <c r="R176" s="455"/>
      <c r="S176" s="454"/>
      <c r="T176" s="456"/>
      <c r="U176" s="457"/>
      <c r="V176" s="456"/>
      <c r="W176" s="458"/>
      <c r="X176" s="458"/>
      <c r="Y176" s="459"/>
      <c r="Z176" s="460"/>
      <c r="AA176" s="461"/>
      <c r="AB176" s="462"/>
      <c r="AC176" s="462"/>
      <c r="AD176" s="462"/>
      <c r="AE176" s="462"/>
      <c r="AF176" s="462"/>
      <c r="AG176" s="462"/>
      <c r="AH176" s="462"/>
      <c r="AI176" s="462"/>
      <c r="AJ176" s="462"/>
      <c r="AK176" s="462"/>
      <c r="AL176" s="462"/>
      <c r="AM176" s="462"/>
      <c r="AN176" s="462"/>
      <c r="AO176" s="462"/>
      <c r="AP176" s="462"/>
      <c r="AQ176" s="462"/>
      <c r="AR176" s="462"/>
      <c r="AS176" s="462"/>
      <c r="AT176" s="462"/>
      <c r="AU176" s="462"/>
      <c r="AV176" s="462"/>
      <c r="AW176" s="462"/>
      <c r="AX176" s="462"/>
      <c r="AY176" s="462"/>
      <c r="AZ176" s="462"/>
      <c r="BA176" s="462"/>
      <c r="BB176" s="462"/>
      <c r="BC176" s="462"/>
      <c r="BD176" s="462"/>
      <c r="BE176" s="462"/>
      <c r="BF176" s="462"/>
      <c r="BG176" s="462"/>
      <c r="BH176" s="462"/>
      <c r="BI176" s="462"/>
      <c r="BJ176" s="462"/>
      <c r="BK176" s="462"/>
      <c r="BL176" s="462"/>
      <c r="BM176" s="462"/>
      <c r="BO176" s="482" t="s">
        <v>5497</v>
      </c>
      <c r="BP176" s="643">
        <v>2</v>
      </c>
    </row>
    <row r="177" spans="1:68" s="482" customFormat="1" ht="25.5" customHeight="1">
      <c r="A177" s="451"/>
      <c r="B177" s="452"/>
      <c r="C177" s="453"/>
      <c r="D177" s="500"/>
      <c r="E177" s="509" t="s">
        <v>5476</v>
      </c>
      <c r="F177" s="501" t="s">
        <v>1109</v>
      </c>
      <c r="G177" s="671" t="s">
        <v>1111</v>
      </c>
      <c r="H177" s="502" t="s">
        <v>5469</v>
      </c>
      <c r="I177" s="503">
        <v>2</v>
      </c>
      <c r="J177" s="500"/>
      <c r="K177" s="558"/>
      <c r="L177" s="505">
        <v>42710</v>
      </c>
      <c r="M177" s="506" t="s">
        <v>5385</v>
      </c>
      <c r="N177" s="500">
        <v>5</v>
      </c>
      <c r="P177" s="542"/>
      <c r="Q177" s="500"/>
      <c r="R177" s="455"/>
      <c r="S177" s="454"/>
      <c r="T177" s="456"/>
      <c r="U177" s="457"/>
      <c r="V177" s="456"/>
      <c r="W177" s="458"/>
      <c r="X177" s="458"/>
      <c r="Y177" s="459"/>
      <c r="Z177" s="460"/>
      <c r="AA177" s="461"/>
      <c r="AB177" s="462"/>
      <c r="AC177" s="462"/>
      <c r="AD177" s="462"/>
      <c r="AE177" s="462"/>
      <c r="AF177" s="462"/>
      <c r="AG177" s="462"/>
      <c r="AH177" s="462"/>
      <c r="AI177" s="462"/>
      <c r="AJ177" s="462"/>
      <c r="AK177" s="462"/>
      <c r="AL177" s="462"/>
      <c r="AM177" s="462"/>
      <c r="AN177" s="462"/>
      <c r="AO177" s="462"/>
      <c r="AP177" s="462"/>
      <c r="AQ177" s="462"/>
      <c r="AR177" s="462"/>
      <c r="AS177" s="462"/>
      <c r="AT177" s="462"/>
      <c r="AU177" s="462"/>
      <c r="AV177" s="462"/>
      <c r="AW177" s="462"/>
      <c r="AX177" s="462"/>
      <c r="AY177" s="462"/>
      <c r="AZ177" s="462"/>
      <c r="BA177" s="462"/>
      <c r="BB177" s="462"/>
      <c r="BC177" s="462"/>
      <c r="BD177" s="462"/>
      <c r="BE177" s="462"/>
      <c r="BF177" s="462"/>
      <c r="BG177" s="462"/>
      <c r="BH177" s="462"/>
      <c r="BI177" s="462"/>
      <c r="BJ177" s="462"/>
      <c r="BK177" s="462"/>
      <c r="BL177" s="462"/>
      <c r="BM177" s="462"/>
      <c r="BP177" s="643"/>
    </row>
    <row r="178" spans="1:68" s="482" customFormat="1" ht="25.5" customHeight="1">
      <c r="A178" s="451"/>
      <c r="B178" s="452"/>
      <c r="C178" s="453"/>
      <c r="D178" s="500"/>
      <c r="E178" s="509" t="s">
        <v>5476</v>
      </c>
      <c r="F178" s="501" t="s">
        <v>1705</v>
      </c>
      <c r="G178" s="671" t="s">
        <v>4202</v>
      </c>
      <c r="H178" s="502" t="s">
        <v>5469</v>
      </c>
      <c r="I178" s="503">
        <v>3</v>
      </c>
      <c r="J178" s="500"/>
      <c r="K178" s="558"/>
      <c r="L178" s="505">
        <v>42714</v>
      </c>
      <c r="M178" s="506" t="s">
        <v>5424</v>
      </c>
      <c r="N178" s="500">
        <v>2</v>
      </c>
      <c r="P178" s="542"/>
      <c r="Q178" s="500"/>
      <c r="R178" s="455"/>
      <c r="S178" s="454"/>
      <c r="T178" s="456"/>
      <c r="U178" s="457"/>
      <c r="V178" s="456"/>
      <c r="W178" s="458"/>
      <c r="X178" s="458"/>
      <c r="Y178" s="459"/>
      <c r="Z178" s="460"/>
      <c r="AA178" s="461"/>
      <c r="AB178" s="462"/>
      <c r="AC178" s="462"/>
      <c r="AD178" s="462"/>
      <c r="AE178" s="462"/>
      <c r="AF178" s="462"/>
      <c r="AG178" s="462"/>
      <c r="AH178" s="462"/>
      <c r="AI178" s="462"/>
      <c r="AJ178" s="462"/>
      <c r="AK178" s="462"/>
      <c r="AL178" s="462"/>
      <c r="AM178" s="462"/>
      <c r="AN178" s="462"/>
      <c r="AO178" s="462"/>
      <c r="AP178" s="462"/>
      <c r="AQ178" s="462"/>
      <c r="AR178" s="462"/>
      <c r="AS178" s="462"/>
      <c r="AT178" s="462"/>
      <c r="AU178" s="462"/>
      <c r="AV178" s="462"/>
      <c r="AW178" s="462"/>
      <c r="AX178" s="462"/>
      <c r="AY178" s="462"/>
      <c r="AZ178" s="462"/>
      <c r="BA178" s="462"/>
      <c r="BB178" s="462"/>
      <c r="BC178" s="462"/>
      <c r="BD178" s="462"/>
      <c r="BE178" s="462"/>
      <c r="BF178" s="462"/>
      <c r="BG178" s="462"/>
      <c r="BH178" s="462"/>
      <c r="BI178" s="462"/>
      <c r="BJ178" s="462"/>
      <c r="BK178" s="462"/>
      <c r="BL178" s="462"/>
      <c r="BM178" s="462"/>
      <c r="BP178" s="643"/>
    </row>
    <row r="179" spans="1:68" s="482" customFormat="1" ht="25.5" customHeight="1">
      <c r="A179" s="467"/>
      <c r="B179" s="468"/>
      <c r="C179" s="469"/>
      <c r="D179" s="500">
        <v>138</v>
      </c>
      <c r="E179" s="509" t="s">
        <v>5476</v>
      </c>
      <c r="F179" s="501" t="s">
        <v>602</v>
      </c>
      <c r="G179" s="671" t="s">
        <v>603</v>
      </c>
      <c r="H179" s="510" t="s">
        <v>5469</v>
      </c>
      <c r="I179" s="503">
        <v>2</v>
      </c>
      <c r="J179" s="500"/>
      <c r="K179" s="463"/>
      <c r="L179" s="505">
        <v>42717</v>
      </c>
      <c r="M179" s="506" t="s">
        <v>5385</v>
      </c>
      <c r="N179" s="500">
        <v>5</v>
      </c>
      <c r="O179" s="482">
        <v>0</v>
      </c>
      <c r="P179" s="542">
        <f>O201</f>
        <v>11</v>
      </c>
      <c r="Q179" s="500"/>
      <c r="R179" s="473"/>
      <c r="S179" s="474"/>
      <c r="T179" s="475"/>
      <c r="U179" s="476"/>
      <c r="V179" s="475"/>
      <c r="W179" s="477"/>
      <c r="X179" s="477"/>
      <c r="Y179" s="478"/>
      <c r="Z179" s="479"/>
      <c r="AA179" s="480"/>
      <c r="AB179" s="481"/>
      <c r="AC179" s="481"/>
      <c r="AD179" s="481"/>
      <c r="AE179" s="481"/>
      <c r="AF179" s="481"/>
      <c r="AG179" s="481"/>
      <c r="AH179" s="481"/>
      <c r="AI179" s="481"/>
      <c r="AJ179" s="481"/>
      <c r="AK179" s="481"/>
      <c r="AL179" s="481"/>
      <c r="AM179" s="481"/>
      <c r="AN179" s="481"/>
      <c r="AO179" s="481"/>
      <c r="AP179" s="481"/>
      <c r="AQ179" s="481"/>
      <c r="AR179" s="481"/>
      <c r="AS179" s="481"/>
      <c r="AT179" s="481"/>
      <c r="AU179" s="481"/>
      <c r="AV179" s="481"/>
      <c r="AW179" s="481"/>
      <c r="AX179" s="481"/>
      <c r="AY179" s="481"/>
      <c r="AZ179" s="481"/>
      <c r="BA179" s="481"/>
      <c r="BB179" s="481"/>
      <c r="BC179" s="481"/>
      <c r="BD179" s="481"/>
      <c r="BE179" s="481"/>
      <c r="BF179" s="481"/>
      <c r="BG179" s="481"/>
      <c r="BH179" s="481"/>
      <c r="BI179" s="481"/>
      <c r="BJ179" s="481"/>
      <c r="BK179" s="481"/>
      <c r="BL179" s="481"/>
      <c r="BM179" s="481"/>
      <c r="BO179" s="482" t="s">
        <v>5530</v>
      </c>
      <c r="BP179" s="643"/>
    </row>
    <row r="180" spans="1:68" s="482" customFormat="1" ht="25.5" customHeight="1">
      <c r="A180" s="467"/>
      <c r="B180" s="468"/>
      <c r="C180" s="469"/>
      <c r="D180" s="500"/>
      <c r="E180" s="500" t="s">
        <v>5427</v>
      </c>
      <c r="F180" s="501" t="s">
        <v>363</v>
      </c>
      <c r="G180" s="671" t="s">
        <v>365</v>
      </c>
      <c r="H180" s="502" t="s">
        <v>5425</v>
      </c>
      <c r="I180" s="503">
        <v>2</v>
      </c>
      <c r="J180" s="500" t="s">
        <v>1484</v>
      </c>
      <c r="K180" s="463"/>
      <c r="L180" s="505">
        <v>42716</v>
      </c>
      <c r="M180" s="506" t="s">
        <v>5383</v>
      </c>
      <c r="N180" s="500"/>
      <c r="P180" s="542"/>
      <c r="Q180" s="500"/>
      <c r="R180" s="473"/>
      <c r="S180" s="474"/>
      <c r="T180" s="475"/>
      <c r="U180" s="476"/>
      <c r="V180" s="475"/>
      <c r="W180" s="477"/>
      <c r="X180" s="477"/>
      <c r="Y180" s="478"/>
      <c r="Z180" s="479"/>
      <c r="AA180" s="480"/>
      <c r="AB180" s="481"/>
      <c r="AC180" s="481"/>
      <c r="AD180" s="481"/>
      <c r="AE180" s="481"/>
      <c r="AF180" s="481"/>
      <c r="AG180" s="481"/>
      <c r="AH180" s="481"/>
      <c r="AI180" s="481"/>
      <c r="AJ180" s="481"/>
      <c r="AK180" s="481"/>
      <c r="AL180" s="481"/>
      <c r="AM180" s="481"/>
      <c r="AN180" s="481"/>
      <c r="AO180" s="481"/>
      <c r="AP180" s="481"/>
      <c r="AQ180" s="481"/>
      <c r="AR180" s="481"/>
      <c r="AS180" s="481"/>
      <c r="AT180" s="481"/>
      <c r="AU180" s="481"/>
      <c r="AV180" s="481"/>
      <c r="AW180" s="481"/>
      <c r="AX180" s="481"/>
      <c r="AY180" s="481"/>
      <c r="AZ180" s="481"/>
      <c r="BA180" s="481"/>
      <c r="BB180" s="481"/>
      <c r="BC180" s="481"/>
      <c r="BD180" s="481"/>
      <c r="BE180" s="481"/>
      <c r="BF180" s="481"/>
      <c r="BG180" s="481"/>
      <c r="BH180" s="481"/>
      <c r="BI180" s="481"/>
      <c r="BJ180" s="481"/>
      <c r="BK180" s="481"/>
      <c r="BL180" s="481"/>
      <c r="BM180" s="481"/>
      <c r="BP180" s="643"/>
    </row>
    <row r="181" spans="1:68" s="482" customFormat="1" ht="25.5" customHeight="1">
      <c r="A181" s="467"/>
      <c r="B181" s="468"/>
      <c r="C181" s="469"/>
      <c r="D181" s="500">
        <v>139</v>
      </c>
      <c r="E181" s="500" t="s">
        <v>5427</v>
      </c>
      <c r="F181" s="501" t="s">
        <v>357</v>
      </c>
      <c r="G181" s="671" t="s">
        <v>359</v>
      </c>
      <c r="H181" s="502" t="s">
        <v>5425</v>
      </c>
      <c r="I181" s="503">
        <v>2</v>
      </c>
      <c r="J181" s="500" t="s">
        <v>1484</v>
      </c>
      <c r="K181" s="504">
        <v>90</v>
      </c>
      <c r="L181" s="505">
        <v>42696</v>
      </c>
      <c r="M181" s="506" t="s">
        <v>5385</v>
      </c>
      <c r="N181" s="500">
        <v>5</v>
      </c>
      <c r="O181" s="482">
        <v>8</v>
      </c>
      <c r="P181" s="542">
        <f>O203</f>
        <v>14</v>
      </c>
      <c r="Q181" s="500">
        <v>1</v>
      </c>
      <c r="R181" s="473"/>
      <c r="S181" s="474"/>
      <c r="T181" s="475"/>
      <c r="U181" s="476"/>
      <c r="V181" s="475"/>
      <c r="W181" s="477"/>
      <c r="X181" s="477"/>
      <c r="Y181" s="478"/>
      <c r="Z181" s="479"/>
      <c r="AA181" s="480"/>
      <c r="AB181" s="481"/>
      <c r="AC181" s="481"/>
      <c r="AD181" s="481"/>
      <c r="AE181" s="481"/>
      <c r="AF181" s="481"/>
      <c r="AG181" s="481"/>
      <c r="AH181" s="481"/>
      <c r="AI181" s="481"/>
      <c r="AJ181" s="481"/>
      <c r="AK181" s="481"/>
      <c r="AL181" s="481"/>
      <c r="AM181" s="481"/>
      <c r="AN181" s="481"/>
      <c r="AO181" s="481"/>
      <c r="AP181" s="481"/>
      <c r="AQ181" s="481"/>
      <c r="AR181" s="481"/>
      <c r="AS181" s="481"/>
      <c r="AT181" s="481"/>
      <c r="AU181" s="481"/>
      <c r="AV181" s="481"/>
      <c r="AW181" s="481"/>
      <c r="AX181" s="481"/>
      <c r="AY181" s="481"/>
      <c r="AZ181" s="481"/>
      <c r="BA181" s="481"/>
      <c r="BB181" s="481"/>
      <c r="BC181" s="481"/>
      <c r="BD181" s="481"/>
      <c r="BE181" s="481"/>
      <c r="BF181" s="481"/>
      <c r="BG181" s="481"/>
      <c r="BH181" s="481"/>
      <c r="BI181" s="481"/>
      <c r="BJ181" s="481"/>
      <c r="BK181" s="481"/>
      <c r="BL181" s="481"/>
      <c r="BM181" s="481"/>
      <c r="BO181" s="482" t="s">
        <v>5498</v>
      </c>
      <c r="BP181" s="643">
        <v>2</v>
      </c>
    </row>
    <row r="182" spans="1:68" s="482" customFormat="1" ht="25.5" customHeight="1">
      <c r="A182" s="467">
        <f>_Ngay_gio</f>
        <v>0</v>
      </c>
      <c r="B182" s="468" t="str">
        <f>_Gio</f>
        <v>6:30</v>
      </c>
      <c r="C182" s="469" t="s">
        <v>5355</v>
      </c>
      <c r="D182" s="500">
        <v>140</v>
      </c>
      <c r="E182" s="500" t="s">
        <v>5370</v>
      </c>
      <c r="F182" s="501" t="s">
        <v>1797</v>
      </c>
      <c r="G182" s="502" t="s">
        <v>5442</v>
      </c>
      <c r="H182" s="510" t="s">
        <v>5330</v>
      </c>
      <c r="I182" s="503">
        <v>1</v>
      </c>
      <c r="J182" s="500" t="s">
        <v>1511</v>
      </c>
      <c r="K182" s="504"/>
      <c r="L182" s="505">
        <v>42608</v>
      </c>
      <c r="M182" s="506" t="s">
        <v>5384</v>
      </c>
      <c r="N182" s="500">
        <v>5</v>
      </c>
      <c r="O182" s="482">
        <v>0</v>
      </c>
      <c r="P182" s="542"/>
      <c r="Q182" s="500"/>
      <c r="R182" s="473"/>
      <c r="S182" s="474"/>
      <c r="T182" s="475"/>
      <c r="U182" s="476"/>
      <c r="V182" s="475"/>
      <c r="W182" s="477"/>
      <c r="X182" s="477"/>
      <c r="Y182" s="478"/>
      <c r="Z182" s="479"/>
      <c r="AA182" s="480"/>
      <c r="AB182" s="481"/>
      <c r="AC182" s="481"/>
      <c r="AD182" s="481"/>
      <c r="AE182" s="481"/>
      <c r="AF182" s="481"/>
      <c r="AG182" s="481"/>
      <c r="AH182" s="481"/>
      <c r="AI182" s="481"/>
      <c r="AJ182" s="481"/>
      <c r="AK182" s="481"/>
      <c r="AL182" s="481"/>
      <c r="AM182" s="481"/>
      <c r="AN182" s="481"/>
      <c r="AO182" s="481"/>
      <c r="AP182" s="481"/>
      <c r="AQ182" s="481"/>
      <c r="AR182" s="481"/>
      <c r="AS182" s="481"/>
      <c r="AT182" s="481"/>
      <c r="AU182" s="481"/>
      <c r="AV182" s="481"/>
      <c r="AW182" s="481"/>
      <c r="AX182" s="481"/>
      <c r="AY182" s="481"/>
      <c r="AZ182" s="481"/>
      <c r="BA182" s="481"/>
      <c r="BB182" s="481"/>
      <c r="BC182" s="481"/>
      <c r="BD182" s="481"/>
      <c r="BE182" s="481"/>
      <c r="BF182" s="481"/>
      <c r="BG182" s="481"/>
      <c r="BH182" s="481"/>
      <c r="BI182" s="481"/>
      <c r="BJ182" s="481"/>
      <c r="BK182" s="481"/>
      <c r="BL182" s="481"/>
      <c r="BM182" s="481"/>
      <c r="BO182" s="482" t="s">
        <v>5537</v>
      </c>
    </row>
    <row r="183" spans="1:68" s="482" customFormat="1" ht="25.5" customHeight="1">
      <c r="A183" s="467"/>
      <c r="B183" s="468"/>
      <c r="C183" s="469"/>
      <c r="D183" s="500"/>
      <c r="E183" s="500" t="s">
        <v>5357</v>
      </c>
      <c r="F183" s="501" t="s">
        <v>196</v>
      </c>
      <c r="G183" s="671" t="s">
        <v>195</v>
      </c>
      <c r="H183" s="510"/>
      <c r="I183" s="503"/>
      <c r="J183" s="500"/>
      <c r="K183" s="504"/>
      <c r="L183" s="505"/>
      <c r="M183" s="506"/>
      <c r="N183" s="500"/>
      <c r="P183" s="542"/>
      <c r="Q183" s="500"/>
      <c r="R183" s="473"/>
      <c r="S183" s="474"/>
      <c r="T183" s="475"/>
      <c r="U183" s="476"/>
      <c r="V183" s="475"/>
      <c r="W183" s="477"/>
      <c r="X183" s="477"/>
      <c r="Y183" s="478"/>
      <c r="Z183" s="479"/>
      <c r="AA183" s="480"/>
      <c r="AB183" s="481"/>
      <c r="AC183" s="481"/>
      <c r="AD183" s="481"/>
      <c r="AE183" s="481"/>
      <c r="AF183" s="481"/>
      <c r="AG183" s="481"/>
      <c r="AH183" s="481"/>
      <c r="AI183" s="481"/>
      <c r="AJ183" s="481"/>
      <c r="AK183" s="481"/>
      <c r="AL183" s="481"/>
      <c r="AM183" s="481"/>
      <c r="AN183" s="481"/>
      <c r="AO183" s="481"/>
      <c r="AP183" s="481"/>
      <c r="AQ183" s="481"/>
      <c r="AR183" s="481"/>
      <c r="AS183" s="481"/>
      <c r="AT183" s="481"/>
      <c r="AU183" s="481"/>
      <c r="AV183" s="481"/>
      <c r="AW183" s="481"/>
      <c r="AX183" s="481"/>
      <c r="AY183" s="481"/>
      <c r="AZ183" s="481"/>
      <c r="BA183" s="481"/>
      <c r="BB183" s="481"/>
      <c r="BC183" s="481"/>
      <c r="BD183" s="481"/>
      <c r="BE183" s="481"/>
      <c r="BF183" s="481"/>
      <c r="BG183" s="481"/>
      <c r="BH183" s="481"/>
      <c r="BI183" s="481"/>
      <c r="BJ183" s="481"/>
      <c r="BK183" s="481"/>
      <c r="BL183" s="481"/>
      <c r="BM183" s="481"/>
    </row>
    <row r="184" spans="1:68" s="482" customFormat="1" ht="25.5" customHeight="1">
      <c r="A184" s="467"/>
      <c r="B184" s="468"/>
      <c r="C184" s="469"/>
      <c r="D184" s="500"/>
      <c r="E184" s="500" t="s">
        <v>5357</v>
      </c>
      <c r="F184" s="501"/>
      <c r="G184" s="671"/>
      <c r="H184" s="510"/>
      <c r="I184" s="503"/>
      <c r="J184" s="500"/>
      <c r="K184" s="504"/>
      <c r="L184" s="505"/>
      <c r="M184" s="506"/>
      <c r="N184" s="500"/>
      <c r="P184" s="542"/>
      <c r="Q184" s="500"/>
      <c r="R184" s="473"/>
      <c r="S184" s="474"/>
      <c r="T184" s="475"/>
      <c r="U184" s="476"/>
      <c r="V184" s="475"/>
      <c r="W184" s="477"/>
      <c r="X184" s="477"/>
      <c r="Y184" s="478"/>
      <c r="Z184" s="479"/>
      <c r="AA184" s="480"/>
      <c r="AB184" s="481"/>
      <c r="AC184" s="481"/>
      <c r="AD184" s="481"/>
      <c r="AE184" s="481"/>
      <c r="AF184" s="481"/>
      <c r="AG184" s="481"/>
      <c r="AH184" s="481"/>
      <c r="AI184" s="481"/>
      <c r="AJ184" s="481"/>
      <c r="AK184" s="481"/>
      <c r="AL184" s="481"/>
      <c r="AM184" s="481"/>
      <c r="AN184" s="481"/>
      <c r="AO184" s="481"/>
      <c r="AP184" s="481"/>
      <c r="AQ184" s="481"/>
      <c r="AR184" s="481"/>
      <c r="AS184" s="481"/>
      <c r="AT184" s="481"/>
      <c r="AU184" s="481"/>
      <c r="AV184" s="481"/>
      <c r="AW184" s="481"/>
      <c r="AX184" s="481"/>
      <c r="AY184" s="481"/>
      <c r="AZ184" s="481"/>
      <c r="BA184" s="481"/>
      <c r="BB184" s="481"/>
      <c r="BC184" s="481"/>
      <c r="BD184" s="481"/>
      <c r="BE184" s="481"/>
      <c r="BF184" s="481"/>
      <c r="BG184" s="481"/>
      <c r="BH184" s="481"/>
      <c r="BI184" s="481"/>
      <c r="BJ184" s="481"/>
      <c r="BK184" s="481"/>
      <c r="BL184" s="481"/>
      <c r="BM184" s="481"/>
    </row>
    <row r="185" spans="1:68" s="482" customFormat="1" ht="25.5" customHeight="1">
      <c r="A185" s="467"/>
      <c r="B185" s="468"/>
      <c r="C185" s="469"/>
      <c r="D185" s="500"/>
      <c r="E185" s="500" t="s">
        <v>5357</v>
      </c>
      <c r="F185" s="501"/>
      <c r="G185" s="671"/>
      <c r="H185" s="510"/>
      <c r="I185" s="503"/>
      <c r="J185" s="500"/>
      <c r="K185" s="504"/>
      <c r="L185" s="505"/>
      <c r="M185" s="506"/>
      <c r="N185" s="500"/>
      <c r="P185" s="542"/>
      <c r="Q185" s="500"/>
      <c r="R185" s="473"/>
      <c r="S185" s="474"/>
      <c r="T185" s="475"/>
      <c r="U185" s="476"/>
      <c r="V185" s="475"/>
      <c r="W185" s="477"/>
      <c r="X185" s="477"/>
      <c r="Y185" s="478"/>
      <c r="Z185" s="479"/>
      <c r="AA185" s="480"/>
      <c r="AB185" s="481"/>
      <c r="AC185" s="481"/>
      <c r="AD185" s="481"/>
      <c r="AE185" s="481"/>
      <c r="AF185" s="481"/>
      <c r="AG185" s="481"/>
      <c r="AH185" s="481"/>
      <c r="AI185" s="481"/>
      <c r="AJ185" s="481"/>
      <c r="AK185" s="481"/>
      <c r="AL185" s="481"/>
      <c r="AM185" s="481"/>
      <c r="AN185" s="481"/>
      <c r="AO185" s="481"/>
      <c r="AP185" s="481"/>
      <c r="AQ185" s="481"/>
      <c r="AR185" s="481"/>
      <c r="AS185" s="481"/>
      <c r="AT185" s="481"/>
      <c r="AU185" s="481"/>
      <c r="AV185" s="481"/>
      <c r="AW185" s="481"/>
      <c r="AX185" s="481"/>
      <c r="AY185" s="481"/>
      <c r="AZ185" s="481"/>
      <c r="BA185" s="481"/>
      <c r="BB185" s="481"/>
      <c r="BC185" s="481"/>
      <c r="BD185" s="481"/>
      <c r="BE185" s="481"/>
      <c r="BF185" s="481"/>
      <c r="BG185" s="481"/>
      <c r="BH185" s="481"/>
      <c r="BI185" s="481"/>
      <c r="BJ185" s="481"/>
      <c r="BK185" s="481"/>
      <c r="BL185" s="481"/>
      <c r="BM185" s="481"/>
    </row>
    <row r="186" spans="1:68" s="482" customFormat="1" ht="25.5" customHeight="1">
      <c r="A186" s="467"/>
      <c r="B186" s="468"/>
      <c r="C186" s="469"/>
      <c r="D186" s="500"/>
      <c r="E186" s="500" t="s">
        <v>5357</v>
      </c>
      <c r="F186" s="501"/>
      <c r="G186" s="671"/>
      <c r="H186" s="510"/>
      <c r="I186" s="503"/>
      <c r="J186" s="500"/>
      <c r="K186" s="504"/>
      <c r="L186" s="505"/>
      <c r="M186" s="506"/>
      <c r="N186" s="500"/>
      <c r="P186" s="542"/>
      <c r="Q186" s="500"/>
      <c r="R186" s="473"/>
      <c r="S186" s="474"/>
      <c r="T186" s="475"/>
      <c r="U186" s="476"/>
      <c r="V186" s="475"/>
      <c r="W186" s="477"/>
      <c r="X186" s="477"/>
      <c r="Y186" s="478"/>
      <c r="Z186" s="479"/>
      <c r="AA186" s="480"/>
      <c r="AB186" s="481"/>
      <c r="AC186" s="481"/>
      <c r="AD186" s="481"/>
      <c r="AE186" s="481"/>
      <c r="AF186" s="481"/>
      <c r="AG186" s="481"/>
      <c r="AH186" s="481"/>
      <c r="AI186" s="481"/>
      <c r="AJ186" s="481"/>
      <c r="AK186" s="481"/>
      <c r="AL186" s="481"/>
      <c r="AM186" s="481"/>
      <c r="AN186" s="481"/>
      <c r="AO186" s="481"/>
      <c r="AP186" s="481"/>
      <c r="AQ186" s="481"/>
      <c r="AR186" s="481"/>
      <c r="AS186" s="481"/>
      <c r="AT186" s="481"/>
      <c r="AU186" s="481"/>
      <c r="AV186" s="481"/>
      <c r="AW186" s="481"/>
      <c r="AX186" s="481"/>
      <c r="AY186" s="481"/>
      <c r="AZ186" s="481"/>
      <c r="BA186" s="481"/>
      <c r="BB186" s="481"/>
      <c r="BC186" s="481"/>
      <c r="BD186" s="481"/>
      <c r="BE186" s="481"/>
      <c r="BF186" s="481"/>
      <c r="BG186" s="481"/>
      <c r="BH186" s="481"/>
      <c r="BI186" s="481"/>
      <c r="BJ186" s="481"/>
      <c r="BK186" s="481"/>
      <c r="BL186" s="481"/>
      <c r="BM186" s="481"/>
    </row>
    <row r="187" spans="1:68" s="482" customFormat="1" ht="25.5" customHeight="1">
      <c r="A187" s="467"/>
      <c r="B187" s="468"/>
      <c r="C187" s="469"/>
      <c r="D187" s="500"/>
      <c r="E187" s="500" t="s">
        <v>5357</v>
      </c>
      <c r="F187" s="501"/>
      <c r="G187" s="671"/>
      <c r="H187" s="510"/>
      <c r="I187" s="503"/>
      <c r="J187" s="500"/>
      <c r="K187" s="504"/>
      <c r="L187" s="505"/>
      <c r="M187" s="506"/>
      <c r="N187" s="500"/>
      <c r="P187" s="542"/>
      <c r="Q187" s="500"/>
      <c r="R187" s="473"/>
      <c r="S187" s="474"/>
      <c r="T187" s="475"/>
      <c r="U187" s="476"/>
      <c r="V187" s="475"/>
      <c r="W187" s="477"/>
      <c r="X187" s="477"/>
      <c r="Y187" s="478"/>
      <c r="Z187" s="479"/>
      <c r="AA187" s="480"/>
      <c r="AB187" s="481"/>
      <c r="AC187" s="481"/>
      <c r="AD187" s="481"/>
      <c r="AE187" s="481"/>
      <c r="AF187" s="481"/>
      <c r="AG187" s="481"/>
      <c r="AH187" s="481"/>
      <c r="AI187" s="481"/>
      <c r="AJ187" s="481"/>
      <c r="AK187" s="481"/>
      <c r="AL187" s="481"/>
      <c r="AM187" s="481"/>
      <c r="AN187" s="481"/>
      <c r="AO187" s="481"/>
      <c r="AP187" s="481"/>
      <c r="AQ187" s="481"/>
      <c r="AR187" s="481"/>
      <c r="AS187" s="481"/>
      <c r="AT187" s="481"/>
      <c r="AU187" s="481"/>
      <c r="AV187" s="481"/>
      <c r="AW187" s="481"/>
      <c r="AX187" s="481"/>
      <c r="AY187" s="481"/>
      <c r="AZ187" s="481"/>
      <c r="BA187" s="481"/>
      <c r="BB187" s="481"/>
      <c r="BC187" s="481"/>
      <c r="BD187" s="481"/>
      <c r="BE187" s="481"/>
      <c r="BF187" s="481"/>
      <c r="BG187" s="481"/>
      <c r="BH187" s="481"/>
      <c r="BI187" s="481"/>
      <c r="BJ187" s="481"/>
      <c r="BK187" s="481"/>
      <c r="BL187" s="481"/>
      <c r="BM187" s="481"/>
    </row>
    <row r="188" spans="1:68" s="482" customFormat="1" ht="25.5" customHeight="1">
      <c r="A188" s="467"/>
      <c r="B188" s="468"/>
      <c r="C188" s="469"/>
      <c r="D188" s="500"/>
      <c r="E188" s="500" t="s">
        <v>5357</v>
      </c>
      <c r="F188" s="501"/>
      <c r="G188" s="671"/>
      <c r="H188" s="510"/>
      <c r="I188" s="503"/>
      <c r="J188" s="500"/>
      <c r="K188" s="504"/>
      <c r="L188" s="505"/>
      <c r="M188" s="506"/>
      <c r="N188" s="500"/>
      <c r="P188" s="542"/>
      <c r="Q188" s="500"/>
      <c r="R188" s="473"/>
      <c r="S188" s="474"/>
      <c r="T188" s="475"/>
      <c r="U188" s="476"/>
      <c r="V188" s="475"/>
      <c r="W188" s="477"/>
      <c r="X188" s="477"/>
      <c r="Y188" s="478"/>
      <c r="Z188" s="479"/>
      <c r="AA188" s="480"/>
      <c r="AB188" s="481"/>
      <c r="AC188" s="481"/>
      <c r="AD188" s="481"/>
      <c r="AE188" s="481"/>
      <c r="AF188" s="481"/>
      <c r="AG188" s="481"/>
      <c r="AH188" s="481"/>
      <c r="AI188" s="481"/>
      <c r="AJ188" s="481"/>
      <c r="AK188" s="481"/>
      <c r="AL188" s="481"/>
      <c r="AM188" s="481"/>
      <c r="AN188" s="481"/>
      <c r="AO188" s="481"/>
      <c r="AP188" s="481"/>
      <c r="AQ188" s="481"/>
      <c r="AR188" s="481"/>
      <c r="AS188" s="481"/>
      <c r="AT188" s="481"/>
      <c r="AU188" s="481"/>
      <c r="AV188" s="481"/>
      <c r="AW188" s="481"/>
      <c r="AX188" s="481"/>
      <c r="AY188" s="481"/>
      <c r="AZ188" s="481"/>
      <c r="BA188" s="481"/>
      <c r="BB188" s="481"/>
      <c r="BC188" s="481"/>
      <c r="BD188" s="481"/>
      <c r="BE188" s="481"/>
      <c r="BF188" s="481"/>
      <c r="BG188" s="481"/>
      <c r="BH188" s="481"/>
      <c r="BI188" s="481"/>
      <c r="BJ188" s="481"/>
      <c r="BK188" s="481"/>
      <c r="BL188" s="481"/>
      <c r="BM188" s="481"/>
    </row>
    <row r="189" spans="1:68" s="482" customFormat="1" ht="25.5" customHeight="1">
      <c r="A189" s="467"/>
      <c r="B189" s="468"/>
      <c r="C189" s="469"/>
      <c r="D189" s="500"/>
      <c r="E189" s="500" t="s">
        <v>5357</v>
      </c>
      <c r="F189" s="501"/>
      <c r="G189" s="671"/>
      <c r="H189" s="510"/>
      <c r="I189" s="503"/>
      <c r="J189" s="500"/>
      <c r="K189" s="504"/>
      <c r="L189" s="505"/>
      <c r="M189" s="506"/>
      <c r="N189" s="500"/>
      <c r="P189" s="542"/>
      <c r="Q189" s="500"/>
      <c r="R189" s="473"/>
      <c r="S189" s="474"/>
      <c r="T189" s="475"/>
      <c r="U189" s="476"/>
      <c r="V189" s="475"/>
      <c r="W189" s="477"/>
      <c r="X189" s="477"/>
      <c r="Y189" s="478"/>
      <c r="Z189" s="479"/>
      <c r="AA189" s="480"/>
      <c r="AB189" s="481"/>
      <c r="AC189" s="481"/>
      <c r="AD189" s="481"/>
      <c r="AE189" s="481"/>
      <c r="AF189" s="481"/>
      <c r="AG189" s="481"/>
      <c r="AH189" s="481"/>
      <c r="AI189" s="481"/>
      <c r="AJ189" s="481"/>
      <c r="AK189" s="481"/>
      <c r="AL189" s="481"/>
      <c r="AM189" s="481"/>
      <c r="AN189" s="481"/>
      <c r="AO189" s="481"/>
      <c r="AP189" s="481"/>
      <c r="AQ189" s="481"/>
      <c r="AR189" s="481"/>
      <c r="AS189" s="481"/>
      <c r="AT189" s="481"/>
      <c r="AU189" s="481"/>
      <c r="AV189" s="481"/>
      <c r="AW189" s="481"/>
      <c r="AX189" s="481"/>
      <c r="AY189" s="481"/>
      <c r="AZ189" s="481"/>
      <c r="BA189" s="481"/>
      <c r="BB189" s="481"/>
      <c r="BC189" s="481"/>
      <c r="BD189" s="481"/>
      <c r="BE189" s="481"/>
      <c r="BF189" s="481"/>
      <c r="BG189" s="481"/>
      <c r="BH189" s="481"/>
      <c r="BI189" s="481"/>
      <c r="BJ189" s="481"/>
      <c r="BK189" s="481"/>
      <c r="BL189" s="481"/>
      <c r="BM189" s="481"/>
    </row>
    <row r="190" spans="1:68" s="482" customFormat="1" ht="25.5" customHeight="1">
      <c r="A190" s="467"/>
      <c r="B190" s="468"/>
      <c r="C190" s="469"/>
      <c r="D190" s="500"/>
      <c r="E190" s="500" t="s">
        <v>5357</v>
      </c>
      <c r="F190" s="501" t="s">
        <v>196</v>
      </c>
      <c r="G190" s="671" t="s">
        <v>195</v>
      </c>
      <c r="H190" s="508" t="s">
        <v>5444</v>
      </c>
      <c r="I190" s="503">
        <v>2</v>
      </c>
      <c r="J190" s="500" t="s">
        <v>1484</v>
      </c>
      <c r="K190" s="504"/>
      <c r="L190" s="505">
        <v>42695</v>
      </c>
      <c r="M190" s="506" t="s">
        <v>5383</v>
      </c>
      <c r="N190" s="500"/>
      <c r="P190" s="542"/>
      <c r="Q190" s="500"/>
      <c r="R190" s="473"/>
      <c r="S190" s="474"/>
      <c r="T190" s="475"/>
      <c r="U190" s="476"/>
      <c r="V190" s="475"/>
      <c r="W190" s="477"/>
      <c r="X190" s="477"/>
      <c r="Y190" s="478"/>
      <c r="Z190" s="479"/>
      <c r="AA190" s="480"/>
      <c r="AB190" s="481"/>
      <c r="AC190" s="481"/>
      <c r="AD190" s="481"/>
      <c r="AE190" s="481"/>
      <c r="AF190" s="481"/>
      <c r="AG190" s="481"/>
      <c r="AH190" s="481"/>
      <c r="AI190" s="481"/>
      <c r="AJ190" s="481"/>
      <c r="AK190" s="481"/>
      <c r="AL190" s="481"/>
      <c r="AM190" s="481"/>
      <c r="AN190" s="481"/>
      <c r="AO190" s="481"/>
      <c r="AP190" s="481"/>
      <c r="AQ190" s="481"/>
      <c r="AR190" s="481"/>
      <c r="AS190" s="481"/>
      <c r="AT190" s="481"/>
      <c r="AU190" s="481"/>
      <c r="AV190" s="481"/>
      <c r="AW190" s="481"/>
      <c r="AX190" s="481"/>
      <c r="AY190" s="481"/>
      <c r="AZ190" s="481"/>
      <c r="BA190" s="481"/>
      <c r="BB190" s="481"/>
      <c r="BC190" s="481"/>
      <c r="BD190" s="481"/>
      <c r="BE190" s="481"/>
      <c r="BF190" s="481"/>
      <c r="BG190" s="481"/>
      <c r="BH190" s="481"/>
      <c r="BI190" s="481"/>
      <c r="BJ190" s="481"/>
      <c r="BK190" s="481"/>
      <c r="BL190" s="481"/>
      <c r="BM190" s="481"/>
    </row>
    <row r="191" spans="1:68" s="482" customFormat="1" ht="25.5" customHeight="1">
      <c r="A191" s="467"/>
      <c r="B191" s="468"/>
      <c r="C191" s="469"/>
      <c r="D191" s="500"/>
      <c r="E191" s="500" t="s">
        <v>5357</v>
      </c>
      <c r="F191" s="501" t="s">
        <v>457</v>
      </c>
      <c r="G191" s="671" t="s">
        <v>459</v>
      </c>
      <c r="H191" s="508" t="s">
        <v>5444</v>
      </c>
      <c r="I191" s="503">
        <v>2</v>
      </c>
      <c r="J191" s="500" t="s">
        <v>1484</v>
      </c>
      <c r="K191" s="504"/>
      <c r="L191" s="505">
        <v>42698</v>
      </c>
      <c r="M191" s="506" t="s">
        <v>5423</v>
      </c>
      <c r="N191" s="500"/>
      <c r="P191" s="542"/>
      <c r="Q191" s="500"/>
      <c r="R191" s="473"/>
      <c r="S191" s="474"/>
      <c r="T191" s="475"/>
      <c r="U191" s="476"/>
      <c r="V191" s="475"/>
      <c r="W191" s="477"/>
      <c r="X191" s="477"/>
      <c r="Y191" s="478"/>
      <c r="Z191" s="479"/>
      <c r="AA191" s="480"/>
      <c r="AB191" s="481"/>
      <c r="AC191" s="481"/>
      <c r="AD191" s="481"/>
      <c r="AE191" s="481"/>
      <c r="AF191" s="481"/>
      <c r="AG191" s="481"/>
      <c r="AH191" s="481"/>
      <c r="AI191" s="481"/>
      <c r="AJ191" s="481"/>
      <c r="AK191" s="481"/>
      <c r="AL191" s="481"/>
      <c r="AM191" s="481"/>
      <c r="AN191" s="481"/>
      <c r="AO191" s="481"/>
      <c r="AP191" s="481"/>
      <c r="AQ191" s="481"/>
      <c r="AR191" s="481"/>
      <c r="AS191" s="481"/>
      <c r="AT191" s="481"/>
      <c r="AU191" s="481"/>
      <c r="AV191" s="481"/>
      <c r="AW191" s="481"/>
      <c r="AX191" s="481"/>
      <c r="AY191" s="481"/>
      <c r="AZ191" s="481"/>
      <c r="BA191" s="481"/>
      <c r="BB191" s="481"/>
      <c r="BC191" s="481"/>
      <c r="BD191" s="481"/>
      <c r="BE191" s="481"/>
      <c r="BF191" s="481"/>
      <c r="BG191" s="481"/>
      <c r="BH191" s="481"/>
      <c r="BI191" s="481"/>
      <c r="BJ191" s="481"/>
      <c r="BK191" s="481"/>
      <c r="BL191" s="481"/>
      <c r="BM191" s="481"/>
    </row>
    <row r="192" spans="1:68" s="482" customFormat="1" ht="25.5" customHeight="1">
      <c r="A192" s="467"/>
      <c r="B192" s="468"/>
      <c r="C192" s="469"/>
      <c r="D192" s="500"/>
      <c r="E192" s="500" t="s">
        <v>5357</v>
      </c>
      <c r="F192" s="501" t="s">
        <v>199</v>
      </c>
      <c r="G192" s="671" t="s">
        <v>3745</v>
      </c>
      <c r="H192" s="508" t="s">
        <v>5444</v>
      </c>
      <c r="I192" s="503">
        <v>3</v>
      </c>
      <c r="J192" s="500" t="s">
        <v>1484</v>
      </c>
      <c r="K192" s="504"/>
      <c r="L192" s="505">
        <v>42702</v>
      </c>
      <c r="M192" s="506" t="s">
        <v>5383</v>
      </c>
      <c r="N192" s="500"/>
      <c r="P192" s="542"/>
      <c r="Q192" s="500"/>
      <c r="R192" s="473"/>
      <c r="S192" s="474"/>
      <c r="T192" s="475"/>
      <c r="U192" s="476"/>
      <c r="V192" s="475"/>
      <c r="W192" s="477"/>
      <c r="X192" s="477"/>
      <c r="Y192" s="478"/>
      <c r="Z192" s="479"/>
      <c r="AA192" s="480"/>
      <c r="AB192" s="481"/>
      <c r="AC192" s="481"/>
      <c r="AD192" s="481"/>
      <c r="AE192" s="481"/>
      <c r="AF192" s="481"/>
      <c r="AG192" s="481"/>
      <c r="AH192" s="481"/>
      <c r="AI192" s="481"/>
      <c r="AJ192" s="481"/>
      <c r="AK192" s="481"/>
      <c r="AL192" s="481"/>
      <c r="AM192" s="481"/>
      <c r="AN192" s="481"/>
      <c r="AO192" s="481"/>
      <c r="AP192" s="481"/>
      <c r="AQ192" s="481"/>
      <c r="AR192" s="481"/>
      <c r="AS192" s="481"/>
      <c r="AT192" s="481"/>
      <c r="AU192" s="481"/>
      <c r="AV192" s="481"/>
      <c r="AW192" s="481"/>
      <c r="AX192" s="481"/>
      <c r="AY192" s="481"/>
      <c r="AZ192" s="481"/>
      <c r="BA192" s="481"/>
      <c r="BB192" s="481"/>
      <c r="BC192" s="481"/>
      <c r="BD192" s="481"/>
      <c r="BE192" s="481"/>
      <c r="BF192" s="481"/>
      <c r="BG192" s="481"/>
      <c r="BH192" s="481"/>
      <c r="BI192" s="481"/>
      <c r="BJ192" s="481"/>
      <c r="BK192" s="481"/>
      <c r="BL192" s="481"/>
      <c r="BM192" s="481"/>
    </row>
    <row r="193" spans="1:65" s="482" customFormat="1" ht="25.5" customHeight="1">
      <c r="A193" s="467"/>
      <c r="B193" s="468"/>
      <c r="C193" s="469"/>
      <c r="D193" s="500"/>
      <c r="E193" s="500" t="s">
        <v>5357</v>
      </c>
      <c r="F193" s="501" t="s">
        <v>5548</v>
      </c>
      <c r="G193" s="671" t="s">
        <v>176</v>
      </c>
      <c r="H193" s="508" t="s">
        <v>5444</v>
      </c>
      <c r="I193" s="503">
        <v>2</v>
      </c>
      <c r="J193" s="500" t="s">
        <v>1484</v>
      </c>
      <c r="K193" s="504"/>
      <c r="L193" s="505">
        <v>42705</v>
      </c>
      <c r="M193" s="506" t="s">
        <v>5423</v>
      </c>
      <c r="N193" s="500"/>
      <c r="P193" s="542"/>
      <c r="Q193" s="500"/>
      <c r="R193" s="473"/>
      <c r="S193" s="474"/>
      <c r="T193" s="475"/>
      <c r="U193" s="476"/>
      <c r="V193" s="475"/>
      <c r="W193" s="477"/>
      <c r="X193" s="477"/>
      <c r="Y193" s="478"/>
      <c r="Z193" s="479"/>
      <c r="AA193" s="480"/>
      <c r="AB193" s="481"/>
      <c r="AC193" s="481"/>
      <c r="AD193" s="481"/>
      <c r="AE193" s="481"/>
      <c r="AF193" s="481"/>
      <c r="AG193" s="481"/>
      <c r="AH193" s="481"/>
      <c r="AI193" s="481"/>
      <c r="AJ193" s="481"/>
      <c r="AK193" s="481"/>
      <c r="AL193" s="481"/>
      <c r="AM193" s="481"/>
      <c r="AN193" s="481"/>
      <c r="AO193" s="481"/>
      <c r="AP193" s="481"/>
      <c r="AQ193" s="481"/>
      <c r="AR193" s="481"/>
      <c r="AS193" s="481"/>
      <c r="AT193" s="481"/>
      <c r="AU193" s="481"/>
      <c r="AV193" s="481"/>
      <c r="AW193" s="481"/>
      <c r="AX193" s="481"/>
      <c r="AY193" s="481"/>
      <c r="AZ193" s="481"/>
      <c r="BA193" s="481"/>
      <c r="BB193" s="481"/>
      <c r="BC193" s="481"/>
      <c r="BD193" s="481"/>
      <c r="BE193" s="481"/>
      <c r="BF193" s="481"/>
      <c r="BG193" s="481"/>
      <c r="BH193" s="481"/>
      <c r="BI193" s="481"/>
      <c r="BJ193" s="481"/>
      <c r="BK193" s="481"/>
      <c r="BL193" s="481"/>
      <c r="BM193" s="481"/>
    </row>
    <row r="194" spans="1:65" s="482" customFormat="1" ht="25.5" customHeight="1">
      <c r="A194" s="467"/>
      <c r="B194" s="468"/>
      <c r="C194" s="469"/>
      <c r="D194" s="500"/>
      <c r="E194" s="500" t="s">
        <v>5357</v>
      </c>
      <c r="F194" s="501" t="s">
        <v>590</v>
      </c>
      <c r="G194" s="671" t="s">
        <v>5466</v>
      </c>
      <c r="H194" s="508" t="s">
        <v>5444</v>
      </c>
      <c r="I194" s="503">
        <v>4</v>
      </c>
      <c r="J194" s="500" t="s">
        <v>1484</v>
      </c>
      <c r="K194" s="504"/>
      <c r="L194" s="505">
        <v>42710</v>
      </c>
      <c r="M194" s="506" t="s">
        <v>5385</v>
      </c>
      <c r="N194" s="500"/>
      <c r="P194" s="542"/>
      <c r="Q194" s="500"/>
      <c r="R194" s="473"/>
      <c r="S194" s="474"/>
      <c r="T194" s="475"/>
      <c r="U194" s="476"/>
      <c r="V194" s="475"/>
      <c r="W194" s="477"/>
      <c r="X194" s="477"/>
      <c r="Y194" s="478"/>
      <c r="Z194" s="479"/>
      <c r="AA194" s="480"/>
      <c r="AB194" s="481"/>
      <c r="AC194" s="481"/>
      <c r="AD194" s="481"/>
      <c r="AE194" s="481"/>
      <c r="AF194" s="481"/>
      <c r="AG194" s="481"/>
      <c r="AH194" s="481"/>
      <c r="AI194" s="481"/>
      <c r="AJ194" s="481"/>
      <c r="AK194" s="481"/>
      <c r="AL194" s="481"/>
      <c r="AM194" s="481"/>
      <c r="AN194" s="481"/>
      <c r="AO194" s="481"/>
      <c r="AP194" s="481"/>
      <c r="AQ194" s="481"/>
      <c r="AR194" s="481"/>
      <c r="AS194" s="481"/>
      <c r="AT194" s="481"/>
      <c r="AU194" s="481"/>
      <c r="AV194" s="481"/>
      <c r="AW194" s="481"/>
      <c r="AX194" s="481"/>
      <c r="AY194" s="481"/>
      <c r="AZ194" s="481"/>
      <c r="BA194" s="481"/>
      <c r="BB194" s="481"/>
      <c r="BC194" s="481"/>
      <c r="BD194" s="481"/>
      <c r="BE194" s="481"/>
      <c r="BF194" s="481"/>
      <c r="BG194" s="481"/>
      <c r="BH194" s="481"/>
      <c r="BI194" s="481"/>
      <c r="BJ194" s="481"/>
      <c r="BK194" s="481"/>
      <c r="BL194" s="481"/>
      <c r="BM194" s="481"/>
    </row>
    <row r="195" spans="1:65" s="482" customFormat="1" ht="25.5" customHeight="1">
      <c r="A195" s="467"/>
      <c r="B195" s="468"/>
      <c r="C195" s="469"/>
      <c r="D195" s="500"/>
      <c r="E195" s="500" t="s">
        <v>5357</v>
      </c>
      <c r="F195" s="501" t="s">
        <v>206</v>
      </c>
      <c r="G195" s="671" t="s">
        <v>5549</v>
      </c>
      <c r="H195" s="508" t="s">
        <v>5444</v>
      </c>
      <c r="I195" s="503">
        <v>2</v>
      </c>
      <c r="J195" s="500" t="s">
        <v>1484</v>
      </c>
      <c r="K195" s="504"/>
      <c r="L195" s="505">
        <v>42713</v>
      </c>
      <c r="M195" s="506" t="s">
        <v>5384</v>
      </c>
      <c r="N195" s="500"/>
      <c r="P195" s="542"/>
      <c r="Q195" s="500"/>
      <c r="R195" s="473"/>
      <c r="S195" s="474"/>
      <c r="T195" s="475"/>
      <c r="U195" s="476"/>
      <c r="V195" s="475"/>
      <c r="W195" s="477"/>
      <c r="X195" s="477"/>
      <c r="Y195" s="478"/>
      <c r="Z195" s="479"/>
      <c r="AA195" s="480"/>
      <c r="AB195" s="481"/>
      <c r="AC195" s="481"/>
      <c r="AD195" s="481"/>
      <c r="AE195" s="481"/>
      <c r="AF195" s="481"/>
      <c r="AG195" s="481"/>
      <c r="AH195" s="481"/>
      <c r="AI195" s="481"/>
      <c r="AJ195" s="481"/>
      <c r="AK195" s="481"/>
      <c r="AL195" s="481"/>
      <c r="AM195" s="481"/>
      <c r="AN195" s="481"/>
      <c r="AO195" s="481"/>
      <c r="AP195" s="481"/>
      <c r="AQ195" s="481"/>
      <c r="AR195" s="481"/>
      <c r="AS195" s="481"/>
      <c r="AT195" s="481"/>
      <c r="AU195" s="481"/>
      <c r="AV195" s="481"/>
      <c r="AW195" s="481"/>
      <c r="AX195" s="481"/>
      <c r="AY195" s="481"/>
      <c r="AZ195" s="481"/>
      <c r="BA195" s="481"/>
      <c r="BB195" s="481"/>
      <c r="BC195" s="481"/>
      <c r="BD195" s="481"/>
      <c r="BE195" s="481"/>
      <c r="BF195" s="481"/>
      <c r="BG195" s="481"/>
      <c r="BH195" s="481"/>
      <c r="BI195" s="481"/>
      <c r="BJ195" s="481"/>
      <c r="BK195" s="481"/>
      <c r="BL195" s="481"/>
      <c r="BM195" s="481"/>
    </row>
    <row r="196" spans="1:65" s="482" customFormat="1" ht="25.5" customHeight="1">
      <c r="A196" s="467"/>
      <c r="B196" s="468"/>
      <c r="C196" s="469"/>
      <c r="D196" s="500"/>
      <c r="E196" s="500" t="s">
        <v>5357</v>
      </c>
      <c r="F196" s="501" t="s">
        <v>591</v>
      </c>
      <c r="G196" s="671" t="s">
        <v>5467</v>
      </c>
      <c r="H196" s="508" t="s">
        <v>5444</v>
      </c>
      <c r="I196" s="503">
        <v>2</v>
      </c>
      <c r="J196" s="500" t="s">
        <v>1511</v>
      </c>
      <c r="K196" s="504"/>
      <c r="L196" s="505">
        <v>42717</v>
      </c>
      <c r="M196" s="506" t="s">
        <v>5385</v>
      </c>
      <c r="N196" s="500"/>
      <c r="P196" s="542"/>
      <c r="Q196" s="500"/>
      <c r="R196" s="473"/>
      <c r="S196" s="474"/>
      <c r="T196" s="475"/>
      <c r="U196" s="476"/>
      <c r="V196" s="475"/>
      <c r="W196" s="477"/>
      <c r="X196" s="477"/>
      <c r="Y196" s="478"/>
      <c r="Z196" s="479"/>
      <c r="AA196" s="480"/>
      <c r="AB196" s="481"/>
      <c r="AC196" s="481"/>
      <c r="AD196" s="481"/>
      <c r="AE196" s="481"/>
      <c r="AF196" s="481"/>
      <c r="AG196" s="481"/>
      <c r="AH196" s="481"/>
      <c r="AI196" s="481"/>
      <c r="AJ196" s="481"/>
      <c r="AK196" s="481"/>
      <c r="AL196" s="481"/>
      <c r="AM196" s="481"/>
      <c r="AN196" s="481"/>
      <c r="AO196" s="481"/>
      <c r="AP196" s="481"/>
      <c r="AQ196" s="481"/>
      <c r="AR196" s="481"/>
      <c r="AS196" s="481"/>
      <c r="AT196" s="481"/>
      <c r="AU196" s="481"/>
      <c r="AV196" s="481"/>
      <c r="AW196" s="481"/>
      <c r="AX196" s="481"/>
      <c r="AY196" s="481"/>
      <c r="AZ196" s="481"/>
      <c r="BA196" s="481"/>
      <c r="BB196" s="481"/>
      <c r="BC196" s="481"/>
      <c r="BD196" s="481"/>
      <c r="BE196" s="481"/>
      <c r="BF196" s="481"/>
      <c r="BG196" s="481"/>
      <c r="BH196" s="481"/>
      <c r="BI196" s="481"/>
      <c r="BJ196" s="481"/>
      <c r="BK196" s="481"/>
      <c r="BL196" s="481"/>
      <c r="BM196" s="481"/>
    </row>
    <row r="197" spans="1:65" s="482" customFormat="1" ht="25.5" customHeight="1">
      <c r="A197" s="451">
        <f>_Ngay_gio</f>
        <v>0</v>
      </c>
      <c r="B197" s="452" t="str">
        <f>_Gio</f>
        <v>6:30</v>
      </c>
      <c r="C197" s="453" t="s">
        <v>3334</v>
      </c>
      <c r="D197" s="500">
        <v>141</v>
      </c>
      <c r="E197" s="500" t="s">
        <v>5357</v>
      </c>
      <c r="F197" s="501" t="s">
        <v>1529</v>
      </c>
      <c r="G197" s="671" t="s">
        <v>5062</v>
      </c>
      <c r="H197" s="508" t="s">
        <v>5444</v>
      </c>
      <c r="I197" s="503">
        <v>1</v>
      </c>
      <c r="J197" s="500" t="s">
        <v>1511</v>
      </c>
      <c r="K197" s="504">
        <v>90</v>
      </c>
      <c r="L197" s="505">
        <v>42720</v>
      </c>
      <c r="M197" s="506" t="s">
        <v>5384</v>
      </c>
      <c r="N197" s="500"/>
      <c r="O197" s="482">
        <v>2</v>
      </c>
      <c r="P197" s="542"/>
      <c r="Q197" s="500"/>
      <c r="R197" s="455"/>
      <c r="S197" s="454" t="str">
        <f>_Ngay</f>
        <v/>
      </c>
      <c r="T197" s="456"/>
      <c r="U197" s="457"/>
      <c r="V197" s="456"/>
      <c r="W197" s="458" t="str">
        <f>_Loc</f>
        <v>CTKC</v>
      </c>
      <c r="X197" s="458" t="str">
        <f>_Loc</f>
        <v>KCT</v>
      </c>
      <c r="Y197" s="459" t="e">
        <f>#REF!-2*Q197</f>
        <v>#REF!</v>
      </c>
      <c r="Z197" s="460" t="e">
        <f>+O197/P197</f>
        <v>#DIV/0!</v>
      </c>
      <c r="AA197" s="461"/>
      <c r="AB197" s="462">
        <f>_Loc</f>
        <v>0</v>
      </c>
      <c r="AC197" s="462">
        <f>_Loc</f>
        <v>0</v>
      </c>
      <c r="AD197" s="462">
        <f>_Loc</f>
        <v>0</v>
      </c>
      <c r="AE197" s="462">
        <f>_Loc</f>
        <v>0</v>
      </c>
      <c r="AF197" s="462">
        <f>_Loc</f>
        <v>0</v>
      </c>
      <c r="AG197" s="462" t="str">
        <f>_Loc</f>
        <v>x</v>
      </c>
      <c r="AH197" s="462">
        <f>_Loc</f>
        <v>0</v>
      </c>
      <c r="AI197" s="462">
        <f>_Loc</f>
        <v>0</v>
      </c>
      <c r="AJ197" s="462">
        <f>_Loc</f>
        <v>0</v>
      </c>
      <c r="AK197" s="462">
        <f>_Loc</f>
        <v>0</v>
      </c>
      <c r="AL197" s="462">
        <f>_Loc</f>
        <v>0</v>
      </c>
      <c r="AM197" s="462">
        <f>_Loc</f>
        <v>0</v>
      </c>
      <c r="AN197" s="462">
        <f>_Loc</f>
        <v>0</v>
      </c>
      <c r="AO197" s="462">
        <f>_Loc</f>
        <v>0</v>
      </c>
      <c r="AP197" s="462">
        <f>_Loc</f>
        <v>0</v>
      </c>
      <c r="AQ197" s="462">
        <f>_Loc</f>
        <v>0</v>
      </c>
      <c r="AR197" s="462">
        <f>_Loc</f>
        <v>0</v>
      </c>
      <c r="AS197" s="462">
        <f>_Loc</f>
        <v>0</v>
      </c>
      <c r="AT197" s="462">
        <f>_Loc</f>
        <v>0</v>
      </c>
      <c r="AU197" s="463"/>
      <c r="AV197" s="463"/>
      <c r="AW197" s="463"/>
      <c r="AX197" s="463"/>
      <c r="AY197" s="463"/>
      <c r="AZ197" s="463"/>
      <c r="BA197" s="463"/>
      <c r="BB197" s="463"/>
      <c r="BC197" s="463"/>
      <c r="BD197" s="463"/>
      <c r="BE197" s="463"/>
      <c r="BF197" s="463"/>
      <c r="BG197" s="463"/>
      <c r="BH197" s="463"/>
      <c r="BI197" s="463"/>
      <c r="BJ197" s="463"/>
      <c r="BK197" s="463"/>
      <c r="BL197" s="463"/>
      <c r="BM197" s="463"/>
    </row>
    <row r="198" spans="1:65" s="482" customFormat="1" ht="25.5" customHeight="1">
      <c r="A198" s="467">
        <f>_Ngay_gio</f>
        <v>0</v>
      </c>
      <c r="B198" s="468" t="str">
        <f>_Gio</f>
        <v>6:30</v>
      </c>
      <c r="C198" s="469" t="s">
        <v>5359</v>
      </c>
      <c r="D198" s="500">
        <v>142</v>
      </c>
      <c r="E198" s="500" t="s">
        <v>5353</v>
      </c>
      <c r="F198" s="501" t="s">
        <v>538</v>
      </c>
      <c r="G198" s="671" t="s">
        <v>531</v>
      </c>
      <c r="H198" s="510" t="s">
        <v>5336</v>
      </c>
      <c r="I198" s="503">
        <v>3</v>
      </c>
      <c r="J198" s="500" t="s">
        <v>1484</v>
      </c>
      <c r="K198" s="558">
        <v>90</v>
      </c>
      <c r="L198" s="505">
        <v>42719</v>
      </c>
      <c r="M198" s="506" t="s">
        <v>5423</v>
      </c>
      <c r="N198" s="500"/>
      <c r="O198" s="482">
        <v>26</v>
      </c>
      <c r="P198" s="507"/>
      <c r="Q198" s="500"/>
      <c r="R198" s="473"/>
      <c r="S198" s="474"/>
      <c r="T198" s="475"/>
      <c r="U198" s="476"/>
      <c r="V198" s="475"/>
      <c r="W198" s="477"/>
      <c r="X198" s="477"/>
      <c r="Y198" s="478"/>
      <c r="Z198" s="479"/>
      <c r="AA198" s="480"/>
      <c r="AB198" s="481"/>
      <c r="AC198" s="481"/>
      <c r="AD198" s="481"/>
      <c r="AE198" s="481"/>
      <c r="AF198" s="481"/>
      <c r="AG198" s="481"/>
      <c r="AH198" s="481"/>
      <c r="AI198" s="481"/>
      <c r="AJ198" s="481"/>
      <c r="AK198" s="481"/>
      <c r="AL198" s="481"/>
      <c r="AM198" s="481"/>
      <c r="AN198" s="481"/>
      <c r="AO198" s="481"/>
      <c r="AP198" s="481"/>
      <c r="AQ198" s="481"/>
      <c r="AR198" s="481"/>
      <c r="AS198" s="481"/>
      <c r="AT198" s="481"/>
      <c r="AU198" s="481"/>
      <c r="AV198" s="481"/>
      <c r="AW198" s="481"/>
      <c r="AX198" s="481"/>
      <c r="AY198" s="481"/>
      <c r="AZ198" s="481"/>
      <c r="BA198" s="481"/>
      <c r="BB198" s="481"/>
      <c r="BC198" s="481"/>
      <c r="BD198" s="481"/>
      <c r="BE198" s="481"/>
      <c r="BF198" s="481"/>
      <c r="BG198" s="481"/>
      <c r="BH198" s="481"/>
      <c r="BI198" s="481"/>
      <c r="BJ198" s="481"/>
      <c r="BK198" s="481"/>
      <c r="BL198" s="481"/>
      <c r="BM198" s="481"/>
    </row>
    <row r="199" spans="1:65" s="482" customFormat="1" ht="37.5" customHeight="1">
      <c r="A199" s="451"/>
      <c r="B199" s="452"/>
      <c r="C199" s="453"/>
      <c r="D199" s="500">
        <v>143</v>
      </c>
      <c r="E199" s="509" t="s">
        <v>5476</v>
      </c>
      <c r="F199" s="501" t="s">
        <v>858</v>
      </c>
      <c r="G199" s="502" t="s">
        <v>3543</v>
      </c>
      <c r="H199" s="510" t="s">
        <v>5472</v>
      </c>
      <c r="I199" s="503">
        <v>2</v>
      </c>
      <c r="J199" s="500" t="s">
        <v>1511</v>
      </c>
      <c r="K199" s="576"/>
      <c r="L199" s="505">
        <v>42608</v>
      </c>
      <c r="M199" s="506" t="s">
        <v>5384</v>
      </c>
      <c r="N199" s="500">
        <v>5</v>
      </c>
      <c r="O199" s="646">
        <v>1</v>
      </c>
      <c r="P199" s="507"/>
      <c r="Q199" s="500"/>
      <c r="R199" s="455"/>
      <c r="S199" s="454"/>
      <c r="T199" s="456"/>
      <c r="U199" s="457"/>
      <c r="V199" s="456"/>
      <c r="W199" s="458"/>
      <c r="X199" s="458"/>
      <c r="Y199" s="459"/>
      <c r="Z199" s="460"/>
      <c r="AA199" s="461"/>
      <c r="AB199" s="462"/>
      <c r="AC199" s="462"/>
      <c r="AD199" s="462"/>
      <c r="AE199" s="462"/>
      <c r="AF199" s="462"/>
      <c r="AG199" s="462"/>
      <c r="AH199" s="462"/>
      <c r="AI199" s="462"/>
      <c r="AJ199" s="462"/>
      <c r="AK199" s="462"/>
      <c r="AL199" s="462"/>
      <c r="AM199" s="462"/>
      <c r="AN199" s="462"/>
      <c r="AO199" s="462"/>
      <c r="AP199" s="462"/>
      <c r="AQ199" s="462"/>
      <c r="AR199" s="462"/>
      <c r="AS199" s="462"/>
      <c r="AT199" s="462"/>
      <c r="AU199" s="462"/>
      <c r="AV199" s="462"/>
      <c r="AW199" s="462"/>
      <c r="AX199" s="462"/>
      <c r="AY199" s="462"/>
      <c r="AZ199" s="462"/>
      <c r="BA199" s="462"/>
      <c r="BB199" s="462"/>
      <c r="BC199" s="462"/>
      <c r="BD199" s="462"/>
      <c r="BE199" s="462"/>
      <c r="BF199" s="462"/>
      <c r="BG199" s="462"/>
      <c r="BH199" s="462"/>
      <c r="BI199" s="462"/>
      <c r="BJ199" s="462"/>
      <c r="BK199" s="462"/>
      <c r="BL199" s="462"/>
      <c r="BM199" s="462"/>
    </row>
    <row r="200" spans="1:65" s="482" customFormat="1" ht="27.75" customHeight="1">
      <c r="A200" s="451"/>
      <c r="B200" s="452"/>
      <c r="C200" s="453"/>
      <c r="D200" s="500"/>
      <c r="E200" s="500" t="s">
        <v>5357</v>
      </c>
      <c r="F200" s="501" t="s">
        <v>1055</v>
      </c>
      <c r="G200" s="671" t="s">
        <v>5560</v>
      </c>
      <c r="H200" s="502" t="s">
        <v>5341</v>
      </c>
      <c r="I200" s="503">
        <v>2</v>
      </c>
      <c r="J200" s="500"/>
      <c r="K200" s="684"/>
      <c r="L200" s="505">
        <v>42719</v>
      </c>
      <c r="M200" s="506" t="s">
        <v>5423</v>
      </c>
      <c r="N200" s="500"/>
      <c r="P200" s="507"/>
      <c r="Q200" s="500"/>
      <c r="R200" s="455"/>
      <c r="S200" s="454"/>
      <c r="T200" s="456"/>
      <c r="U200" s="457"/>
      <c r="V200" s="456"/>
      <c r="W200" s="458"/>
      <c r="X200" s="458"/>
      <c r="Y200" s="459"/>
      <c r="Z200" s="460"/>
      <c r="AA200" s="461"/>
      <c r="AB200" s="462"/>
      <c r="AC200" s="462"/>
      <c r="AD200" s="462"/>
      <c r="AE200" s="462"/>
      <c r="AF200" s="462"/>
      <c r="AG200" s="462"/>
      <c r="AH200" s="462"/>
      <c r="AI200" s="462"/>
      <c r="AJ200" s="462"/>
      <c r="AK200" s="462"/>
      <c r="AL200" s="462"/>
      <c r="AM200" s="462"/>
      <c r="AN200" s="462"/>
      <c r="AO200" s="462"/>
      <c r="AP200" s="462"/>
      <c r="AQ200" s="462"/>
      <c r="AR200" s="462"/>
      <c r="AS200" s="462"/>
      <c r="AT200" s="462"/>
      <c r="AU200" s="462"/>
      <c r="AV200" s="462"/>
      <c r="AW200" s="462"/>
      <c r="AX200" s="462"/>
      <c r="AY200" s="462"/>
      <c r="AZ200" s="462"/>
      <c r="BA200" s="462"/>
      <c r="BB200" s="462"/>
      <c r="BC200" s="462"/>
      <c r="BD200" s="462"/>
      <c r="BE200" s="462"/>
      <c r="BF200" s="462"/>
      <c r="BG200" s="462"/>
      <c r="BH200" s="462"/>
      <c r="BI200" s="462"/>
      <c r="BJ200" s="462"/>
      <c r="BK200" s="462"/>
      <c r="BL200" s="462"/>
      <c r="BM200" s="462"/>
    </row>
    <row r="201" spans="1:65" s="482" customFormat="1" ht="25.5" customHeight="1">
      <c r="A201" s="467"/>
      <c r="B201" s="468"/>
      <c r="C201" s="469"/>
      <c r="D201" s="500">
        <v>145</v>
      </c>
      <c r="E201" s="500" t="s">
        <v>5357</v>
      </c>
      <c r="F201" s="501" t="s">
        <v>1682</v>
      </c>
      <c r="G201" s="671" t="s">
        <v>521</v>
      </c>
      <c r="H201" s="510" t="s">
        <v>5341</v>
      </c>
      <c r="I201" s="503">
        <v>2</v>
      </c>
      <c r="J201" s="500"/>
      <c r="K201" s="504">
        <v>60</v>
      </c>
      <c r="L201" s="505">
        <v>42722</v>
      </c>
      <c r="M201" s="506" t="s">
        <v>5470</v>
      </c>
      <c r="N201" s="500"/>
      <c r="O201" s="482">
        <v>11</v>
      </c>
      <c r="P201" s="507"/>
      <c r="Q201" s="500"/>
      <c r="R201" s="473"/>
      <c r="S201" s="474"/>
      <c r="T201" s="475"/>
      <c r="U201" s="476"/>
      <c r="V201" s="475"/>
      <c r="W201" s="477"/>
      <c r="X201" s="477"/>
      <c r="Y201" s="478"/>
      <c r="Z201" s="479"/>
      <c r="AA201" s="480"/>
      <c r="AB201" s="481"/>
      <c r="AC201" s="481"/>
      <c r="AD201" s="481"/>
      <c r="AE201" s="481"/>
      <c r="AF201" s="481"/>
      <c r="AG201" s="481"/>
      <c r="AH201" s="481"/>
      <c r="AI201" s="481"/>
      <c r="AJ201" s="481"/>
      <c r="AK201" s="481"/>
      <c r="AL201" s="481"/>
      <c r="AM201" s="481"/>
      <c r="AN201" s="481"/>
      <c r="AO201" s="481"/>
      <c r="AP201" s="481"/>
      <c r="AQ201" s="481"/>
      <c r="AR201" s="481"/>
      <c r="AS201" s="481"/>
      <c r="AT201" s="481"/>
      <c r="AU201" s="481"/>
      <c r="AV201" s="481"/>
      <c r="AW201" s="481"/>
      <c r="AX201" s="481"/>
      <c r="AY201" s="481"/>
      <c r="AZ201" s="481"/>
      <c r="BA201" s="481"/>
      <c r="BB201" s="481"/>
      <c r="BC201" s="481"/>
      <c r="BD201" s="481"/>
      <c r="BE201" s="481"/>
      <c r="BF201" s="481"/>
      <c r="BG201" s="481"/>
      <c r="BH201" s="481"/>
      <c r="BI201" s="481"/>
      <c r="BJ201" s="481"/>
      <c r="BK201" s="481"/>
      <c r="BL201" s="481"/>
      <c r="BM201" s="481"/>
    </row>
    <row r="202" spans="1:65" s="482" customFormat="1" ht="25.5" customHeight="1">
      <c r="A202" s="451"/>
      <c r="B202" s="452"/>
      <c r="C202" s="453"/>
      <c r="D202" s="500">
        <v>147</v>
      </c>
      <c r="E202" s="500" t="s">
        <v>5353</v>
      </c>
      <c r="F202" s="501" t="s">
        <v>529</v>
      </c>
      <c r="G202" s="671" t="s">
        <v>531</v>
      </c>
      <c r="H202" s="510" t="s">
        <v>5334</v>
      </c>
      <c r="I202" s="503">
        <v>3</v>
      </c>
      <c r="J202" s="500"/>
      <c r="K202" s="563"/>
      <c r="L202" s="569">
        <v>42719</v>
      </c>
      <c r="M202" s="523" t="s">
        <v>5423</v>
      </c>
      <c r="N202" s="557"/>
      <c r="O202" s="482">
        <v>32</v>
      </c>
      <c r="P202" s="507"/>
      <c r="Q202" s="500"/>
      <c r="R202" s="455"/>
      <c r="S202" s="454"/>
      <c r="T202" s="456"/>
      <c r="U202" s="457"/>
      <c r="V202" s="456"/>
      <c r="W202" s="458"/>
      <c r="X202" s="458"/>
      <c r="Y202" s="459"/>
      <c r="Z202" s="460"/>
      <c r="AA202" s="461"/>
      <c r="AB202" s="462"/>
      <c r="AC202" s="462"/>
      <c r="AD202" s="462"/>
      <c r="AE202" s="462"/>
      <c r="AF202" s="462"/>
      <c r="AG202" s="462"/>
      <c r="AH202" s="462"/>
      <c r="AI202" s="462"/>
      <c r="AJ202" s="462"/>
      <c r="AK202" s="462"/>
      <c r="AL202" s="462"/>
      <c r="AM202" s="462"/>
      <c r="AN202" s="462"/>
      <c r="AO202" s="462"/>
      <c r="AP202" s="462"/>
      <c r="AQ202" s="462"/>
      <c r="AR202" s="462"/>
      <c r="AS202" s="462"/>
      <c r="AT202" s="462"/>
      <c r="AU202" s="462"/>
      <c r="AV202" s="462"/>
      <c r="AW202" s="462"/>
      <c r="AX202" s="462"/>
      <c r="AY202" s="462"/>
      <c r="AZ202" s="462"/>
      <c r="BA202" s="462"/>
      <c r="BB202" s="462"/>
      <c r="BC202" s="462"/>
      <c r="BD202" s="462"/>
      <c r="BE202" s="462"/>
      <c r="BF202" s="462"/>
      <c r="BG202" s="462"/>
      <c r="BH202" s="462"/>
      <c r="BI202" s="462"/>
      <c r="BJ202" s="462"/>
      <c r="BK202" s="462"/>
      <c r="BL202" s="462"/>
      <c r="BM202" s="462"/>
    </row>
    <row r="203" spans="1:65" s="482" customFormat="1" ht="27.75" customHeight="1">
      <c r="A203" s="451">
        <f>_Ngay_gio</f>
        <v>0</v>
      </c>
      <c r="B203" s="452" t="str">
        <f>_Gio</f>
        <v>6:30</v>
      </c>
      <c r="C203" s="453" t="s">
        <v>3326</v>
      </c>
      <c r="D203" s="500">
        <v>148</v>
      </c>
      <c r="E203" s="500" t="s">
        <v>5357</v>
      </c>
      <c r="F203" s="501" t="s">
        <v>860</v>
      </c>
      <c r="G203" s="671" t="s">
        <v>862</v>
      </c>
      <c r="H203" s="502" t="s">
        <v>5342</v>
      </c>
      <c r="I203" s="503">
        <v>3</v>
      </c>
      <c r="J203" s="500" t="s">
        <v>1484</v>
      </c>
      <c r="K203" s="504">
        <v>90</v>
      </c>
      <c r="L203" s="505">
        <v>42720</v>
      </c>
      <c r="M203" s="506" t="s">
        <v>5384</v>
      </c>
      <c r="N203" s="500"/>
      <c r="O203" s="482">
        <v>14</v>
      </c>
      <c r="P203" s="507"/>
      <c r="Q203" s="500"/>
      <c r="R203" s="455"/>
      <c r="S203" s="454" t="str">
        <f>_Ngay</f>
        <v/>
      </c>
      <c r="T203" s="456"/>
      <c r="U203" s="457"/>
      <c r="V203" s="456"/>
      <c r="W203" s="458" t="str">
        <f>_Loc</f>
        <v>KVKK</v>
      </c>
      <c r="X203" s="458" t="str">
        <f>_Loc</f>
        <v>KTVT</v>
      </c>
      <c r="Y203" s="459" t="e">
        <f>#REF!-2*Q203</f>
        <v>#REF!</v>
      </c>
      <c r="Z203" s="460" t="e">
        <f>+O203/P203</f>
        <v>#DIV/0!</v>
      </c>
      <c r="AA203" s="461"/>
      <c r="AB203" s="462">
        <f>_Loc</f>
        <v>0</v>
      </c>
      <c r="AC203" s="462">
        <f>_Loc</f>
        <v>0</v>
      </c>
      <c r="AD203" s="462">
        <f>_Loc</f>
        <v>0</v>
      </c>
      <c r="AE203" s="462">
        <f>_Loc</f>
        <v>0</v>
      </c>
      <c r="AF203" s="462">
        <f>_Loc</f>
        <v>0</v>
      </c>
      <c r="AG203" s="462">
        <f>_Loc</f>
        <v>0</v>
      </c>
      <c r="AH203" s="462">
        <f>_Loc</f>
        <v>0</v>
      </c>
      <c r="AI203" s="462">
        <f>_Loc</f>
        <v>0</v>
      </c>
      <c r="AJ203" s="462">
        <f>_Loc</f>
        <v>0</v>
      </c>
      <c r="AK203" s="462">
        <f>_Loc</f>
        <v>0</v>
      </c>
      <c r="AL203" s="462">
        <f>_Loc</f>
        <v>0</v>
      </c>
      <c r="AM203" s="462">
        <f>_Loc</f>
        <v>0</v>
      </c>
      <c r="AN203" s="462">
        <f>_Loc</f>
        <v>0</v>
      </c>
      <c r="AO203" s="462" t="str">
        <f>_Loc</f>
        <v>x</v>
      </c>
      <c r="AP203" s="462">
        <f>_Loc</f>
        <v>0</v>
      </c>
      <c r="AQ203" s="462">
        <f>_Loc</f>
        <v>0</v>
      </c>
      <c r="AR203" s="462">
        <f>_Loc</f>
        <v>0</v>
      </c>
      <c r="AS203" s="462">
        <f>_Loc</f>
        <v>0</v>
      </c>
      <c r="AT203" s="462">
        <f>_Loc</f>
        <v>0</v>
      </c>
      <c r="AU203" s="463"/>
      <c r="AV203" s="463"/>
      <c r="AW203" s="463"/>
      <c r="AX203" s="463"/>
      <c r="AY203" s="463"/>
      <c r="AZ203" s="463"/>
      <c r="BA203" s="463"/>
      <c r="BB203" s="463"/>
      <c r="BC203" s="463"/>
      <c r="BD203" s="463"/>
      <c r="BE203" s="463"/>
      <c r="BF203" s="463"/>
      <c r="BG203" s="463"/>
      <c r="BH203" s="463"/>
      <c r="BI203" s="463"/>
      <c r="BJ203" s="463"/>
      <c r="BK203" s="463"/>
      <c r="BL203" s="463"/>
      <c r="BM203" s="463"/>
    </row>
    <row r="204" spans="1:65" s="482" customFormat="1" ht="27.75" customHeight="1">
      <c r="A204" s="451"/>
      <c r="B204" s="452"/>
      <c r="C204" s="453"/>
      <c r="D204" s="500"/>
      <c r="E204" s="500" t="s">
        <v>5427</v>
      </c>
      <c r="F204" s="501" t="s">
        <v>121</v>
      </c>
      <c r="G204" s="671" t="s">
        <v>123</v>
      </c>
      <c r="H204" s="502" t="s">
        <v>5426</v>
      </c>
      <c r="I204" s="503">
        <v>2</v>
      </c>
      <c r="J204" s="500" t="s">
        <v>1484</v>
      </c>
      <c r="K204" s="504"/>
      <c r="L204" s="505">
        <v>42696</v>
      </c>
      <c r="M204" s="506" t="s">
        <v>5385</v>
      </c>
      <c r="N204" s="500"/>
      <c r="P204" s="507"/>
      <c r="Q204" s="500"/>
      <c r="R204" s="455"/>
      <c r="S204" s="454"/>
      <c r="T204" s="456"/>
      <c r="U204" s="457"/>
      <c r="V204" s="456"/>
      <c r="W204" s="458"/>
      <c r="X204" s="458"/>
      <c r="Y204" s="459"/>
      <c r="Z204" s="460"/>
      <c r="AA204" s="461"/>
      <c r="AB204" s="462"/>
      <c r="AC204" s="462"/>
      <c r="AD204" s="462"/>
      <c r="AE204" s="462"/>
      <c r="AF204" s="462"/>
      <c r="AG204" s="462"/>
      <c r="AH204" s="462"/>
      <c r="AI204" s="462"/>
      <c r="AJ204" s="462"/>
      <c r="AK204" s="462"/>
      <c r="AL204" s="462"/>
      <c r="AM204" s="462"/>
      <c r="AN204" s="462"/>
      <c r="AO204" s="462"/>
      <c r="AP204" s="462"/>
      <c r="AQ204" s="462"/>
      <c r="AR204" s="462"/>
      <c r="AS204" s="462"/>
      <c r="AT204" s="462"/>
      <c r="AU204" s="463"/>
      <c r="AV204" s="463"/>
      <c r="AW204" s="463"/>
      <c r="AX204" s="463"/>
      <c r="AY204" s="463"/>
      <c r="AZ204" s="463"/>
      <c r="BA204" s="463"/>
      <c r="BB204" s="463"/>
      <c r="BC204" s="463"/>
      <c r="BD204" s="463"/>
      <c r="BE204" s="463"/>
      <c r="BF204" s="463"/>
      <c r="BG204" s="463"/>
      <c r="BH204" s="463"/>
      <c r="BI204" s="463"/>
      <c r="BJ204" s="463"/>
      <c r="BK204" s="463"/>
      <c r="BL204" s="463"/>
      <c r="BM204" s="463"/>
    </row>
    <row r="205" spans="1:65" s="482" customFormat="1" ht="27.75" customHeight="1">
      <c r="A205" s="451"/>
      <c r="B205" s="452"/>
      <c r="C205" s="453"/>
      <c r="D205" s="500">
        <v>149</v>
      </c>
      <c r="E205" s="500" t="s">
        <v>5427</v>
      </c>
      <c r="F205" s="501" t="s">
        <v>848</v>
      </c>
      <c r="G205" s="671" t="s">
        <v>850</v>
      </c>
      <c r="H205" s="510" t="s">
        <v>5426</v>
      </c>
      <c r="I205" s="503">
        <v>3</v>
      </c>
      <c r="J205" s="500" t="s">
        <v>1484</v>
      </c>
      <c r="K205" s="504">
        <v>90</v>
      </c>
      <c r="L205" s="505">
        <v>42721</v>
      </c>
      <c r="M205" s="506" t="s">
        <v>5424</v>
      </c>
      <c r="N205" s="500">
        <v>5</v>
      </c>
      <c r="O205" s="482">
        <v>30</v>
      </c>
      <c r="P205" s="507"/>
      <c r="Q205" s="500"/>
      <c r="R205" s="455"/>
      <c r="S205" s="454"/>
      <c r="T205" s="456"/>
      <c r="U205" s="457"/>
      <c r="V205" s="456"/>
      <c r="W205" s="458"/>
      <c r="X205" s="458"/>
      <c r="Y205" s="459"/>
      <c r="Z205" s="460"/>
      <c r="AA205" s="461"/>
      <c r="AB205" s="462"/>
      <c r="AC205" s="462"/>
      <c r="AD205" s="462"/>
      <c r="AE205" s="462"/>
      <c r="AF205" s="462"/>
      <c r="AG205" s="462"/>
      <c r="AH205" s="462"/>
      <c r="AI205" s="462"/>
      <c r="AJ205" s="462"/>
      <c r="AK205" s="462"/>
      <c r="AL205" s="462"/>
      <c r="AM205" s="462"/>
      <c r="AN205" s="462"/>
      <c r="AO205" s="462"/>
      <c r="AP205" s="462"/>
      <c r="AQ205" s="462"/>
      <c r="AR205" s="462"/>
      <c r="AS205" s="462"/>
      <c r="AT205" s="462"/>
      <c r="AU205" s="463"/>
      <c r="AV205" s="463"/>
      <c r="AW205" s="463"/>
      <c r="AX205" s="463"/>
      <c r="AY205" s="463"/>
      <c r="AZ205" s="463"/>
      <c r="BA205" s="463"/>
      <c r="BB205" s="463"/>
      <c r="BC205" s="463"/>
      <c r="BD205" s="463"/>
      <c r="BE205" s="463"/>
      <c r="BF205" s="463"/>
      <c r="BG205" s="463"/>
      <c r="BH205" s="463"/>
      <c r="BI205" s="463"/>
      <c r="BJ205" s="463"/>
      <c r="BK205" s="463"/>
      <c r="BL205" s="463"/>
      <c r="BM205" s="463"/>
    </row>
    <row r="206" spans="1:65" s="482" customFormat="1" ht="27.75" customHeight="1">
      <c r="A206" s="451"/>
      <c r="B206" s="452"/>
      <c r="C206" s="453"/>
      <c r="D206" s="500">
        <v>150</v>
      </c>
      <c r="E206" s="500" t="s">
        <v>5369</v>
      </c>
      <c r="F206" s="501" t="s">
        <v>688</v>
      </c>
      <c r="G206" s="502" t="s">
        <v>5431</v>
      </c>
      <c r="H206" s="510" t="s">
        <v>5331</v>
      </c>
      <c r="I206" s="503">
        <v>2</v>
      </c>
      <c r="J206" s="500" t="s">
        <v>1511</v>
      </c>
      <c r="K206" s="504"/>
      <c r="L206" s="505">
        <v>42608</v>
      </c>
      <c r="M206" s="506" t="s">
        <v>5384</v>
      </c>
      <c r="N206" s="500">
        <v>5</v>
      </c>
      <c r="O206" s="500">
        <v>3</v>
      </c>
      <c r="P206" s="507"/>
      <c r="Q206" s="500"/>
      <c r="R206" s="455"/>
      <c r="S206" s="454"/>
      <c r="T206" s="456"/>
      <c r="U206" s="457"/>
      <c r="V206" s="456"/>
      <c r="W206" s="458"/>
      <c r="X206" s="458"/>
      <c r="Y206" s="459"/>
      <c r="Z206" s="460"/>
      <c r="AA206" s="461"/>
      <c r="AB206" s="462"/>
      <c r="AC206" s="462"/>
      <c r="AD206" s="462"/>
      <c r="AE206" s="462"/>
      <c r="AF206" s="462"/>
      <c r="AG206" s="462"/>
      <c r="AH206" s="462"/>
      <c r="AI206" s="462"/>
      <c r="AJ206" s="462"/>
      <c r="AK206" s="462"/>
      <c r="AL206" s="462"/>
      <c r="AM206" s="462"/>
      <c r="AN206" s="462"/>
      <c r="AO206" s="462"/>
      <c r="AP206" s="462"/>
      <c r="AQ206" s="462"/>
      <c r="AR206" s="462"/>
      <c r="AS206" s="462"/>
      <c r="AT206" s="462"/>
      <c r="AU206" s="462"/>
      <c r="AV206" s="462"/>
      <c r="AW206" s="462"/>
      <c r="AX206" s="462"/>
      <c r="AY206" s="462"/>
      <c r="AZ206" s="462"/>
      <c r="BA206" s="462"/>
      <c r="BB206" s="462"/>
      <c r="BC206" s="462"/>
      <c r="BD206" s="462"/>
      <c r="BE206" s="462"/>
      <c r="BF206" s="462"/>
      <c r="BG206" s="462"/>
      <c r="BH206" s="462"/>
      <c r="BI206" s="462"/>
      <c r="BJ206" s="462"/>
      <c r="BK206" s="462"/>
      <c r="BL206" s="462"/>
      <c r="BM206" s="462"/>
    </row>
    <row r="207" spans="1:65" s="482" customFormat="1" ht="25.5" customHeight="1">
      <c r="A207" s="451">
        <f>_Ngay_gio</f>
        <v>0</v>
      </c>
      <c r="B207" s="452" t="str">
        <f>_Gio</f>
        <v>6:30</v>
      </c>
      <c r="C207" s="453" t="s">
        <v>5273</v>
      </c>
      <c r="D207" s="500">
        <v>151</v>
      </c>
      <c r="E207" s="509" t="s">
        <v>5476</v>
      </c>
      <c r="F207" s="501" t="s">
        <v>1705</v>
      </c>
      <c r="G207" s="671" t="s">
        <v>4202</v>
      </c>
      <c r="H207" s="510" t="s">
        <v>5452</v>
      </c>
      <c r="I207" s="503">
        <v>3</v>
      </c>
      <c r="J207" s="500"/>
      <c r="K207" s="529"/>
      <c r="L207" s="574">
        <v>42714</v>
      </c>
      <c r="M207" s="506" t="s">
        <v>5570</v>
      </c>
      <c r="N207" s="500">
        <v>2</v>
      </c>
      <c r="O207" s="500">
        <v>0</v>
      </c>
      <c r="P207" s="507"/>
      <c r="Q207" s="563"/>
      <c r="R207" s="455"/>
      <c r="S207" s="454" t="str">
        <f>_Ngay</f>
        <v/>
      </c>
      <c r="T207" s="456"/>
      <c r="U207" s="457"/>
      <c r="V207" s="456"/>
      <c r="W207" s="458" t="str">
        <f>_Loc</f>
        <v>CTMO</v>
      </c>
      <c r="X207" s="458" t="str">
        <f>_Loc</f>
        <v>KCT</v>
      </c>
      <c r="Y207" s="459" t="e">
        <f>#REF!-2*Q207</f>
        <v>#REF!</v>
      </c>
      <c r="Z207" s="460" t="e">
        <f>+#REF!/P207</f>
        <v>#REF!</v>
      </c>
      <c r="AA207" s="461"/>
      <c r="AB207" s="462" t="str">
        <f>_Loc</f>
        <v>x</v>
      </c>
      <c r="AC207" s="462" t="str">
        <f>_Loc</f>
        <v>x</v>
      </c>
      <c r="AD207" s="462" t="str">
        <f>_Loc</f>
        <v>x</v>
      </c>
      <c r="AE207" s="462" t="str">
        <f>_Loc</f>
        <v>x</v>
      </c>
      <c r="AF207" s="462" t="str">
        <f>_Loc</f>
        <v>x</v>
      </c>
      <c r="AG207" s="462" t="str">
        <f>_Loc</f>
        <v>x</v>
      </c>
      <c r="AH207" s="462" t="str">
        <f>_Loc</f>
        <v>x</v>
      </c>
      <c r="AI207" s="462">
        <f>_Loc</f>
        <v>0</v>
      </c>
      <c r="AJ207" s="462">
        <f>_Loc</f>
        <v>0</v>
      </c>
      <c r="AK207" s="462">
        <f>_Loc</f>
        <v>0</v>
      </c>
      <c r="AL207" s="462">
        <f>_Loc</f>
        <v>0</v>
      </c>
      <c r="AM207" s="462">
        <f>_Loc</f>
        <v>0</v>
      </c>
      <c r="AN207" s="462">
        <f>_Loc</f>
        <v>0</v>
      </c>
      <c r="AO207" s="462">
        <f>_Loc</f>
        <v>0</v>
      </c>
      <c r="AP207" s="462">
        <f>_Loc</f>
        <v>0</v>
      </c>
      <c r="AQ207" s="462">
        <f>_Loc</f>
        <v>0</v>
      </c>
      <c r="AR207" s="462">
        <f>_Loc</f>
        <v>0</v>
      </c>
      <c r="AS207" s="462">
        <f>_Loc</f>
        <v>0</v>
      </c>
      <c r="AT207" s="462">
        <f>_Loc</f>
        <v>0</v>
      </c>
      <c r="AU207" s="462">
        <f>_Loc</f>
        <v>0</v>
      </c>
      <c r="AV207" s="462">
        <f>_Loc</f>
        <v>0</v>
      </c>
      <c r="AW207" s="462">
        <f>_Loc</f>
        <v>0</v>
      </c>
      <c r="AX207" s="462">
        <f>_Loc</f>
        <v>0</v>
      </c>
      <c r="AY207" s="462">
        <f>_Loc</f>
        <v>0</v>
      </c>
      <c r="AZ207" s="462">
        <f>_Loc</f>
        <v>0</v>
      </c>
      <c r="BA207" s="462">
        <f>_Loc</f>
        <v>0</v>
      </c>
      <c r="BB207" s="462">
        <f>_Loc</f>
        <v>0</v>
      </c>
      <c r="BC207" s="462">
        <f>_Loc</f>
        <v>0</v>
      </c>
      <c r="BD207" s="462">
        <f>_Loc</f>
        <v>0</v>
      </c>
      <c r="BE207" s="462">
        <f>_Loc</f>
        <v>0</v>
      </c>
      <c r="BF207" s="462">
        <f>_Loc</f>
        <v>0</v>
      </c>
      <c r="BG207" s="462">
        <f>_Loc</f>
        <v>0</v>
      </c>
      <c r="BH207" s="462">
        <f>_Loc</f>
        <v>0</v>
      </c>
      <c r="BI207" s="462">
        <f>_Loc</f>
        <v>0</v>
      </c>
      <c r="BJ207" s="462">
        <f>_Loc</f>
        <v>0</v>
      </c>
      <c r="BK207" s="462">
        <f>_Loc</f>
        <v>0</v>
      </c>
      <c r="BL207" s="462">
        <f>_Loc</f>
        <v>0</v>
      </c>
      <c r="BM207" s="462">
        <f>_Loc</f>
        <v>0</v>
      </c>
    </row>
    <row r="208" spans="1:65" s="482" customFormat="1" ht="25.5" customHeight="1">
      <c r="A208" s="451"/>
      <c r="B208" s="452"/>
      <c r="C208" s="453"/>
      <c r="D208" s="500">
        <v>152</v>
      </c>
      <c r="E208" s="509" t="s">
        <v>5476</v>
      </c>
      <c r="F208" s="501" t="s">
        <v>617</v>
      </c>
      <c r="G208" s="671" t="s">
        <v>5577</v>
      </c>
      <c r="H208" s="510" t="s">
        <v>5469</v>
      </c>
      <c r="I208" s="503">
        <v>2</v>
      </c>
      <c r="J208" s="500"/>
      <c r="K208" s="529"/>
      <c r="L208" s="505">
        <v>42720</v>
      </c>
      <c r="M208" s="506" t="s">
        <v>5384</v>
      </c>
      <c r="N208" s="500">
        <v>5</v>
      </c>
      <c r="O208" s="500">
        <v>0</v>
      </c>
      <c r="P208" s="542"/>
      <c r="Q208" s="572"/>
      <c r="R208" s="455"/>
      <c r="S208" s="454"/>
      <c r="T208" s="456"/>
      <c r="U208" s="457"/>
      <c r="V208" s="456"/>
      <c r="W208" s="458"/>
      <c r="X208" s="458"/>
      <c r="Y208" s="459"/>
      <c r="Z208" s="460"/>
      <c r="AA208" s="461"/>
      <c r="AB208" s="462"/>
      <c r="AC208" s="462"/>
      <c r="AD208" s="462"/>
      <c r="AE208" s="462"/>
      <c r="AF208" s="462"/>
      <c r="AG208" s="462"/>
      <c r="AH208" s="462"/>
      <c r="AI208" s="462"/>
      <c r="AJ208" s="462"/>
      <c r="AK208" s="462"/>
      <c r="AL208" s="462"/>
      <c r="AM208" s="462"/>
      <c r="AN208" s="462"/>
      <c r="AO208" s="462"/>
      <c r="AP208" s="462"/>
      <c r="AQ208" s="462"/>
      <c r="AR208" s="462"/>
      <c r="AS208" s="462"/>
      <c r="AT208" s="462"/>
      <c r="AU208" s="462"/>
      <c r="AV208" s="462"/>
      <c r="AW208" s="462"/>
      <c r="AX208" s="462"/>
      <c r="AY208" s="462"/>
      <c r="AZ208" s="462"/>
      <c r="BA208" s="462"/>
      <c r="BB208" s="462"/>
      <c r="BC208" s="462"/>
      <c r="BD208" s="462"/>
      <c r="BE208" s="462"/>
      <c r="BF208" s="462"/>
      <c r="BG208" s="462"/>
      <c r="BH208" s="462"/>
      <c r="BI208" s="462"/>
      <c r="BJ208" s="462"/>
      <c r="BK208" s="462"/>
      <c r="BL208" s="462"/>
      <c r="BM208" s="462"/>
    </row>
    <row r="209" spans="1:65" s="482" customFormat="1" ht="25.5" customHeight="1">
      <c r="A209" s="451"/>
      <c r="B209" s="452"/>
      <c r="C209" s="453"/>
      <c r="D209" s="500">
        <v>154</v>
      </c>
      <c r="E209" s="500" t="s">
        <v>5370</v>
      </c>
      <c r="F209" s="501" t="s">
        <v>661</v>
      </c>
      <c r="G209" s="502" t="s">
        <v>5490</v>
      </c>
      <c r="H209" s="510" t="s">
        <v>5330</v>
      </c>
      <c r="I209" s="503">
        <v>2</v>
      </c>
      <c r="J209" s="500" t="s">
        <v>1511</v>
      </c>
      <c r="K209" s="504"/>
      <c r="L209" s="505">
        <v>42609</v>
      </c>
      <c r="M209" s="506" t="s">
        <v>5424</v>
      </c>
      <c r="N209" s="500">
        <v>2</v>
      </c>
      <c r="O209" s="500">
        <v>0</v>
      </c>
      <c r="P209" s="507"/>
      <c r="Q209" s="500"/>
      <c r="R209" s="455"/>
      <c r="S209" s="454"/>
      <c r="T209" s="456"/>
      <c r="U209" s="457"/>
      <c r="V209" s="456"/>
      <c r="W209" s="458"/>
      <c r="X209" s="458"/>
      <c r="Y209" s="459"/>
      <c r="Z209" s="460"/>
      <c r="AA209" s="461"/>
      <c r="AB209" s="462"/>
      <c r="AC209" s="462"/>
      <c r="AD209" s="462"/>
      <c r="AE209" s="462"/>
      <c r="AF209" s="462"/>
      <c r="AG209" s="462"/>
      <c r="AH209" s="462"/>
      <c r="AI209" s="462"/>
      <c r="AJ209" s="462"/>
      <c r="AK209" s="462"/>
      <c r="AL209" s="462"/>
      <c r="AM209" s="462"/>
      <c r="AN209" s="462"/>
      <c r="AO209" s="462"/>
      <c r="AP209" s="462"/>
      <c r="AQ209" s="462"/>
      <c r="AR209" s="462"/>
      <c r="AS209" s="462"/>
      <c r="AT209" s="462"/>
      <c r="AU209" s="462"/>
      <c r="AV209" s="462"/>
      <c r="AW209" s="462"/>
      <c r="AX209" s="462"/>
      <c r="AY209" s="462"/>
      <c r="AZ209" s="462"/>
      <c r="BA209" s="462"/>
      <c r="BB209" s="462"/>
      <c r="BC209" s="462"/>
      <c r="BD209" s="462"/>
      <c r="BE209" s="462"/>
      <c r="BF209" s="462"/>
      <c r="BG209" s="462"/>
      <c r="BH209" s="462"/>
      <c r="BI209" s="462"/>
      <c r="BJ209" s="462"/>
      <c r="BK209" s="462"/>
      <c r="BL209" s="462"/>
      <c r="BM209" s="462"/>
    </row>
    <row r="210" spans="1:65" s="482" customFormat="1" ht="25.5" customHeight="1">
      <c r="A210" s="451"/>
      <c r="B210" s="452"/>
      <c r="C210" s="453"/>
      <c r="D210" s="500">
        <v>155</v>
      </c>
      <c r="E210" s="500" t="s">
        <v>5353</v>
      </c>
      <c r="F210" s="501" t="s">
        <v>1360</v>
      </c>
      <c r="G210" s="502" t="s">
        <v>1362</v>
      </c>
      <c r="H210" s="510" t="s">
        <v>5335</v>
      </c>
      <c r="I210" s="503"/>
      <c r="J210" s="500" t="s">
        <v>1511</v>
      </c>
      <c r="K210" s="555"/>
      <c r="L210" s="505">
        <v>42609</v>
      </c>
      <c r="M210" s="506" t="s">
        <v>5424</v>
      </c>
      <c r="N210" s="616" t="s">
        <v>5279</v>
      </c>
      <c r="O210" s="500">
        <v>38</v>
      </c>
      <c r="P210" s="507"/>
      <c r="Q210" s="500"/>
      <c r="R210" s="455"/>
      <c r="S210" s="454"/>
      <c r="T210" s="456"/>
      <c r="U210" s="457"/>
      <c r="V210" s="456"/>
      <c r="W210" s="458"/>
      <c r="X210" s="458"/>
      <c r="Y210" s="459"/>
      <c r="Z210" s="460"/>
      <c r="AA210" s="461"/>
      <c r="AB210" s="462"/>
      <c r="AC210" s="462"/>
      <c r="AD210" s="462"/>
      <c r="AE210" s="462"/>
      <c r="AF210" s="462"/>
      <c r="AG210" s="462"/>
      <c r="AH210" s="462"/>
      <c r="AI210" s="462"/>
      <c r="AJ210" s="462"/>
      <c r="AK210" s="462"/>
      <c r="AL210" s="462"/>
      <c r="AM210" s="462"/>
      <c r="AN210" s="462"/>
      <c r="AO210" s="462"/>
      <c r="AP210" s="462"/>
      <c r="AQ210" s="462"/>
      <c r="AR210" s="462"/>
      <c r="AS210" s="462"/>
      <c r="AT210" s="462"/>
      <c r="AU210" s="462"/>
      <c r="AV210" s="462"/>
      <c r="AW210" s="462"/>
      <c r="AX210" s="462"/>
      <c r="AY210" s="462"/>
      <c r="AZ210" s="462"/>
      <c r="BA210" s="462"/>
      <c r="BB210" s="462"/>
      <c r="BC210" s="462"/>
      <c r="BD210" s="462"/>
      <c r="BE210" s="462"/>
      <c r="BF210" s="462"/>
      <c r="BG210" s="462"/>
      <c r="BH210" s="462"/>
      <c r="BI210" s="462"/>
      <c r="BJ210" s="462"/>
      <c r="BK210" s="462"/>
      <c r="BL210" s="462"/>
      <c r="BM210" s="462"/>
    </row>
    <row r="211" spans="1:65" s="482" customFormat="1" ht="25.5" customHeight="1">
      <c r="A211" s="451">
        <f>_Ngay_gio</f>
        <v>0</v>
      </c>
      <c r="B211" s="452" t="str">
        <f>_Gio</f>
        <v>6:30</v>
      </c>
      <c r="C211" s="527" t="s">
        <v>3300</v>
      </c>
      <c r="D211" s="500">
        <v>157</v>
      </c>
      <c r="E211" s="509" t="s">
        <v>5476</v>
      </c>
      <c r="F211" s="501" t="s">
        <v>688</v>
      </c>
      <c r="G211" s="671" t="s">
        <v>5575</v>
      </c>
      <c r="H211" s="510" t="s">
        <v>5452</v>
      </c>
      <c r="I211" s="503">
        <v>2</v>
      </c>
      <c r="J211" s="500"/>
      <c r="K211" s="559"/>
      <c r="L211" s="505">
        <v>42718</v>
      </c>
      <c r="M211" s="506" t="s">
        <v>5487</v>
      </c>
      <c r="N211" s="500">
        <v>5</v>
      </c>
      <c r="O211" s="500">
        <v>1</v>
      </c>
      <c r="P211" s="507"/>
      <c r="Q211" s="500"/>
      <c r="R211" s="455"/>
      <c r="S211" s="454" t="str">
        <f>_Ngay</f>
        <v/>
      </c>
      <c r="T211" s="456"/>
      <c r="U211" s="457"/>
      <c r="V211" s="456"/>
      <c r="W211" s="458" t="str">
        <f>_Loc</f>
        <v>CTDB</v>
      </c>
      <c r="X211" s="458" t="str">
        <f>_Loc</f>
        <v>KCT</v>
      </c>
      <c r="Y211" s="459" t="e">
        <f>#REF!-2*Q211</f>
        <v>#REF!</v>
      </c>
      <c r="Z211" s="460" t="e">
        <f>+O211/P211</f>
        <v>#DIV/0!</v>
      </c>
      <c r="AA211" s="461"/>
      <c r="AB211" s="462">
        <f>_Loc</f>
        <v>0</v>
      </c>
      <c r="AC211" s="462">
        <f>_Loc</f>
        <v>0</v>
      </c>
      <c r="AD211" s="462" t="str">
        <f>_Loc</f>
        <v>x</v>
      </c>
      <c r="AE211" s="462">
        <f>_Loc</f>
        <v>0</v>
      </c>
      <c r="AF211" s="462">
        <f>_Loc</f>
        <v>0</v>
      </c>
      <c r="AG211" s="462">
        <f>_Loc</f>
        <v>0</v>
      </c>
      <c r="AH211" s="462" t="str">
        <f>_Loc</f>
        <v>x</v>
      </c>
      <c r="AI211" s="462">
        <f>_Loc</f>
        <v>0</v>
      </c>
      <c r="AJ211" s="462">
        <f>_Loc</f>
        <v>0</v>
      </c>
      <c r="AK211" s="462">
        <f>_Loc</f>
        <v>0</v>
      </c>
      <c r="AL211" s="462">
        <f>_Loc</f>
        <v>0</v>
      </c>
      <c r="AM211" s="462">
        <f>_Loc</f>
        <v>0</v>
      </c>
      <c r="AN211" s="462">
        <f>_Loc</f>
        <v>0</v>
      </c>
      <c r="AO211" s="462">
        <f>_Loc</f>
        <v>0</v>
      </c>
      <c r="AP211" s="462">
        <f>_Loc</f>
        <v>0</v>
      </c>
      <c r="AQ211" s="462">
        <f>_Loc</f>
        <v>0</v>
      </c>
      <c r="AR211" s="462">
        <f>_Loc</f>
        <v>0</v>
      </c>
      <c r="AS211" s="462">
        <f>_Loc</f>
        <v>0</v>
      </c>
      <c r="AT211" s="462">
        <f>_Loc</f>
        <v>0</v>
      </c>
      <c r="AU211" s="462">
        <f>_Loc</f>
        <v>0</v>
      </c>
      <c r="AV211" s="462">
        <f>_Loc</f>
        <v>0</v>
      </c>
      <c r="AW211" s="462">
        <f>_Loc</f>
        <v>0</v>
      </c>
      <c r="AX211" s="462">
        <f>_Loc</f>
        <v>0</v>
      </c>
      <c r="AY211" s="462">
        <f>_Loc</f>
        <v>0</v>
      </c>
      <c r="AZ211" s="462">
        <f>_Loc</f>
        <v>0</v>
      </c>
      <c r="BA211" s="462">
        <f>_Loc</f>
        <v>0</v>
      </c>
      <c r="BB211" s="462">
        <f>_Loc</f>
        <v>0</v>
      </c>
      <c r="BC211" s="462">
        <f>_Loc</f>
        <v>0</v>
      </c>
      <c r="BD211" s="462">
        <f>_Loc</f>
        <v>0</v>
      </c>
      <c r="BE211" s="462">
        <f>_Loc</f>
        <v>0</v>
      </c>
      <c r="BF211" s="462">
        <f>_Loc</f>
        <v>0</v>
      </c>
      <c r="BG211" s="462">
        <f>_Loc</f>
        <v>0</v>
      </c>
      <c r="BH211" s="462">
        <f>_Loc</f>
        <v>0</v>
      </c>
      <c r="BI211" s="462">
        <f>_Loc</f>
        <v>0</v>
      </c>
      <c r="BJ211" s="462">
        <f>_Loc</f>
        <v>0</v>
      </c>
      <c r="BK211" s="462">
        <f>_Loc</f>
        <v>0</v>
      </c>
      <c r="BL211" s="462">
        <f>_Loc</f>
        <v>0</v>
      </c>
      <c r="BM211" s="462">
        <f>_Loc</f>
        <v>0</v>
      </c>
    </row>
    <row r="212" spans="1:65" s="482" customFormat="1" ht="36" customHeight="1" thickBot="1">
      <c r="A212" s="451">
        <f>_Ngay_gio</f>
        <v>0</v>
      </c>
      <c r="B212" s="452" t="str">
        <f>_Gio</f>
        <v>6:30</v>
      </c>
      <c r="C212" s="453" t="s">
        <v>3360</v>
      </c>
      <c r="D212" s="500">
        <v>158</v>
      </c>
      <c r="E212" s="500" t="s">
        <v>5370</v>
      </c>
      <c r="F212" s="501" t="s">
        <v>1850</v>
      </c>
      <c r="G212" s="502" t="s">
        <v>5443</v>
      </c>
      <c r="H212" s="510" t="s">
        <v>5330</v>
      </c>
      <c r="I212" s="503">
        <v>1</v>
      </c>
      <c r="J212" s="500" t="s">
        <v>1511</v>
      </c>
      <c r="K212" s="504"/>
      <c r="L212" s="505">
        <v>42610</v>
      </c>
      <c r="M212" s="506" t="s">
        <v>5470</v>
      </c>
      <c r="N212" s="500">
        <v>2</v>
      </c>
      <c r="O212" s="500">
        <v>0</v>
      </c>
      <c r="P212" s="507"/>
      <c r="Q212" s="500"/>
      <c r="R212" s="455"/>
      <c r="S212" s="454" t="str">
        <f>_Ngay</f>
        <v/>
      </c>
      <c r="T212" s="456"/>
      <c r="U212" s="457"/>
      <c r="V212" s="456"/>
      <c r="W212" s="458" t="str">
        <f>_Loc</f>
        <v>CTCA</v>
      </c>
      <c r="X212" s="458" t="str">
        <f>_Loc</f>
        <v>KCT</v>
      </c>
      <c r="Y212" s="459" t="e">
        <f>#REF!-2*Q212</f>
        <v>#REF!</v>
      </c>
      <c r="Z212" s="460" t="e">
        <f>+O212/P212</f>
        <v>#DIV/0!</v>
      </c>
      <c r="AA212" s="461"/>
      <c r="AB212" s="462">
        <f>_Loc</f>
        <v>0</v>
      </c>
      <c r="AC212" s="462">
        <f>_Loc</f>
        <v>0</v>
      </c>
      <c r="AD212" s="462">
        <f>_Loc</f>
        <v>0</v>
      </c>
      <c r="AE212" s="462">
        <f>_Loc</f>
        <v>0</v>
      </c>
      <c r="AF212" s="462">
        <f>_Loc</f>
        <v>0</v>
      </c>
      <c r="AG212" s="462">
        <f>_Loc</f>
        <v>0</v>
      </c>
      <c r="AH212" s="462">
        <f>_Loc</f>
        <v>0</v>
      </c>
      <c r="AI212" s="462">
        <f>_Loc</f>
        <v>0</v>
      </c>
      <c r="AJ212" s="462">
        <f>_Loc</f>
        <v>0</v>
      </c>
      <c r="AK212" s="462">
        <f>_Loc</f>
        <v>0</v>
      </c>
      <c r="AL212" s="462">
        <f>_Loc</f>
        <v>0</v>
      </c>
      <c r="AM212" s="462">
        <f>_Loc</f>
        <v>0</v>
      </c>
      <c r="AN212" s="462">
        <f>_Loc</f>
        <v>0</v>
      </c>
      <c r="AO212" s="462">
        <f>_Loc</f>
        <v>0</v>
      </c>
      <c r="AP212" s="462">
        <f>_Loc</f>
        <v>0</v>
      </c>
      <c r="AQ212" s="462">
        <f>_Loc</f>
        <v>0</v>
      </c>
      <c r="AR212" s="462">
        <f>_Loc</f>
        <v>0</v>
      </c>
      <c r="AS212" s="462">
        <f>_Loc</f>
        <v>0</v>
      </c>
      <c r="AT212" s="462">
        <f>_Loc</f>
        <v>0</v>
      </c>
      <c r="AU212" s="462">
        <f>_Loc</f>
        <v>0</v>
      </c>
      <c r="AV212" s="462">
        <f>_Loc</f>
        <v>0</v>
      </c>
      <c r="AW212" s="462">
        <f>_Loc</f>
        <v>0</v>
      </c>
      <c r="AX212" s="462" t="str">
        <f>_Loc</f>
        <v>x</v>
      </c>
      <c r="AY212" s="462">
        <f>_Loc</f>
        <v>0</v>
      </c>
      <c r="AZ212" s="462">
        <f>_Loc</f>
        <v>0</v>
      </c>
      <c r="BA212" s="462">
        <f>_Loc</f>
        <v>0</v>
      </c>
      <c r="BB212" s="462">
        <f>_Loc</f>
        <v>0</v>
      </c>
      <c r="BC212" s="462">
        <f>_Loc</f>
        <v>0</v>
      </c>
      <c r="BD212" s="462">
        <f>_Loc</f>
        <v>0</v>
      </c>
      <c r="BE212" s="462">
        <f>_Loc</f>
        <v>0</v>
      </c>
      <c r="BF212" s="462">
        <f>_Loc</f>
        <v>0</v>
      </c>
      <c r="BG212" s="462">
        <f>_Loc</f>
        <v>0</v>
      </c>
      <c r="BH212" s="462">
        <f>_Loc</f>
        <v>0</v>
      </c>
      <c r="BI212" s="462">
        <f>_Loc</f>
        <v>0</v>
      </c>
      <c r="BJ212" s="462">
        <f>_Loc</f>
        <v>0</v>
      </c>
      <c r="BK212" s="462">
        <f>_Loc</f>
        <v>0</v>
      </c>
      <c r="BL212" s="462">
        <f>_Loc</f>
        <v>0</v>
      </c>
      <c r="BM212" s="462">
        <f>_Loc</f>
        <v>0</v>
      </c>
    </row>
    <row r="213" spans="1:65" s="482" customFormat="1" ht="34.5" customHeight="1">
      <c r="A213" s="467"/>
      <c r="B213" s="468"/>
      <c r="C213" s="469"/>
      <c r="D213" s="825" t="s">
        <v>5502</v>
      </c>
      <c r="E213" s="826"/>
      <c r="F213" s="826"/>
      <c r="G213" s="826"/>
      <c r="H213" s="827"/>
      <c r="I213" s="624"/>
      <c r="J213" s="627"/>
      <c r="K213" s="627"/>
      <c r="L213" s="625"/>
      <c r="M213" s="626"/>
      <c r="N213" s="681"/>
      <c r="O213" s="556"/>
      <c r="P213" s="678"/>
      <c r="Q213" s="589"/>
      <c r="R213" s="473"/>
      <c r="S213" s="474"/>
      <c r="T213" s="475"/>
      <c r="U213" s="476"/>
      <c r="V213" s="475"/>
      <c r="W213" s="477"/>
      <c r="X213" s="477"/>
      <c r="Y213" s="478"/>
      <c r="Z213" s="479"/>
      <c r="AA213" s="480"/>
      <c r="AB213" s="481"/>
      <c r="AC213" s="481"/>
      <c r="AD213" s="481"/>
      <c r="AE213" s="481"/>
      <c r="AF213" s="481"/>
      <c r="AG213" s="481"/>
      <c r="AH213" s="481"/>
      <c r="AI213" s="481"/>
      <c r="AJ213" s="481"/>
      <c r="AK213" s="481"/>
      <c r="AL213" s="481"/>
      <c r="AM213" s="481"/>
      <c r="AN213" s="481"/>
      <c r="AO213" s="481"/>
      <c r="AP213" s="481"/>
      <c r="AQ213" s="481"/>
      <c r="AR213" s="481"/>
      <c r="AS213" s="481"/>
      <c r="AT213" s="481"/>
      <c r="AU213" s="481"/>
      <c r="AV213" s="481"/>
      <c r="AW213" s="481"/>
      <c r="AX213" s="481"/>
      <c r="AY213" s="481"/>
      <c r="AZ213" s="481"/>
      <c r="BA213" s="481"/>
      <c r="BB213" s="481"/>
      <c r="BC213" s="481"/>
      <c r="BD213" s="481"/>
      <c r="BE213" s="481"/>
      <c r="BF213" s="481"/>
      <c r="BG213" s="481"/>
      <c r="BH213" s="481"/>
      <c r="BI213" s="481"/>
      <c r="BJ213" s="481"/>
      <c r="BK213" s="481"/>
      <c r="BL213" s="481"/>
      <c r="BM213" s="481"/>
    </row>
    <row r="214" spans="1:65" s="482" customFormat="1" ht="26.25" customHeight="1">
      <c r="A214" s="467"/>
      <c r="B214" s="468"/>
      <c r="C214" s="469"/>
      <c r="D214" s="500">
        <v>1</v>
      </c>
      <c r="E214" s="619"/>
      <c r="F214" s="500" t="s">
        <v>105</v>
      </c>
      <c r="G214" s="502" t="str">
        <f>'[1]2015'!$B$56</f>
        <v>Môi trường</v>
      </c>
      <c r="H214" s="510"/>
      <c r="I214" s="503">
        <v>2</v>
      </c>
      <c r="J214" s="500" t="s">
        <v>1484</v>
      </c>
      <c r="K214" s="622">
        <v>90</v>
      </c>
      <c r="L214" s="623">
        <v>42602</v>
      </c>
      <c r="M214" s="612" t="s">
        <v>5424</v>
      </c>
      <c r="N214" s="500">
        <v>2</v>
      </c>
      <c r="O214" s="556">
        <v>2</v>
      </c>
      <c r="P214" s="678"/>
      <c r="Q214" s="589"/>
      <c r="R214" s="603"/>
      <c r="S214" s="474"/>
      <c r="T214" s="475"/>
      <c r="U214" s="476"/>
      <c r="V214" s="475"/>
      <c r="W214" s="477"/>
      <c r="X214" s="477"/>
      <c r="Y214" s="478"/>
      <c r="Z214" s="479"/>
      <c r="AA214" s="480"/>
      <c r="AB214" s="481"/>
      <c r="AC214" s="481"/>
      <c r="AD214" s="481"/>
      <c r="AE214" s="481"/>
      <c r="AF214" s="481"/>
      <c r="AG214" s="481"/>
      <c r="AH214" s="481"/>
      <c r="AI214" s="481"/>
      <c r="AJ214" s="481"/>
      <c r="AK214" s="481"/>
      <c r="AL214" s="481"/>
      <c r="AM214" s="481"/>
      <c r="AN214" s="481"/>
      <c r="AO214" s="481"/>
      <c r="AP214" s="481"/>
      <c r="AQ214" s="481"/>
      <c r="AR214" s="481"/>
      <c r="AS214" s="481"/>
      <c r="AT214" s="481"/>
      <c r="AU214" s="481"/>
      <c r="AV214" s="481"/>
      <c r="AW214" s="481"/>
      <c r="AX214" s="481"/>
      <c r="AY214" s="481"/>
      <c r="AZ214" s="481"/>
      <c r="BA214" s="481"/>
      <c r="BB214" s="481"/>
      <c r="BC214" s="481"/>
      <c r="BD214" s="481"/>
      <c r="BE214" s="481"/>
      <c r="BF214" s="481"/>
      <c r="BG214" s="481"/>
      <c r="BH214" s="481"/>
      <c r="BI214" s="481"/>
      <c r="BJ214" s="481"/>
      <c r="BK214" s="481"/>
      <c r="BL214" s="481"/>
      <c r="BM214" s="481"/>
    </row>
    <row r="215" spans="1:65" s="482" customFormat="1" ht="26.25" customHeight="1">
      <c r="A215" s="467"/>
      <c r="B215" s="468"/>
      <c r="C215" s="469"/>
      <c r="D215" s="500">
        <v>3</v>
      </c>
      <c r="E215" s="620"/>
      <c r="F215" s="501" t="s">
        <v>215</v>
      </c>
      <c r="G215" s="502" t="s">
        <v>5440</v>
      </c>
      <c r="H215" s="593"/>
      <c r="I215" s="503">
        <v>2</v>
      </c>
      <c r="J215" s="500" t="s">
        <v>1484</v>
      </c>
      <c r="K215" s="500">
        <v>90</v>
      </c>
      <c r="L215" s="574">
        <v>42605</v>
      </c>
      <c r="M215" s="506" t="s">
        <v>5385</v>
      </c>
      <c r="N215" s="500">
        <v>5</v>
      </c>
      <c r="O215" s="556">
        <v>1</v>
      </c>
      <c r="P215" s="678"/>
      <c r="Q215" s="589"/>
      <c r="R215" s="603"/>
      <c r="S215" s="474"/>
      <c r="T215" s="475"/>
      <c r="U215" s="476"/>
      <c r="V215" s="475"/>
      <c r="W215" s="477"/>
      <c r="X215" s="477"/>
      <c r="Y215" s="478"/>
      <c r="Z215" s="479"/>
      <c r="AA215" s="480"/>
      <c r="AB215" s="481"/>
      <c r="AC215" s="481"/>
      <c r="AD215" s="481"/>
      <c r="AE215" s="481"/>
      <c r="AF215" s="481"/>
      <c r="AG215" s="481"/>
      <c r="AH215" s="481"/>
      <c r="AI215" s="481"/>
      <c r="AJ215" s="481"/>
      <c r="AK215" s="481"/>
      <c r="AL215" s="481"/>
      <c r="AM215" s="481"/>
      <c r="AN215" s="481"/>
      <c r="AO215" s="481"/>
      <c r="AP215" s="481"/>
      <c r="AQ215" s="481"/>
      <c r="AR215" s="481"/>
      <c r="AS215" s="481"/>
      <c r="AT215" s="481"/>
      <c r="AU215" s="481"/>
      <c r="AV215" s="481"/>
      <c r="AW215" s="481"/>
      <c r="AX215" s="481"/>
      <c r="AY215" s="481"/>
      <c r="AZ215" s="481"/>
      <c r="BA215" s="481"/>
      <c r="BB215" s="481"/>
      <c r="BC215" s="481"/>
      <c r="BD215" s="481"/>
      <c r="BE215" s="481"/>
      <c r="BF215" s="481"/>
      <c r="BG215" s="481"/>
      <c r="BH215" s="481"/>
      <c r="BI215" s="481"/>
      <c r="BJ215" s="481"/>
      <c r="BK215" s="481"/>
      <c r="BL215" s="481"/>
      <c r="BM215" s="481"/>
    </row>
    <row r="216" spans="1:65" s="482" customFormat="1" ht="26.25" customHeight="1">
      <c r="A216" s="467"/>
      <c r="B216" s="468"/>
      <c r="C216" s="469"/>
      <c r="D216" s="500">
        <v>7</v>
      </c>
      <c r="E216" s="620"/>
      <c r="F216" s="501" t="s">
        <v>350</v>
      </c>
      <c r="G216" s="502" t="s">
        <v>352</v>
      </c>
      <c r="H216" s="592"/>
      <c r="I216" s="503">
        <v>2</v>
      </c>
      <c r="J216" s="500" t="s">
        <v>1484</v>
      </c>
      <c r="K216" s="500">
        <v>90</v>
      </c>
      <c r="L216" s="621">
        <v>42605</v>
      </c>
      <c r="M216" s="523" t="s">
        <v>5385</v>
      </c>
      <c r="N216" s="500">
        <v>5</v>
      </c>
      <c r="O216" s="556">
        <v>1</v>
      </c>
      <c r="P216" s="678"/>
      <c r="Q216" s="589"/>
      <c r="R216" s="603"/>
      <c r="S216" s="474"/>
      <c r="T216" s="475"/>
      <c r="U216" s="476"/>
      <c r="V216" s="475"/>
      <c r="W216" s="477"/>
      <c r="X216" s="477"/>
      <c r="Y216" s="478"/>
      <c r="Z216" s="479"/>
      <c r="AA216" s="480"/>
      <c r="AB216" s="481"/>
      <c r="AC216" s="481"/>
      <c r="AD216" s="481"/>
      <c r="AE216" s="481"/>
      <c r="AF216" s="481"/>
      <c r="AG216" s="481"/>
      <c r="AH216" s="481"/>
      <c r="AI216" s="481"/>
      <c r="AJ216" s="481"/>
      <c r="AK216" s="481"/>
      <c r="AL216" s="481"/>
      <c r="AM216" s="481"/>
      <c r="AN216" s="481"/>
      <c r="AO216" s="481"/>
      <c r="AP216" s="481"/>
      <c r="AQ216" s="481"/>
      <c r="AR216" s="481"/>
      <c r="AS216" s="481"/>
      <c r="AT216" s="481"/>
      <c r="AU216" s="481"/>
      <c r="AV216" s="481"/>
      <c r="AW216" s="481"/>
      <c r="AX216" s="481"/>
      <c r="AY216" s="481"/>
      <c r="AZ216" s="481"/>
      <c r="BA216" s="481"/>
      <c r="BB216" s="481"/>
      <c r="BC216" s="481"/>
      <c r="BD216" s="481"/>
      <c r="BE216" s="481"/>
      <c r="BF216" s="481"/>
      <c r="BG216" s="481"/>
      <c r="BH216" s="481"/>
      <c r="BI216" s="481"/>
      <c r="BJ216" s="481"/>
      <c r="BK216" s="481"/>
      <c r="BL216" s="481"/>
      <c r="BM216" s="481"/>
    </row>
    <row r="217" spans="1:65" s="482" customFormat="1" ht="26.25" customHeight="1">
      <c r="A217" s="467"/>
      <c r="B217" s="468"/>
      <c r="C217" s="469"/>
      <c r="D217" s="500">
        <v>4</v>
      </c>
      <c r="E217" s="620"/>
      <c r="F217" s="501" t="s">
        <v>687</v>
      </c>
      <c r="G217" s="502" t="s">
        <v>5429</v>
      </c>
      <c r="H217" s="615"/>
      <c r="I217" s="503">
        <v>3</v>
      </c>
      <c r="J217" s="500" t="s">
        <v>1484</v>
      </c>
      <c r="K217" s="500">
        <v>90</v>
      </c>
      <c r="L217" s="574">
        <v>42606</v>
      </c>
      <c r="M217" s="506" t="s">
        <v>5386</v>
      </c>
      <c r="N217" s="616">
        <v>5</v>
      </c>
      <c r="O217" s="556">
        <v>1</v>
      </c>
      <c r="P217" s="678"/>
      <c r="Q217" s="589"/>
      <c r="R217" s="603"/>
      <c r="S217" s="474"/>
      <c r="T217" s="475"/>
      <c r="U217" s="476"/>
      <c r="V217" s="475"/>
      <c r="W217" s="477"/>
      <c r="X217" s="477"/>
      <c r="Y217" s="478"/>
      <c r="Z217" s="479"/>
      <c r="AA217" s="480"/>
      <c r="AB217" s="481"/>
      <c r="AC217" s="481"/>
      <c r="AD217" s="481"/>
      <c r="AE217" s="481"/>
      <c r="AF217" s="481"/>
      <c r="AG217" s="481"/>
      <c r="AH217" s="481"/>
      <c r="AI217" s="481"/>
      <c r="AJ217" s="481"/>
      <c r="AK217" s="481"/>
      <c r="AL217" s="481"/>
      <c r="AM217" s="481"/>
      <c r="AN217" s="481"/>
      <c r="AO217" s="481"/>
      <c r="AP217" s="481"/>
      <c r="AQ217" s="481"/>
      <c r="AR217" s="481"/>
      <c r="AS217" s="481"/>
      <c r="AT217" s="481"/>
      <c r="AU217" s="481"/>
      <c r="AV217" s="481"/>
      <c r="AW217" s="481"/>
      <c r="AX217" s="481"/>
      <c r="AY217" s="481"/>
      <c r="AZ217" s="481"/>
      <c r="BA217" s="481"/>
      <c r="BB217" s="481"/>
      <c r="BC217" s="481"/>
      <c r="BD217" s="481"/>
      <c r="BE217" s="481"/>
      <c r="BF217" s="481"/>
      <c r="BG217" s="481"/>
      <c r="BH217" s="481"/>
      <c r="BI217" s="481"/>
      <c r="BJ217" s="481"/>
      <c r="BK217" s="481"/>
      <c r="BL217" s="481"/>
      <c r="BM217" s="481"/>
    </row>
    <row r="218" spans="1:65" s="482" customFormat="1" ht="26.25" customHeight="1">
      <c r="A218" s="467"/>
      <c r="B218" s="468"/>
      <c r="C218" s="469"/>
      <c r="D218" s="500">
        <v>11</v>
      </c>
      <c r="E218" s="620"/>
      <c r="F218" s="501" t="s">
        <v>563</v>
      </c>
      <c r="G218" s="502" t="s">
        <v>564</v>
      </c>
      <c r="H218" s="593"/>
      <c r="I218" s="503">
        <v>4</v>
      </c>
      <c r="J218" s="500" t="s">
        <v>1511</v>
      </c>
      <c r="K218" s="600"/>
      <c r="L218" s="505">
        <v>42606</v>
      </c>
      <c r="M218" s="506" t="s">
        <v>5386</v>
      </c>
      <c r="N218" s="500">
        <v>5</v>
      </c>
      <c r="O218" s="556"/>
      <c r="P218" s="678"/>
      <c r="Q218" s="589"/>
      <c r="R218" s="603"/>
      <c r="S218" s="474"/>
      <c r="T218" s="475"/>
      <c r="U218" s="476"/>
      <c r="V218" s="475"/>
      <c r="W218" s="477"/>
      <c r="X218" s="477"/>
      <c r="Y218" s="478"/>
      <c r="Z218" s="479"/>
      <c r="AA218" s="480"/>
      <c r="AB218" s="481"/>
      <c r="AC218" s="481"/>
      <c r="AD218" s="481"/>
      <c r="AE218" s="481"/>
      <c r="AF218" s="481"/>
      <c r="AG218" s="481"/>
      <c r="AH218" s="481"/>
      <c r="AI218" s="481"/>
      <c r="AJ218" s="481"/>
      <c r="AK218" s="481"/>
      <c r="AL218" s="481"/>
      <c r="AM218" s="481"/>
      <c r="AN218" s="481"/>
      <c r="AO218" s="481"/>
      <c r="AP218" s="481"/>
      <c r="AQ218" s="481"/>
      <c r="AR218" s="481"/>
      <c r="AS218" s="481"/>
      <c r="AT218" s="481"/>
      <c r="AU218" s="481"/>
      <c r="AV218" s="481"/>
      <c r="AW218" s="481"/>
      <c r="AX218" s="481"/>
      <c r="AY218" s="481"/>
      <c r="AZ218" s="481"/>
      <c r="BA218" s="481"/>
      <c r="BB218" s="481"/>
      <c r="BC218" s="481"/>
      <c r="BD218" s="481"/>
      <c r="BE218" s="481"/>
      <c r="BF218" s="481"/>
      <c r="BG218" s="481"/>
      <c r="BH218" s="481"/>
      <c r="BI218" s="481"/>
      <c r="BJ218" s="481"/>
      <c r="BK218" s="481"/>
      <c r="BL218" s="481"/>
      <c r="BM218" s="481"/>
    </row>
    <row r="219" spans="1:65" s="482" customFormat="1" ht="26.25" customHeight="1">
      <c r="A219" s="467"/>
      <c r="B219" s="468"/>
      <c r="C219" s="469"/>
      <c r="D219" s="500">
        <v>6</v>
      </c>
      <c r="E219" s="620"/>
      <c r="F219" s="562" t="s">
        <v>188</v>
      </c>
      <c r="G219" s="541" t="s">
        <v>190</v>
      </c>
      <c r="H219" s="592"/>
      <c r="I219" s="533">
        <v>3</v>
      </c>
      <c r="J219" s="525" t="s">
        <v>1484</v>
      </c>
      <c r="K219" s="538">
        <v>90</v>
      </c>
      <c r="L219" s="569">
        <v>42608</v>
      </c>
      <c r="M219" s="523" t="s">
        <v>5384</v>
      </c>
      <c r="N219" s="500">
        <v>5</v>
      </c>
      <c r="O219" s="556"/>
      <c r="P219" s="678"/>
      <c r="Q219" s="589"/>
      <c r="R219" s="603"/>
      <c r="S219" s="474"/>
      <c r="T219" s="475"/>
      <c r="U219" s="476"/>
      <c r="V219" s="475"/>
      <c r="W219" s="477"/>
      <c r="X219" s="477"/>
      <c r="Y219" s="478"/>
      <c r="Z219" s="479"/>
      <c r="AA219" s="480"/>
      <c r="AB219" s="481"/>
      <c r="AC219" s="481"/>
      <c r="AD219" s="481"/>
      <c r="AE219" s="481"/>
      <c r="AF219" s="481"/>
      <c r="AG219" s="481"/>
      <c r="AH219" s="481"/>
      <c r="AI219" s="481"/>
      <c r="AJ219" s="481"/>
      <c r="AK219" s="481"/>
      <c r="AL219" s="481"/>
      <c r="AM219" s="481"/>
      <c r="AN219" s="481"/>
      <c r="AO219" s="481"/>
      <c r="AP219" s="481"/>
      <c r="AQ219" s="481"/>
      <c r="AR219" s="481"/>
      <c r="AS219" s="481"/>
      <c r="AT219" s="481"/>
      <c r="AU219" s="481"/>
      <c r="AV219" s="481"/>
      <c r="AW219" s="481"/>
      <c r="AX219" s="481"/>
      <c r="AY219" s="481"/>
      <c r="AZ219" s="481"/>
      <c r="BA219" s="481"/>
      <c r="BB219" s="481"/>
      <c r="BC219" s="481"/>
      <c r="BD219" s="481"/>
      <c r="BE219" s="481"/>
      <c r="BF219" s="481"/>
      <c r="BG219" s="481"/>
      <c r="BH219" s="481"/>
      <c r="BI219" s="481"/>
      <c r="BJ219" s="481"/>
      <c r="BK219" s="481"/>
      <c r="BL219" s="481"/>
      <c r="BM219" s="481"/>
    </row>
    <row r="220" spans="1:65" s="482" customFormat="1" ht="26.25" customHeight="1">
      <c r="A220" s="467"/>
      <c r="B220" s="468"/>
      <c r="C220" s="469"/>
      <c r="D220" s="500">
        <v>5</v>
      </c>
      <c r="E220" s="620"/>
      <c r="F220" s="500" t="str">
        <f>'[1]2015'!$C$51</f>
        <v>CC3CA43</v>
      </c>
      <c r="G220" s="502" t="str">
        <f>'[1]2015'!$B$51</f>
        <v>Đồ án thiết kế cầu</v>
      </c>
      <c r="H220" s="655"/>
      <c r="I220" s="503">
        <v>1</v>
      </c>
      <c r="J220" s="500" t="s">
        <v>1511</v>
      </c>
      <c r="K220" s="600"/>
      <c r="L220" s="569">
        <v>42610</v>
      </c>
      <c r="M220" s="523" t="s">
        <v>5470</v>
      </c>
      <c r="N220" s="601" t="s">
        <v>5279</v>
      </c>
      <c r="O220" s="556">
        <v>1</v>
      </c>
      <c r="P220" s="678"/>
      <c r="Q220" s="589"/>
      <c r="R220" s="603"/>
      <c r="S220" s="474"/>
      <c r="T220" s="475"/>
      <c r="U220" s="476"/>
      <c r="V220" s="475"/>
      <c r="W220" s="477"/>
      <c r="X220" s="477"/>
      <c r="Y220" s="478"/>
      <c r="Z220" s="479"/>
      <c r="AA220" s="480"/>
      <c r="AB220" s="481"/>
      <c r="AC220" s="481"/>
      <c r="AD220" s="481"/>
      <c r="AE220" s="481"/>
      <c r="AF220" s="481"/>
      <c r="AG220" s="481"/>
      <c r="AH220" s="481"/>
      <c r="AI220" s="481"/>
      <c r="AJ220" s="481"/>
      <c r="AK220" s="481"/>
      <c r="AL220" s="481"/>
      <c r="AM220" s="481"/>
      <c r="AN220" s="481"/>
      <c r="AO220" s="481"/>
      <c r="AP220" s="481"/>
      <c r="AQ220" s="481"/>
      <c r="AR220" s="481"/>
      <c r="AS220" s="481"/>
      <c r="AT220" s="481"/>
      <c r="AU220" s="481"/>
      <c r="AV220" s="481"/>
      <c r="AW220" s="481"/>
      <c r="AX220" s="481"/>
      <c r="AY220" s="481"/>
      <c r="AZ220" s="481"/>
      <c r="BA220" s="481"/>
      <c r="BB220" s="481"/>
      <c r="BC220" s="481"/>
      <c r="BD220" s="481"/>
      <c r="BE220" s="481"/>
      <c r="BF220" s="481"/>
      <c r="BG220" s="481"/>
      <c r="BH220" s="481"/>
      <c r="BI220" s="481"/>
      <c r="BJ220" s="481"/>
      <c r="BK220" s="481"/>
      <c r="BL220" s="481"/>
      <c r="BM220" s="481"/>
    </row>
    <row r="221" spans="1:65" s="482" customFormat="1" ht="26.25" customHeight="1">
      <c r="A221" s="467"/>
      <c r="B221" s="468"/>
      <c r="C221" s="469"/>
      <c r="D221" s="500">
        <v>2</v>
      </c>
      <c r="E221" s="620"/>
      <c r="F221" s="500" t="s">
        <v>284</v>
      </c>
      <c r="G221" s="502" t="s">
        <v>286</v>
      </c>
      <c r="H221" s="592"/>
      <c r="I221" s="503">
        <v>3</v>
      </c>
      <c r="J221" s="500" t="s">
        <v>1484</v>
      </c>
      <c r="K221" s="597"/>
      <c r="L221" s="569">
        <v>42611</v>
      </c>
      <c r="M221" s="523" t="s">
        <v>5383</v>
      </c>
      <c r="N221" s="500">
        <v>5</v>
      </c>
      <c r="O221" s="556">
        <v>1</v>
      </c>
      <c r="P221" s="678"/>
      <c r="Q221" s="589"/>
      <c r="R221" s="603"/>
      <c r="S221" s="474"/>
      <c r="T221" s="475"/>
      <c r="U221" s="476"/>
      <c r="V221" s="475"/>
      <c r="W221" s="477"/>
      <c r="X221" s="477"/>
      <c r="Y221" s="478"/>
      <c r="Z221" s="479"/>
      <c r="AA221" s="480"/>
      <c r="AB221" s="481"/>
      <c r="AC221" s="481"/>
      <c r="AD221" s="481"/>
      <c r="AE221" s="481"/>
      <c r="AF221" s="481"/>
      <c r="AG221" s="481"/>
      <c r="AH221" s="481"/>
      <c r="AI221" s="481"/>
      <c r="AJ221" s="481"/>
      <c r="AK221" s="481"/>
      <c r="AL221" s="481"/>
      <c r="AM221" s="481"/>
      <c r="AN221" s="481"/>
      <c r="AO221" s="481"/>
      <c r="AP221" s="481"/>
      <c r="AQ221" s="481"/>
      <c r="AR221" s="481"/>
      <c r="AS221" s="481"/>
      <c r="AT221" s="481"/>
      <c r="AU221" s="481"/>
      <c r="AV221" s="481"/>
      <c r="AW221" s="481"/>
      <c r="AX221" s="481"/>
      <c r="AY221" s="481"/>
      <c r="AZ221" s="481"/>
      <c r="BA221" s="481"/>
      <c r="BB221" s="481"/>
      <c r="BC221" s="481"/>
      <c r="BD221" s="481"/>
      <c r="BE221" s="481"/>
      <c r="BF221" s="481"/>
      <c r="BG221" s="481"/>
      <c r="BH221" s="481"/>
      <c r="BI221" s="481"/>
      <c r="BJ221" s="481"/>
      <c r="BK221" s="481"/>
      <c r="BL221" s="481"/>
      <c r="BM221" s="481"/>
    </row>
    <row r="222" spans="1:65" s="482" customFormat="1" ht="26.25" customHeight="1">
      <c r="A222" s="467"/>
      <c r="B222" s="468"/>
      <c r="C222" s="469"/>
      <c r="D222" s="500">
        <v>8</v>
      </c>
      <c r="E222" s="620"/>
      <c r="F222" s="501" t="s">
        <v>571</v>
      </c>
      <c r="G222" s="502" t="s">
        <v>5471</v>
      </c>
      <c r="H222" s="510"/>
      <c r="I222" s="503">
        <v>2</v>
      </c>
      <c r="J222" s="500" t="s">
        <v>1511</v>
      </c>
      <c r="K222" s="528"/>
      <c r="L222" s="505">
        <v>42611</v>
      </c>
      <c r="M222" s="506" t="s">
        <v>5383</v>
      </c>
      <c r="N222" s="500" t="s">
        <v>5279</v>
      </c>
      <c r="O222" s="556">
        <v>2</v>
      </c>
      <c r="P222" s="678"/>
      <c r="Q222" s="589"/>
      <c r="R222" s="603"/>
      <c r="S222" s="474"/>
      <c r="T222" s="475"/>
      <c r="U222" s="476"/>
      <c r="V222" s="475"/>
      <c r="W222" s="477"/>
      <c r="X222" s="477"/>
      <c r="Y222" s="478"/>
      <c r="Z222" s="479"/>
      <c r="AA222" s="480"/>
      <c r="AB222" s="481"/>
      <c r="AC222" s="481"/>
      <c r="AD222" s="481"/>
      <c r="AE222" s="481"/>
      <c r="AF222" s="481"/>
      <c r="AG222" s="481"/>
      <c r="AH222" s="481"/>
      <c r="AI222" s="481"/>
      <c r="AJ222" s="481"/>
      <c r="AK222" s="481"/>
      <c r="AL222" s="481"/>
      <c r="AM222" s="481"/>
      <c r="AN222" s="481"/>
      <c r="AO222" s="481"/>
      <c r="AP222" s="481"/>
      <c r="AQ222" s="481"/>
      <c r="AR222" s="481"/>
      <c r="AS222" s="481"/>
      <c r="AT222" s="481"/>
      <c r="AU222" s="481"/>
      <c r="AV222" s="481"/>
      <c r="AW222" s="481"/>
      <c r="AX222" s="481"/>
      <c r="AY222" s="481"/>
      <c r="AZ222" s="481"/>
      <c r="BA222" s="481"/>
      <c r="BB222" s="481"/>
      <c r="BC222" s="481"/>
      <c r="BD222" s="481"/>
      <c r="BE222" s="481"/>
      <c r="BF222" s="481"/>
      <c r="BG222" s="481"/>
      <c r="BH222" s="481"/>
      <c r="BI222" s="481"/>
      <c r="BJ222" s="481"/>
      <c r="BK222" s="481"/>
      <c r="BL222" s="481"/>
      <c r="BM222" s="481"/>
    </row>
    <row r="223" spans="1:65" s="482" customFormat="1" ht="26.25" customHeight="1">
      <c r="A223" s="467"/>
      <c r="B223" s="468"/>
      <c r="C223" s="469"/>
      <c r="D223" s="500">
        <v>9</v>
      </c>
      <c r="E223" s="620"/>
      <c r="F223" s="501" t="s">
        <v>5445</v>
      </c>
      <c r="G223" s="502" t="s">
        <v>5504</v>
      </c>
      <c r="H223" s="593"/>
      <c r="I223" s="503">
        <v>2</v>
      </c>
      <c r="J223" s="500" t="s">
        <v>1484</v>
      </c>
      <c r="K223" s="657"/>
      <c r="L223" s="569">
        <v>42611</v>
      </c>
      <c r="M223" s="523" t="s">
        <v>5383</v>
      </c>
      <c r="N223" s="500">
        <v>5</v>
      </c>
      <c r="O223" s="556">
        <v>2</v>
      </c>
      <c r="P223" s="678"/>
      <c r="Q223" s="589"/>
      <c r="R223" s="603"/>
      <c r="S223" s="474"/>
      <c r="T223" s="475"/>
      <c r="U223" s="476"/>
      <c r="V223" s="475"/>
      <c r="W223" s="477"/>
      <c r="X223" s="477"/>
      <c r="Y223" s="478"/>
      <c r="Z223" s="479"/>
      <c r="AA223" s="480"/>
      <c r="AB223" s="481"/>
      <c r="AC223" s="481"/>
      <c r="AD223" s="481"/>
      <c r="AE223" s="481"/>
      <c r="AF223" s="481"/>
      <c r="AG223" s="481"/>
      <c r="AH223" s="481"/>
      <c r="AI223" s="481"/>
      <c r="AJ223" s="481"/>
      <c r="AK223" s="481"/>
      <c r="AL223" s="481"/>
      <c r="AM223" s="481"/>
      <c r="AN223" s="481"/>
      <c r="AO223" s="481"/>
      <c r="AP223" s="481"/>
      <c r="AQ223" s="481"/>
      <c r="AR223" s="481"/>
      <c r="AS223" s="481"/>
      <c r="AT223" s="481"/>
      <c r="AU223" s="481"/>
      <c r="AV223" s="481"/>
      <c r="AW223" s="481"/>
      <c r="AX223" s="481"/>
      <c r="AY223" s="481"/>
      <c r="AZ223" s="481"/>
      <c r="BA223" s="481"/>
      <c r="BB223" s="481"/>
      <c r="BC223" s="481"/>
      <c r="BD223" s="481"/>
      <c r="BE223" s="481"/>
      <c r="BF223" s="481"/>
      <c r="BG223" s="481"/>
      <c r="BH223" s="481"/>
      <c r="BI223" s="481"/>
      <c r="BJ223" s="481"/>
      <c r="BK223" s="481"/>
      <c r="BL223" s="481"/>
      <c r="BM223" s="481"/>
    </row>
    <row r="224" spans="1:65" s="482" customFormat="1" ht="26.25" customHeight="1">
      <c r="A224" s="467"/>
      <c r="B224" s="468"/>
      <c r="C224" s="469"/>
      <c r="D224" s="500">
        <v>10</v>
      </c>
      <c r="E224" s="620"/>
      <c r="F224" s="663" t="s">
        <v>59</v>
      </c>
      <c r="G224" s="540" t="s">
        <v>5505</v>
      </c>
      <c r="H224" s="540"/>
      <c r="I224" s="568">
        <v>2</v>
      </c>
      <c r="J224" s="557" t="s">
        <v>1484</v>
      </c>
      <c r="K224" s="656"/>
      <c r="L224" s="569">
        <v>42611</v>
      </c>
      <c r="M224" s="523" t="s">
        <v>5383</v>
      </c>
      <c r="N224" s="557">
        <v>5</v>
      </c>
      <c r="O224" s="556">
        <v>2</v>
      </c>
      <c r="P224" s="678"/>
      <c r="Q224" s="589"/>
      <c r="R224" s="603"/>
      <c r="S224" s="474"/>
      <c r="T224" s="475"/>
      <c r="U224" s="476"/>
      <c r="V224" s="475"/>
      <c r="W224" s="477"/>
      <c r="X224" s="477"/>
      <c r="Y224" s="478"/>
      <c r="Z224" s="479"/>
      <c r="AA224" s="480"/>
      <c r="AB224" s="481"/>
      <c r="AC224" s="481"/>
      <c r="AD224" s="481"/>
      <c r="AE224" s="481"/>
      <c r="AF224" s="481"/>
      <c r="AG224" s="481"/>
      <c r="AH224" s="481"/>
      <c r="AI224" s="481"/>
      <c r="AJ224" s="481"/>
      <c r="AK224" s="481"/>
      <c r="AL224" s="481"/>
      <c r="AM224" s="481"/>
      <c r="AN224" s="481"/>
      <c r="AO224" s="481"/>
      <c r="AP224" s="481"/>
      <c r="AQ224" s="481"/>
      <c r="AR224" s="481"/>
      <c r="AS224" s="481"/>
      <c r="AT224" s="481"/>
      <c r="AU224" s="481"/>
      <c r="AV224" s="481"/>
      <c r="AW224" s="481"/>
      <c r="AX224" s="481"/>
      <c r="AY224" s="481"/>
      <c r="AZ224" s="481"/>
      <c r="BA224" s="481"/>
      <c r="BB224" s="481"/>
      <c r="BC224" s="481"/>
      <c r="BD224" s="481"/>
      <c r="BE224" s="481"/>
      <c r="BF224" s="481"/>
      <c r="BG224" s="481"/>
      <c r="BH224" s="481"/>
      <c r="BI224" s="481"/>
      <c r="BJ224" s="481"/>
      <c r="BK224" s="481"/>
      <c r="BL224" s="481"/>
      <c r="BM224" s="481"/>
    </row>
    <row r="225" spans="1:65" s="482" customFormat="1" ht="26.25" customHeight="1">
      <c r="A225" s="467"/>
      <c r="B225" s="468"/>
      <c r="C225" s="469"/>
      <c r="D225" s="500">
        <v>12</v>
      </c>
      <c r="E225" s="620"/>
      <c r="F225" s="659" t="str">
        <f>'[1]2015'!$C$42</f>
        <v>DC1CB32</v>
      </c>
      <c r="G225" s="540" t="str">
        <f>'[1]2015'!$B$42</f>
        <v>Tiếng Anh 2</v>
      </c>
      <c r="H225" s="618"/>
      <c r="I225" s="568">
        <v>4</v>
      </c>
      <c r="J225" s="557" t="s">
        <v>1484</v>
      </c>
      <c r="L225" s="569">
        <v>42611</v>
      </c>
      <c r="M225" s="523" t="s">
        <v>5383</v>
      </c>
      <c r="N225" s="557">
        <v>5</v>
      </c>
      <c r="O225" s="556">
        <v>1</v>
      </c>
      <c r="P225" s="678"/>
      <c r="Q225" s="589"/>
      <c r="R225" s="603"/>
      <c r="S225" s="474"/>
      <c r="T225" s="475"/>
      <c r="U225" s="476"/>
      <c r="V225" s="475"/>
      <c r="W225" s="477"/>
      <c r="X225" s="477"/>
      <c r="Y225" s="478"/>
      <c r="Z225" s="479"/>
      <c r="AA225" s="480"/>
      <c r="AB225" s="481"/>
      <c r="AC225" s="481"/>
      <c r="AD225" s="481"/>
      <c r="AE225" s="481"/>
      <c r="AF225" s="481"/>
      <c r="AG225" s="481"/>
      <c r="AH225" s="481"/>
      <c r="AI225" s="481"/>
      <c r="AJ225" s="481"/>
      <c r="AK225" s="481"/>
      <c r="AL225" s="481"/>
      <c r="AM225" s="481"/>
      <c r="AN225" s="481"/>
      <c r="AO225" s="481"/>
      <c r="AP225" s="481"/>
      <c r="AQ225" s="481"/>
      <c r="AR225" s="481"/>
      <c r="AS225" s="481"/>
      <c r="AT225" s="481"/>
      <c r="AU225" s="481"/>
      <c r="AV225" s="481"/>
      <c r="AW225" s="481"/>
      <c r="AX225" s="481"/>
      <c r="AY225" s="481"/>
      <c r="AZ225" s="481"/>
      <c r="BA225" s="481"/>
      <c r="BB225" s="481"/>
      <c r="BC225" s="481"/>
      <c r="BD225" s="481"/>
      <c r="BE225" s="481"/>
      <c r="BF225" s="481"/>
      <c r="BG225" s="481"/>
      <c r="BH225" s="481"/>
      <c r="BI225" s="481"/>
      <c r="BJ225" s="481"/>
      <c r="BK225" s="481"/>
      <c r="BL225" s="481"/>
      <c r="BM225" s="481"/>
    </row>
    <row r="226" spans="1:65" s="482" customFormat="1" ht="26.25" customHeight="1" thickBot="1">
      <c r="A226" s="467"/>
      <c r="B226" s="468"/>
      <c r="C226" s="469"/>
      <c r="D226" s="500">
        <v>13</v>
      </c>
      <c r="E226" s="620"/>
      <c r="F226" s="664" t="s">
        <v>311</v>
      </c>
      <c r="G226" s="502" t="s">
        <v>153</v>
      </c>
      <c r="H226" s="510"/>
      <c r="I226" s="503">
        <v>3</v>
      </c>
      <c r="J226" s="500" t="s">
        <v>1484</v>
      </c>
      <c r="K226" s="420"/>
      <c r="L226" s="569">
        <v>42611</v>
      </c>
      <c r="M226" s="523" t="s">
        <v>5383</v>
      </c>
      <c r="N226" s="500">
        <v>5</v>
      </c>
      <c r="O226" s="556">
        <v>2</v>
      </c>
      <c r="P226" s="678"/>
      <c r="Q226" s="589"/>
      <c r="R226" s="603"/>
      <c r="S226" s="474"/>
      <c r="T226" s="475"/>
      <c r="U226" s="476"/>
      <c r="V226" s="475"/>
      <c r="W226" s="477"/>
      <c r="X226" s="477"/>
      <c r="Y226" s="478"/>
      <c r="Z226" s="479"/>
      <c r="AA226" s="480"/>
      <c r="AB226" s="481"/>
      <c r="AC226" s="481"/>
      <c r="AD226" s="481"/>
      <c r="AE226" s="481"/>
      <c r="AF226" s="481"/>
      <c r="AG226" s="481"/>
      <c r="AH226" s="481"/>
      <c r="AI226" s="481"/>
      <c r="AJ226" s="481"/>
      <c r="AK226" s="481"/>
      <c r="AL226" s="481"/>
      <c r="AM226" s="481"/>
      <c r="AN226" s="481"/>
      <c r="AO226" s="481"/>
      <c r="AP226" s="481"/>
      <c r="AQ226" s="481"/>
      <c r="AR226" s="481"/>
      <c r="AS226" s="481"/>
      <c r="AT226" s="481"/>
      <c r="AU226" s="481"/>
      <c r="AV226" s="481"/>
      <c r="AW226" s="481"/>
      <c r="AX226" s="481"/>
      <c r="AY226" s="481"/>
      <c r="AZ226" s="481"/>
      <c r="BA226" s="481"/>
      <c r="BB226" s="481"/>
      <c r="BC226" s="481"/>
      <c r="BD226" s="481"/>
      <c r="BE226" s="481"/>
      <c r="BF226" s="481"/>
      <c r="BG226" s="481"/>
      <c r="BH226" s="481"/>
      <c r="BI226" s="481"/>
      <c r="BJ226" s="481"/>
      <c r="BK226" s="481"/>
      <c r="BL226" s="481"/>
      <c r="BM226" s="481"/>
    </row>
    <row r="227" spans="1:65" s="482" customFormat="1" ht="32.25" customHeight="1">
      <c r="A227" s="467"/>
      <c r="B227" s="468"/>
      <c r="C227" s="469"/>
      <c r="D227" s="825" t="s">
        <v>5501</v>
      </c>
      <c r="E227" s="826"/>
      <c r="F227" s="826"/>
      <c r="G227" s="826"/>
      <c r="H227" s="827"/>
      <c r="I227" s="624"/>
      <c r="J227" s="627"/>
      <c r="K227" s="628"/>
      <c r="L227" s="625"/>
      <c r="M227" s="626"/>
      <c r="N227" s="620"/>
      <c r="O227" s="556"/>
      <c r="P227" s="678"/>
      <c r="Q227" s="589"/>
      <c r="R227" s="603"/>
      <c r="S227" s="474"/>
      <c r="T227" s="475"/>
      <c r="U227" s="476"/>
      <c r="V227" s="475"/>
      <c r="W227" s="477"/>
      <c r="X227" s="477"/>
      <c r="Y227" s="478"/>
      <c r="Z227" s="479"/>
      <c r="AA227" s="480"/>
      <c r="AB227" s="481"/>
      <c r="AC227" s="481"/>
      <c r="AD227" s="481"/>
      <c r="AE227" s="481"/>
      <c r="AF227" s="481"/>
      <c r="AG227" s="481"/>
      <c r="AH227" s="481"/>
      <c r="AI227" s="481"/>
      <c r="AJ227" s="481"/>
      <c r="AK227" s="481"/>
      <c r="AL227" s="481"/>
      <c r="AM227" s="481"/>
      <c r="AN227" s="481"/>
      <c r="AO227" s="481"/>
      <c r="AP227" s="481"/>
      <c r="AQ227" s="481"/>
      <c r="AR227" s="481"/>
      <c r="AS227" s="481"/>
      <c r="AT227" s="481"/>
      <c r="AU227" s="481"/>
      <c r="AV227" s="481"/>
      <c r="AW227" s="481"/>
      <c r="AX227" s="481"/>
      <c r="AY227" s="481"/>
      <c r="AZ227" s="481"/>
      <c r="BA227" s="481"/>
      <c r="BB227" s="481"/>
      <c r="BC227" s="481"/>
      <c r="BD227" s="481"/>
      <c r="BE227" s="481"/>
      <c r="BF227" s="481"/>
      <c r="BG227" s="481"/>
      <c r="BH227" s="481"/>
      <c r="BI227" s="481"/>
      <c r="BJ227" s="481"/>
      <c r="BK227" s="481"/>
      <c r="BL227" s="481"/>
      <c r="BM227" s="481"/>
    </row>
    <row r="228" spans="1:65" s="482" customFormat="1" ht="23.85" customHeight="1">
      <c r="A228" s="467"/>
      <c r="B228" s="468"/>
      <c r="C228" s="469"/>
      <c r="D228" s="500">
        <v>1</v>
      </c>
      <c r="E228" s="509"/>
      <c r="F228" s="500" t="s">
        <v>105</v>
      </c>
      <c r="G228" s="502" t="str">
        <f>'[1]2015'!$B$56</f>
        <v>Môi trường</v>
      </c>
      <c r="H228" s="510"/>
      <c r="I228" s="503">
        <v>2</v>
      </c>
      <c r="J228" s="500" t="s">
        <v>1484</v>
      </c>
      <c r="K228" s="670">
        <v>90</v>
      </c>
      <c r="L228" s="505">
        <v>42602</v>
      </c>
      <c r="M228" s="506" t="s">
        <v>5424</v>
      </c>
      <c r="N228" s="500">
        <v>2</v>
      </c>
      <c r="O228" s="556"/>
      <c r="P228" s="678"/>
      <c r="Q228" s="556"/>
      <c r="R228" s="603"/>
      <c r="S228" s="474"/>
      <c r="T228" s="475"/>
      <c r="U228" s="476"/>
      <c r="V228" s="475"/>
      <c r="W228" s="477"/>
      <c r="X228" s="477"/>
      <c r="Y228" s="478"/>
      <c r="Z228" s="479"/>
      <c r="AA228" s="480"/>
      <c r="AB228" s="481"/>
      <c r="AC228" s="481"/>
      <c r="AD228" s="481"/>
      <c r="AE228" s="481"/>
      <c r="AF228" s="481"/>
      <c r="AG228" s="481"/>
      <c r="AH228" s="481"/>
      <c r="AI228" s="481"/>
      <c r="AJ228" s="481"/>
      <c r="AK228" s="481"/>
      <c r="AL228" s="481"/>
      <c r="AM228" s="481"/>
      <c r="AN228" s="481"/>
      <c r="AO228" s="481"/>
      <c r="AP228" s="481"/>
      <c r="AQ228" s="481"/>
      <c r="AR228" s="481"/>
      <c r="AS228" s="481"/>
      <c r="AT228" s="481"/>
      <c r="AU228" s="481"/>
      <c r="AV228" s="481"/>
      <c r="AW228" s="481"/>
      <c r="AX228" s="481"/>
      <c r="AY228" s="481"/>
      <c r="AZ228" s="481"/>
      <c r="BA228" s="481"/>
      <c r="BB228" s="481"/>
      <c r="BC228" s="481"/>
      <c r="BD228" s="481"/>
      <c r="BE228" s="481"/>
      <c r="BF228" s="481"/>
      <c r="BG228" s="481"/>
      <c r="BH228" s="481"/>
      <c r="BI228" s="481"/>
      <c r="BJ228" s="481"/>
      <c r="BK228" s="481"/>
      <c r="BL228" s="481"/>
      <c r="BM228" s="481"/>
    </row>
    <row r="229" spans="1:65" s="482" customFormat="1" ht="23.85" customHeight="1">
      <c r="A229" s="467"/>
      <c r="B229" s="468"/>
      <c r="C229" s="469"/>
      <c r="D229" s="500">
        <v>2</v>
      </c>
      <c r="E229" s="614"/>
      <c r="F229" s="500" t="str">
        <f>'[1]2015'!$C$51</f>
        <v>CC3CA43</v>
      </c>
      <c r="G229" s="502" t="str">
        <f>'[1]2015'!$B$51</f>
        <v>Đồ án thiết kế cầu</v>
      </c>
      <c r="H229" s="540"/>
      <c r="I229" s="568">
        <v>1</v>
      </c>
      <c r="J229" s="557" t="s">
        <v>1511</v>
      </c>
      <c r="K229" s="572"/>
      <c r="L229" s="569">
        <v>42610</v>
      </c>
      <c r="M229" s="523" t="s">
        <v>5470</v>
      </c>
      <c r="N229" s="658" t="s">
        <v>5279</v>
      </c>
      <c r="O229" s="500"/>
      <c r="P229" s="542"/>
      <c r="Q229" s="500"/>
      <c r="R229" s="603"/>
      <c r="S229" s="474"/>
      <c r="T229" s="475"/>
      <c r="U229" s="476"/>
      <c r="V229" s="475"/>
      <c r="W229" s="477"/>
      <c r="X229" s="477"/>
      <c r="Y229" s="478"/>
      <c r="Z229" s="479"/>
      <c r="AA229" s="480"/>
      <c r="AB229" s="481"/>
      <c r="AC229" s="481"/>
      <c r="AD229" s="481"/>
      <c r="AE229" s="481"/>
      <c r="AF229" s="481"/>
      <c r="AG229" s="481"/>
      <c r="AH229" s="481"/>
      <c r="AI229" s="481"/>
      <c r="AJ229" s="481"/>
      <c r="AK229" s="481"/>
      <c r="AL229" s="481"/>
      <c r="AM229" s="481"/>
      <c r="AN229" s="481"/>
      <c r="AO229" s="481"/>
      <c r="AP229" s="481"/>
      <c r="AQ229" s="481"/>
      <c r="AR229" s="481"/>
      <c r="AS229" s="481"/>
      <c r="AT229" s="481"/>
      <c r="AU229" s="481"/>
      <c r="AV229" s="481"/>
      <c r="AW229" s="481"/>
      <c r="AX229" s="481"/>
      <c r="AY229" s="481"/>
      <c r="AZ229" s="481"/>
      <c r="BA229" s="481"/>
      <c r="BB229" s="481"/>
      <c r="BC229" s="481"/>
      <c r="BD229" s="481"/>
      <c r="BE229" s="481"/>
      <c r="BF229" s="481"/>
      <c r="BG229" s="481"/>
      <c r="BH229" s="481"/>
      <c r="BI229" s="481"/>
      <c r="BJ229" s="481"/>
      <c r="BK229" s="481"/>
      <c r="BL229" s="481"/>
      <c r="BM229" s="481"/>
    </row>
    <row r="230" spans="1:65" s="482" customFormat="1" ht="23.85" customHeight="1">
      <c r="A230" s="467"/>
      <c r="B230" s="468"/>
      <c r="C230" s="469"/>
      <c r="D230" s="500">
        <v>3</v>
      </c>
      <c r="E230" s="592"/>
      <c r="F230" s="500" t="s">
        <v>1797</v>
      </c>
      <c r="G230" s="502" t="s">
        <v>3610</v>
      </c>
      <c r="H230" s="592"/>
      <c r="I230" s="503">
        <v>1</v>
      </c>
      <c r="J230" s="500" t="s">
        <v>1511</v>
      </c>
      <c r="K230" s="593"/>
      <c r="L230" s="569">
        <v>42611</v>
      </c>
      <c r="M230" s="523" t="s">
        <v>5383</v>
      </c>
      <c r="N230" s="594" t="s">
        <v>5279</v>
      </c>
      <c r="O230" s="556"/>
      <c r="P230" s="678"/>
      <c r="Q230" s="556"/>
      <c r="R230" s="603"/>
      <c r="S230" s="474"/>
      <c r="T230" s="475"/>
      <c r="U230" s="476"/>
      <c r="V230" s="475"/>
      <c r="W230" s="477"/>
      <c r="X230" s="477"/>
      <c r="Y230" s="478"/>
      <c r="Z230" s="479"/>
      <c r="AA230" s="480"/>
      <c r="AB230" s="481"/>
      <c r="AC230" s="481"/>
      <c r="AD230" s="481"/>
      <c r="AE230" s="481"/>
      <c r="AF230" s="481"/>
      <c r="AG230" s="481"/>
      <c r="AH230" s="481"/>
      <c r="AI230" s="481"/>
      <c r="AJ230" s="481"/>
      <c r="AK230" s="481"/>
      <c r="AL230" s="481"/>
      <c r="AM230" s="481"/>
      <c r="AN230" s="481"/>
      <c r="AO230" s="481"/>
      <c r="AP230" s="481"/>
      <c r="AQ230" s="481"/>
      <c r="AR230" s="481"/>
      <c r="AS230" s="481"/>
      <c r="AT230" s="481"/>
      <c r="AU230" s="481"/>
      <c r="AV230" s="481"/>
      <c r="AW230" s="481"/>
      <c r="AX230" s="481"/>
      <c r="AY230" s="481"/>
      <c r="AZ230" s="481"/>
      <c r="BA230" s="481"/>
      <c r="BB230" s="481"/>
      <c r="BC230" s="481"/>
      <c r="BD230" s="481"/>
      <c r="BE230" s="481"/>
      <c r="BF230" s="481"/>
      <c r="BG230" s="481"/>
      <c r="BH230" s="481"/>
      <c r="BI230" s="481"/>
      <c r="BJ230" s="481"/>
      <c r="BK230" s="481"/>
      <c r="BL230" s="481"/>
      <c r="BM230" s="481"/>
    </row>
    <row r="231" spans="1:65" s="482" customFormat="1" ht="23.85" customHeight="1">
      <c r="A231" s="467"/>
      <c r="B231" s="468"/>
      <c r="C231" s="469"/>
      <c r="D231" s="500">
        <v>4</v>
      </c>
      <c r="E231" s="592"/>
      <c r="F231" s="511" t="s">
        <v>1851</v>
      </c>
      <c r="G231" s="502" t="s">
        <v>5471</v>
      </c>
      <c r="H231" s="510"/>
      <c r="I231" s="503">
        <v>1</v>
      </c>
      <c r="J231" s="500" t="s">
        <v>1511</v>
      </c>
      <c r="K231" s="593"/>
      <c r="L231" s="569">
        <v>42611</v>
      </c>
      <c r="M231" s="523" t="s">
        <v>5383</v>
      </c>
      <c r="N231" s="500" t="s">
        <v>5279</v>
      </c>
      <c r="O231" s="556"/>
      <c r="P231" s="678"/>
      <c r="Q231" s="556"/>
      <c r="R231" s="603"/>
      <c r="S231" s="474"/>
      <c r="T231" s="475"/>
      <c r="U231" s="476"/>
      <c r="V231" s="475"/>
      <c r="W231" s="477"/>
      <c r="X231" s="477"/>
      <c r="Y231" s="478"/>
      <c r="Z231" s="479"/>
      <c r="AA231" s="480"/>
      <c r="AB231" s="481"/>
      <c r="AC231" s="481"/>
      <c r="AD231" s="481"/>
      <c r="AE231" s="481"/>
      <c r="AF231" s="481"/>
      <c r="AG231" s="481"/>
      <c r="AH231" s="481"/>
      <c r="AI231" s="481"/>
      <c r="AJ231" s="481"/>
      <c r="AK231" s="481"/>
      <c r="AL231" s="481"/>
      <c r="AM231" s="481"/>
      <c r="AN231" s="481"/>
      <c r="AO231" s="481"/>
      <c r="AP231" s="481"/>
      <c r="AQ231" s="481"/>
      <c r="AR231" s="481"/>
      <c r="AS231" s="481"/>
      <c r="AT231" s="481"/>
      <c r="AU231" s="481"/>
      <c r="AV231" s="481"/>
      <c r="AW231" s="481"/>
      <c r="AX231" s="481"/>
      <c r="AY231" s="481"/>
      <c r="AZ231" s="481"/>
      <c r="BA231" s="481"/>
      <c r="BB231" s="481"/>
      <c r="BC231" s="481"/>
      <c r="BD231" s="481"/>
      <c r="BE231" s="481"/>
      <c r="BF231" s="481"/>
      <c r="BG231" s="481"/>
      <c r="BH231" s="481"/>
      <c r="BI231" s="481"/>
      <c r="BJ231" s="481"/>
      <c r="BK231" s="481"/>
      <c r="BL231" s="481"/>
      <c r="BM231" s="481"/>
    </row>
    <row r="232" spans="1:65" s="482" customFormat="1" ht="23.85" customHeight="1">
      <c r="A232" s="467"/>
      <c r="B232" s="468"/>
      <c r="C232" s="469"/>
      <c r="D232" s="500">
        <v>5</v>
      </c>
      <c r="E232" s="592"/>
      <c r="F232" s="511" t="str">
        <f>'[1]2015'!$C$11</f>
        <v>DC2DD54</v>
      </c>
      <c r="G232" s="502" t="str">
        <f>'[1]2015'!$B$11</f>
        <v xml:space="preserve">Đồ án Kết cấu BTCT </v>
      </c>
      <c r="H232" s="591"/>
      <c r="I232" s="503">
        <v>1</v>
      </c>
      <c r="J232" s="500" t="s">
        <v>1511</v>
      </c>
      <c r="K232" s="593"/>
      <c r="L232" s="569">
        <v>42611</v>
      </c>
      <c r="M232" s="523" t="s">
        <v>5383</v>
      </c>
      <c r="N232" s="594" t="s">
        <v>5279</v>
      </c>
      <c r="O232" s="556"/>
      <c r="P232" s="678"/>
      <c r="Q232" s="556"/>
      <c r="R232" s="603"/>
      <c r="S232" s="474"/>
      <c r="T232" s="475"/>
      <c r="U232" s="476"/>
      <c r="V232" s="475"/>
      <c r="W232" s="477"/>
      <c r="X232" s="477"/>
      <c r="Y232" s="478"/>
      <c r="Z232" s="479"/>
      <c r="AA232" s="480"/>
      <c r="AB232" s="481"/>
      <c r="AC232" s="481"/>
      <c r="AD232" s="481"/>
      <c r="AE232" s="481"/>
      <c r="AF232" s="481"/>
      <c r="AG232" s="481"/>
      <c r="AH232" s="481"/>
      <c r="AI232" s="481"/>
      <c r="AJ232" s="481"/>
      <c r="AK232" s="481"/>
      <c r="AL232" s="481"/>
      <c r="AM232" s="481"/>
      <c r="AN232" s="481"/>
      <c r="AO232" s="481"/>
      <c r="AP232" s="481"/>
      <c r="AQ232" s="481"/>
      <c r="AR232" s="481"/>
      <c r="AS232" s="481"/>
      <c r="AT232" s="481"/>
      <c r="AU232" s="481"/>
      <c r="AV232" s="481"/>
      <c r="AW232" s="481"/>
      <c r="AX232" s="481"/>
      <c r="AY232" s="481"/>
      <c r="AZ232" s="481"/>
      <c r="BA232" s="481"/>
      <c r="BB232" s="481"/>
      <c r="BC232" s="481"/>
      <c r="BD232" s="481"/>
      <c r="BE232" s="481"/>
      <c r="BF232" s="481"/>
      <c r="BG232" s="481"/>
      <c r="BH232" s="481"/>
      <c r="BI232" s="481"/>
      <c r="BJ232" s="481"/>
      <c r="BK232" s="481"/>
      <c r="BL232" s="481"/>
      <c r="BM232" s="481"/>
    </row>
    <row r="233" spans="1:65" s="482" customFormat="1" ht="23.85" customHeight="1">
      <c r="A233" s="467"/>
      <c r="B233" s="468"/>
      <c r="C233" s="469"/>
      <c r="D233" s="500">
        <v>6</v>
      </c>
      <c r="E233" s="509"/>
      <c r="F233" s="500" t="s">
        <v>182</v>
      </c>
      <c r="G233" s="502" t="s">
        <v>183</v>
      </c>
      <c r="H233" s="510"/>
      <c r="I233" s="503">
        <v>2</v>
      </c>
      <c r="J233" s="500" t="s">
        <v>1484</v>
      </c>
      <c r="K233" s="420"/>
      <c r="L233" s="505">
        <v>42611</v>
      </c>
      <c r="M233" s="506" t="s">
        <v>5383</v>
      </c>
      <c r="N233" s="500">
        <v>5</v>
      </c>
      <c r="O233" s="556"/>
      <c r="P233" s="678"/>
      <c r="Q233" s="556"/>
      <c r="R233" s="603"/>
      <c r="S233" s="474"/>
      <c r="T233" s="475"/>
      <c r="U233" s="476"/>
      <c r="V233" s="475"/>
      <c r="W233" s="477"/>
      <c r="X233" s="477"/>
      <c r="Y233" s="478"/>
      <c r="Z233" s="479"/>
      <c r="AA233" s="480"/>
      <c r="AB233" s="481"/>
      <c r="AC233" s="481"/>
      <c r="AD233" s="481"/>
      <c r="AE233" s="481"/>
      <c r="AF233" s="481"/>
      <c r="AG233" s="481"/>
      <c r="AH233" s="481"/>
      <c r="AI233" s="481"/>
      <c r="AJ233" s="481"/>
      <c r="AK233" s="481"/>
      <c r="AL233" s="481"/>
      <c r="AM233" s="481"/>
      <c r="AN233" s="481"/>
      <c r="AO233" s="481"/>
      <c r="AP233" s="481"/>
      <c r="AQ233" s="481"/>
      <c r="AR233" s="481"/>
      <c r="AS233" s="481"/>
      <c r="AT233" s="481"/>
      <c r="AU233" s="481"/>
      <c r="AV233" s="481"/>
      <c r="AW233" s="481"/>
      <c r="AX233" s="481"/>
      <c r="AY233" s="481"/>
      <c r="AZ233" s="481"/>
      <c r="BA233" s="481"/>
      <c r="BB233" s="481"/>
      <c r="BC233" s="481"/>
      <c r="BD233" s="481"/>
      <c r="BE233" s="481"/>
      <c r="BF233" s="481"/>
      <c r="BG233" s="481"/>
      <c r="BH233" s="481"/>
      <c r="BI233" s="481"/>
      <c r="BJ233" s="481"/>
      <c r="BK233" s="481"/>
      <c r="BL233" s="481"/>
      <c r="BM233" s="481"/>
    </row>
    <row r="234" spans="1:65" s="482" customFormat="1" ht="23.85" customHeight="1">
      <c r="A234" s="467"/>
      <c r="B234" s="468"/>
      <c r="C234" s="469"/>
      <c r="D234" s="500">
        <v>7</v>
      </c>
      <c r="E234" s="509"/>
      <c r="F234" s="511" t="s">
        <v>26</v>
      </c>
      <c r="G234" s="502" t="s">
        <v>5540</v>
      </c>
      <c r="H234" s="510"/>
      <c r="I234" s="503">
        <v>2</v>
      </c>
      <c r="J234" s="500" t="s">
        <v>1484</v>
      </c>
      <c r="K234" s="420"/>
      <c r="L234" s="505">
        <v>42611</v>
      </c>
      <c r="M234" s="506" t="s">
        <v>5383</v>
      </c>
      <c r="N234" s="500">
        <v>5</v>
      </c>
      <c r="O234" s="556"/>
      <c r="P234" s="678"/>
      <c r="Q234" s="556"/>
      <c r="R234" s="603"/>
      <c r="S234" s="474"/>
      <c r="T234" s="475"/>
      <c r="U234" s="476"/>
      <c r="V234" s="475"/>
      <c r="W234" s="477"/>
      <c r="X234" s="477"/>
      <c r="Y234" s="478"/>
      <c r="Z234" s="479"/>
      <c r="AA234" s="480"/>
      <c r="AB234" s="481"/>
      <c r="AC234" s="481"/>
      <c r="AD234" s="481"/>
      <c r="AE234" s="481"/>
      <c r="AF234" s="481"/>
      <c r="AG234" s="481"/>
      <c r="AH234" s="481"/>
      <c r="AI234" s="481"/>
      <c r="AJ234" s="481"/>
      <c r="AK234" s="481"/>
      <c r="AL234" s="481"/>
      <c r="AM234" s="481"/>
      <c r="AN234" s="481"/>
      <c r="AO234" s="481"/>
      <c r="AP234" s="481"/>
      <c r="AQ234" s="481"/>
      <c r="AR234" s="481"/>
      <c r="AS234" s="481"/>
      <c r="AT234" s="481"/>
      <c r="AU234" s="481"/>
      <c r="AV234" s="481"/>
      <c r="AW234" s="481"/>
      <c r="AX234" s="481"/>
      <c r="AY234" s="481"/>
      <c r="AZ234" s="481"/>
      <c r="BA234" s="481"/>
      <c r="BB234" s="481"/>
      <c r="BC234" s="481"/>
      <c r="BD234" s="481"/>
      <c r="BE234" s="481"/>
      <c r="BF234" s="481"/>
      <c r="BG234" s="481"/>
      <c r="BH234" s="481"/>
      <c r="BI234" s="481"/>
      <c r="BJ234" s="481"/>
      <c r="BK234" s="481"/>
      <c r="BL234" s="481"/>
      <c r="BM234" s="481"/>
    </row>
    <row r="235" spans="1:65" s="482" customFormat="1" ht="23.85" customHeight="1">
      <c r="A235" s="467"/>
      <c r="B235" s="468"/>
      <c r="C235" s="469"/>
      <c r="D235" s="500">
        <v>8</v>
      </c>
      <c r="E235" s="509"/>
      <c r="F235" s="511" t="str">
        <f>'[1]2015'!$C$13</f>
        <v>DC3QT64</v>
      </c>
      <c r="G235" s="502" t="str">
        <f>'[1]2015'!$B$13</f>
        <v>Quản trị tài chính DN</v>
      </c>
      <c r="H235" s="510"/>
      <c r="I235" s="503">
        <v>3</v>
      </c>
      <c r="J235" s="500" t="s">
        <v>1484</v>
      </c>
      <c r="K235" s="528">
        <v>75</v>
      </c>
      <c r="L235" s="505">
        <v>42611</v>
      </c>
      <c r="M235" s="506" t="s">
        <v>5383</v>
      </c>
      <c r="N235" s="500">
        <v>5</v>
      </c>
      <c r="O235" s="556"/>
      <c r="P235" s="678"/>
      <c r="Q235" s="556"/>
      <c r="R235" s="603"/>
      <c r="S235" s="474"/>
      <c r="T235" s="475"/>
      <c r="U235" s="476"/>
      <c r="V235" s="475"/>
      <c r="W235" s="477"/>
      <c r="X235" s="477"/>
      <c r="Y235" s="478"/>
      <c r="Z235" s="479"/>
      <c r="AA235" s="480"/>
      <c r="AB235" s="481"/>
      <c r="AC235" s="481"/>
      <c r="AD235" s="481"/>
      <c r="AE235" s="481"/>
      <c r="AF235" s="481"/>
      <c r="AG235" s="481"/>
      <c r="AH235" s="481"/>
      <c r="AI235" s="481"/>
      <c r="AJ235" s="481"/>
      <c r="AK235" s="481"/>
      <c r="AL235" s="481"/>
      <c r="AM235" s="481"/>
      <c r="AN235" s="481"/>
      <c r="AO235" s="481"/>
      <c r="AP235" s="481"/>
      <c r="AQ235" s="481"/>
      <c r="AR235" s="481"/>
      <c r="AS235" s="481"/>
      <c r="AT235" s="481"/>
      <c r="AU235" s="481"/>
      <c r="AV235" s="481"/>
      <c r="AW235" s="481"/>
      <c r="AX235" s="481"/>
      <c r="AY235" s="481"/>
      <c r="AZ235" s="481"/>
      <c r="BA235" s="481"/>
      <c r="BB235" s="481"/>
      <c r="BC235" s="481"/>
      <c r="BD235" s="481"/>
      <c r="BE235" s="481"/>
      <c r="BF235" s="481"/>
      <c r="BG235" s="481"/>
      <c r="BH235" s="481"/>
      <c r="BI235" s="481"/>
      <c r="BJ235" s="481"/>
      <c r="BK235" s="481"/>
      <c r="BL235" s="481"/>
      <c r="BM235" s="481"/>
    </row>
    <row r="236" spans="1:65" s="482" customFormat="1" ht="23.85" customHeight="1">
      <c r="A236" s="467"/>
      <c r="B236" s="468"/>
      <c r="C236" s="469"/>
      <c r="D236" s="500">
        <v>9</v>
      </c>
      <c r="E236" s="509"/>
      <c r="F236" s="659" t="str">
        <f>'[1]2015'!$C$42</f>
        <v>DC1CB32</v>
      </c>
      <c r="G236" s="540" t="str">
        <f>'[1]2015'!$B$42</f>
        <v>Tiếng Anh 2</v>
      </c>
      <c r="H236" s="618"/>
      <c r="I236" s="568">
        <v>4</v>
      </c>
      <c r="J236" s="557" t="s">
        <v>1484</v>
      </c>
      <c r="K236" s="528"/>
      <c r="L236" s="505">
        <v>42611</v>
      </c>
      <c r="M236" s="506" t="s">
        <v>5383</v>
      </c>
      <c r="N236" s="500">
        <v>5</v>
      </c>
      <c r="O236" s="556"/>
      <c r="P236" s="678"/>
      <c r="Q236" s="556"/>
      <c r="R236" s="603"/>
      <c r="S236" s="474"/>
      <c r="T236" s="475"/>
      <c r="U236" s="476"/>
      <c r="V236" s="475"/>
      <c r="W236" s="477"/>
      <c r="X236" s="477"/>
      <c r="Y236" s="478"/>
      <c r="Z236" s="479"/>
      <c r="AA236" s="480"/>
      <c r="AB236" s="481"/>
      <c r="AC236" s="481"/>
      <c r="AD236" s="481"/>
      <c r="AE236" s="481"/>
      <c r="AF236" s="481"/>
      <c r="AG236" s="481"/>
      <c r="AH236" s="481"/>
      <c r="AI236" s="481"/>
      <c r="AJ236" s="481"/>
      <c r="AK236" s="481"/>
      <c r="AL236" s="481"/>
      <c r="AM236" s="481"/>
      <c r="AN236" s="481"/>
      <c r="AO236" s="481"/>
      <c r="AP236" s="481"/>
      <c r="AQ236" s="481"/>
      <c r="AR236" s="481"/>
      <c r="AS236" s="481"/>
      <c r="AT236" s="481"/>
      <c r="AU236" s="481"/>
      <c r="AV236" s="481"/>
      <c r="AW236" s="481"/>
      <c r="AX236" s="481"/>
      <c r="AY236" s="481"/>
      <c r="AZ236" s="481"/>
      <c r="BA236" s="481"/>
      <c r="BB236" s="481"/>
      <c r="BC236" s="481"/>
      <c r="BD236" s="481"/>
      <c r="BE236" s="481"/>
      <c r="BF236" s="481"/>
      <c r="BG236" s="481"/>
      <c r="BH236" s="481"/>
      <c r="BI236" s="481"/>
      <c r="BJ236" s="481"/>
      <c r="BK236" s="481"/>
      <c r="BL236" s="481"/>
      <c r="BM236" s="481"/>
    </row>
    <row r="237" spans="1:65" s="482" customFormat="1" ht="23.85" customHeight="1">
      <c r="A237" s="467"/>
      <c r="B237" s="468"/>
      <c r="C237" s="469"/>
      <c r="D237" s="500">
        <v>10</v>
      </c>
      <c r="E237" s="509"/>
      <c r="F237" s="511" t="str">
        <f>'[1]2015'!$C$17</f>
        <v>DC2GT33</v>
      </c>
      <c r="G237" s="502" t="str">
        <f>'[1]2015'!$B$17</f>
        <v>Nền và móng</v>
      </c>
      <c r="H237" s="510"/>
      <c r="I237" s="503">
        <v>3</v>
      </c>
      <c r="J237" s="500" t="s">
        <v>1484</v>
      </c>
      <c r="K237" s="420"/>
      <c r="L237" s="505">
        <v>42611</v>
      </c>
      <c r="M237" s="506" t="s">
        <v>5383</v>
      </c>
      <c r="N237" s="500">
        <v>5</v>
      </c>
      <c r="O237" s="556"/>
      <c r="P237" s="678"/>
      <c r="Q237" s="556"/>
      <c r="R237" s="603"/>
      <c r="S237" s="474"/>
      <c r="T237" s="475"/>
      <c r="U237" s="476"/>
      <c r="V237" s="475"/>
      <c r="W237" s="477"/>
      <c r="X237" s="477"/>
      <c r="Y237" s="478"/>
      <c r="Z237" s="479"/>
      <c r="AA237" s="480"/>
      <c r="AB237" s="481"/>
      <c r="AC237" s="481"/>
      <c r="AD237" s="481"/>
      <c r="AE237" s="481"/>
      <c r="AF237" s="481"/>
      <c r="AG237" s="481"/>
      <c r="AH237" s="481"/>
      <c r="AI237" s="481"/>
      <c r="AJ237" s="481"/>
      <c r="AK237" s="481"/>
      <c r="AL237" s="481"/>
      <c r="AM237" s="481"/>
      <c r="AN237" s="481"/>
      <c r="AO237" s="481"/>
      <c r="AP237" s="481"/>
      <c r="AQ237" s="481"/>
      <c r="AR237" s="481"/>
      <c r="AS237" s="481"/>
      <c r="AT237" s="481"/>
      <c r="AU237" s="481"/>
      <c r="AV237" s="481"/>
      <c r="AW237" s="481"/>
      <c r="AX237" s="481"/>
      <c r="AY237" s="481"/>
      <c r="AZ237" s="481"/>
      <c r="BA237" s="481"/>
      <c r="BB237" s="481"/>
      <c r="BC237" s="481"/>
      <c r="BD237" s="481"/>
      <c r="BE237" s="481"/>
      <c r="BF237" s="481"/>
      <c r="BG237" s="481"/>
      <c r="BH237" s="481"/>
      <c r="BI237" s="481"/>
      <c r="BJ237" s="481"/>
      <c r="BK237" s="481"/>
      <c r="BL237" s="481"/>
      <c r="BM237" s="481"/>
    </row>
    <row r="238" spans="1:65" s="482" customFormat="1" ht="23.85" customHeight="1">
      <c r="A238" s="467"/>
      <c r="B238" s="468"/>
      <c r="C238" s="469"/>
      <c r="D238" s="500">
        <v>11</v>
      </c>
      <c r="E238" s="509"/>
      <c r="F238" s="511" t="str">
        <f>'[1]2015'!$C$21</f>
        <v>DC2CT16</v>
      </c>
      <c r="G238" s="502" t="str">
        <f>'[1]2015'!$B$21</f>
        <v>Trắc địa</v>
      </c>
      <c r="H238" s="510"/>
      <c r="I238" s="503">
        <v>3</v>
      </c>
      <c r="J238" s="500" t="s">
        <v>1484</v>
      </c>
      <c r="K238" s="420"/>
      <c r="L238" s="505">
        <v>42611</v>
      </c>
      <c r="M238" s="506" t="s">
        <v>5383</v>
      </c>
      <c r="N238" s="500">
        <v>5</v>
      </c>
      <c r="O238" s="556"/>
      <c r="P238" s="678"/>
      <c r="Q238" s="556"/>
      <c r="R238" s="603"/>
      <c r="S238" s="474"/>
      <c r="T238" s="475"/>
      <c r="U238" s="476"/>
      <c r="V238" s="475"/>
      <c r="W238" s="477"/>
      <c r="X238" s="477"/>
      <c r="Y238" s="478"/>
      <c r="Z238" s="479"/>
      <c r="AA238" s="480"/>
      <c r="AB238" s="481"/>
      <c r="AC238" s="481"/>
      <c r="AD238" s="481"/>
      <c r="AE238" s="481"/>
      <c r="AF238" s="481"/>
      <c r="AG238" s="481"/>
      <c r="AH238" s="481"/>
      <c r="AI238" s="481"/>
      <c r="AJ238" s="481"/>
      <c r="AK238" s="481"/>
      <c r="AL238" s="481"/>
      <c r="AM238" s="481"/>
      <c r="AN238" s="481"/>
      <c r="AO238" s="481"/>
      <c r="AP238" s="481"/>
      <c r="AQ238" s="481"/>
      <c r="AR238" s="481"/>
      <c r="AS238" s="481"/>
      <c r="AT238" s="481"/>
      <c r="AU238" s="481"/>
      <c r="AV238" s="481"/>
      <c r="AW238" s="481"/>
      <c r="AX238" s="481"/>
      <c r="AY238" s="481"/>
      <c r="AZ238" s="481"/>
      <c r="BA238" s="481"/>
      <c r="BB238" s="481"/>
      <c r="BC238" s="481"/>
      <c r="BD238" s="481"/>
      <c r="BE238" s="481"/>
      <c r="BF238" s="481"/>
      <c r="BG238" s="481"/>
      <c r="BH238" s="481"/>
      <c r="BI238" s="481"/>
      <c r="BJ238" s="481"/>
      <c r="BK238" s="481"/>
      <c r="BL238" s="481"/>
      <c r="BM238" s="481"/>
    </row>
    <row r="239" spans="1:65" s="482" customFormat="1" ht="23.85" customHeight="1">
      <c r="A239" s="467"/>
      <c r="B239" s="468"/>
      <c r="C239" s="469"/>
      <c r="D239" s="500">
        <v>12</v>
      </c>
      <c r="E239" s="509"/>
      <c r="F239" s="511" t="str">
        <f>'[1]2015'!$C$29</f>
        <v>DC1CB11</v>
      </c>
      <c r="G239" s="502" t="str">
        <f>'[1]2015'!$B$29</f>
        <v xml:space="preserve">Toán 1 </v>
      </c>
      <c r="H239" s="510"/>
      <c r="I239" s="503">
        <v>4</v>
      </c>
      <c r="J239" s="500" t="s">
        <v>1484</v>
      </c>
      <c r="K239" s="420"/>
      <c r="L239" s="505">
        <v>42611</v>
      </c>
      <c r="M239" s="506" t="s">
        <v>5383</v>
      </c>
      <c r="N239" s="500">
        <v>5</v>
      </c>
      <c r="O239" s="556"/>
      <c r="P239" s="678"/>
      <c r="Q239" s="556"/>
      <c r="R239" s="603"/>
      <c r="S239" s="474"/>
      <c r="T239" s="475"/>
      <c r="U239" s="476"/>
      <c r="V239" s="475"/>
      <c r="W239" s="477"/>
      <c r="X239" s="477"/>
      <c r="Y239" s="478"/>
      <c r="Z239" s="479"/>
      <c r="AA239" s="480"/>
      <c r="AB239" s="481"/>
      <c r="AC239" s="481"/>
      <c r="AD239" s="481"/>
      <c r="AE239" s="481"/>
      <c r="AF239" s="481"/>
      <c r="AG239" s="481"/>
      <c r="AH239" s="481"/>
      <c r="AI239" s="481"/>
      <c r="AJ239" s="481"/>
      <c r="AK239" s="481"/>
      <c r="AL239" s="481"/>
      <c r="AM239" s="481"/>
      <c r="AN239" s="481"/>
      <c r="AO239" s="481"/>
      <c r="AP239" s="481"/>
      <c r="AQ239" s="481"/>
      <c r="AR239" s="481"/>
      <c r="AS239" s="481"/>
      <c r="AT239" s="481"/>
      <c r="AU239" s="481"/>
      <c r="AV239" s="481"/>
      <c r="AW239" s="481"/>
      <c r="AX239" s="481"/>
      <c r="AY239" s="481"/>
      <c r="AZ239" s="481"/>
      <c r="BA239" s="481"/>
      <c r="BB239" s="481"/>
      <c r="BC239" s="481"/>
      <c r="BD239" s="481"/>
      <c r="BE239" s="481"/>
      <c r="BF239" s="481"/>
      <c r="BG239" s="481"/>
      <c r="BH239" s="481"/>
      <c r="BI239" s="481"/>
      <c r="BJ239" s="481"/>
      <c r="BK239" s="481"/>
      <c r="BL239" s="481"/>
      <c r="BM239" s="481"/>
    </row>
    <row r="240" spans="1:65" s="482" customFormat="1" ht="33" customHeight="1">
      <c r="A240" s="467"/>
      <c r="B240" s="468"/>
      <c r="C240" s="469"/>
      <c r="D240" s="500">
        <v>13</v>
      </c>
      <c r="E240" s="509"/>
      <c r="F240" s="511" t="str">
        <f>'[1]2015'!$C$12</f>
        <v>DC2CT52</v>
      </c>
      <c r="G240" s="502" t="str">
        <f>'[1]2015'!$B$12</f>
        <v>Kết cấu BTCT</v>
      </c>
      <c r="H240" s="510"/>
      <c r="I240" s="503">
        <v>3</v>
      </c>
      <c r="J240" s="500" t="s">
        <v>1484</v>
      </c>
      <c r="K240" s="420"/>
      <c r="L240" s="505">
        <v>42611</v>
      </c>
      <c r="M240" s="506" t="s">
        <v>5383</v>
      </c>
      <c r="N240" s="500">
        <v>5</v>
      </c>
      <c r="O240" s="556"/>
      <c r="P240" s="678"/>
      <c r="Q240" s="556"/>
      <c r="R240" s="603"/>
      <c r="S240" s="474"/>
      <c r="T240" s="475"/>
      <c r="U240" s="476"/>
      <c r="V240" s="475"/>
      <c r="W240" s="477"/>
      <c r="X240" s="477"/>
      <c r="Y240" s="478"/>
      <c r="Z240" s="479"/>
      <c r="AA240" s="480"/>
      <c r="AB240" s="481"/>
      <c r="AC240" s="481"/>
      <c r="AD240" s="481"/>
      <c r="AE240" s="481"/>
      <c r="AF240" s="481"/>
      <c r="AG240" s="481"/>
      <c r="AH240" s="481"/>
      <c r="AI240" s="481"/>
      <c r="AJ240" s="481"/>
      <c r="AK240" s="481"/>
      <c r="AL240" s="481"/>
      <c r="AM240" s="481"/>
      <c r="AN240" s="481"/>
      <c r="AO240" s="481"/>
      <c r="AP240" s="481"/>
      <c r="AQ240" s="481"/>
      <c r="AR240" s="481"/>
      <c r="AS240" s="481"/>
      <c r="AT240" s="481"/>
      <c r="AU240" s="481"/>
      <c r="AV240" s="481"/>
      <c r="AW240" s="481"/>
      <c r="AX240" s="481"/>
      <c r="AY240" s="481"/>
      <c r="AZ240" s="481"/>
      <c r="BA240" s="481"/>
      <c r="BB240" s="481"/>
      <c r="BC240" s="481"/>
      <c r="BD240" s="481"/>
      <c r="BE240" s="481"/>
      <c r="BF240" s="481"/>
      <c r="BG240" s="481"/>
      <c r="BH240" s="481"/>
      <c r="BI240" s="481"/>
      <c r="BJ240" s="481"/>
      <c r="BK240" s="481"/>
      <c r="BL240" s="481"/>
      <c r="BM240" s="481"/>
    </row>
    <row r="241" spans="1:65" s="482" customFormat="1" ht="23.85" customHeight="1">
      <c r="A241" s="467"/>
      <c r="B241" s="468"/>
      <c r="C241" s="469"/>
      <c r="D241" s="500">
        <v>14</v>
      </c>
      <c r="E241" s="509"/>
      <c r="F241" s="511" t="str">
        <f>'[1]2015'!$C$54</f>
        <v>CC2CT32</v>
      </c>
      <c r="G241" s="502" t="str">
        <f>'[1]2015'!$B$54</f>
        <v xml:space="preserve">Cơ học đất </v>
      </c>
      <c r="H241" s="510"/>
      <c r="I241" s="503">
        <v>3</v>
      </c>
      <c r="J241" s="500" t="s">
        <v>1484</v>
      </c>
      <c r="K241" s="420"/>
      <c r="L241" s="505">
        <v>42611</v>
      </c>
      <c r="M241" s="506" t="s">
        <v>5383</v>
      </c>
      <c r="N241" s="500">
        <v>5</v>
      </c>
      <c r="O241" s="556"/>
      <c r="P241" s="678"/>
      <c r="Q241" s="556"/>
      <c r="R241" s="603"/>
      <c r="S241" s="474"/>
      <c r="T241" s="475"/>
      <c r="U241" s="476"/>
      <c r="V241" s="475"/>
      <c r="W241" s="477"/>
      <c r="X241" s="477"/>
      <c r="Y241" s="478"/>
      <c r="Z241" s="479"/>
      <c r="AA241" s="480"/>
      <c r="AB241" s="481"/>
      <c r="AC241" s="481"/>
      <c r="AD241" s="481"/>
      <c r="AE241" s="481"/>
      <c r="AF241" s="481"/>
      <c r="AG241" s="481"/>
      <c r="AH241" s="481"/>
      <c r="AI241" s="481"/>
      <c r="AJ241" s="481"/>
      <c r="AK241" s="481"/>
      <c r="AL241" s="481"/>
      <c r="AM241" s="481"/>
      <c r="AN241" s="481"/>
      <c r="AO241" s="481"/>
      <c r="AP241" s="481"/>
      <c r="AQ241" s="481"/>
      <c r="AR241" s="481"/>
      <c r="AS241" s="481"/>
      <c r="AT241" s="481"/>
      <c r="AU241" s="481"/>
      <c r="AV241" s="481"/>
      <c r="AW241" s="481"/>
      <c r="AX241" s="481"/>
      <c r="AY241" s="481"/>
      <c r="AZ241" s="481"/>
      <c r="BA241" s="481"/>
      <c r="BB241" s="481"/>
      <c r="BC241" s="481"/>
      <c r="BD241" s="481"/>
      <c r="BE241" s="481"/>
      <c r="BF241" s="481"/>
      <c r="BG241" s="481"/>
      <c r="BH241" s="481"/>
      <c r="BI241" s="481"/>
      <c r="BJ241" s="481"/>
      <c r="BK241" s="481"/>
      <c r="BL241" s="481"/>
      <c r="BM241" s="481"/>
    </row>
    <row r="242" spans="1:65" s="482" customFormat="1" ht="23.85" customHeight="1">
      <c r="A242" s="467"/>
      <c r="B242" s="468"/>
      <c r="C242" s="469"/>
      <c r="D242" s="500">
        <v>15</v>
      </c>
      <c r="E242" s="509"/>
      <c r="F242" s="511" t="str">
        <f>'[1]2015'!$C$20</f>
        <v>DC3KT26</v>
      </c>
      <c r="G242" s="502" t="str">
        <f>'[1]2015'!$B$20</f>
        <v>Kế toán quản trị</v>
      </c>
      <c r="H242" s="510"/>
      <c r="I242" s="503">
        <v>3</v>
      </c>
      <c r="J242" s="500" t="s">
        <v>1484</v>
      </c>
      <c r="K242" s="420"/>
      <c r="L242" s="505">
        <v>42611</v>
      </c>
      <c r="M242" s="506" t="s">
        <v>5383</v>
      </c>
      <c r="N242" s="500">
        <v>5</v>
      </c>
      <c r="O242" s="556"/>
      <c r="P242" s="678"/>
      <c r="Q242" s="556"/>
      <c r="R242" s="603"/>
      <c r="S242" s="474"/>
      <c r="T242" s="475"/>
      <c r="U242" s="476"/>
      <c r="V242" s="475"/>
      <c r="W242" s="477"/>
      <c r="X242" s="477"/>
      <c r="Y242" s="478"/>
      <c r="Z242" s="479"/>
      <c r="AA242" s="480"/>
      <c r="AB242" s="481"/>
      <c r="AC242" s="481"/>
      <c r="AD242" s="481"/>
      <c r="AE242" s="481"/>
      <c r="AF242" s="481"/>
      <c r="AG242" s="481"/>
      <c r="AH242" s="481"/>
      <c r="AI242" s="481"/>
      <c r="AJ242" s="481"/>
      <c r="AK242" s="481"/>
      <c r="AL242" s="481"/>
      <c r="AM242" s="481"/>
      <c r="AN242" s="481"/>
      <c r="AO242" s="481"/>
      <c r="AP242" s="481"/>
      <c r="AQ242" s="481"/>
      <c r="AR242" s="481"/>
      <c r="AS242" s="481"/>
      <c r="AT242" s="481"/>
      <c r="AU242" s="481"/>
      <c r="AV242" s="481"/>
      <c r="AW242" s="481"/>
      <c r="AX242" s="481"/>
      <c r="AY242" s="481"/>
      <c r="AZ242" s="481"/>
      <c r="BA242" s="481"/>
      <c r="BB242" s="481"/>
      <c r="BC242" s="481"/>
      <c r="BD242" s="481"/>
      <c r="BE242" s="481"/>
      <c r="BF242" s="481"/>
      <c r="BG242" s="481"/>
      <c r="BH242" s="481"/>
      <c r="BI242" s="481"/>
      <c r="BJ242" s="481"/>
      <c r="BK242" s="481"/>
      <c r="BL242" s="481"/>
      <c r="BM242" s="481"/>
    </row>
    <row r="243" spans="1:65" s="482" customFormat="1" ht="23.85" customHeight="1">
      <c r="A243" s="467"/>
      <c r="B243" s="468"/>
      <c r="C243" s="469"/>
      <c r="D243" s="500">
        <v>16</v>
      </c>
      <c r="E243" s="509"/>
      <c r="F243" s="511" t="s">
        <v>572</v>
      </c>
      <c r="G243" s="502" t="s">
        <v>359</v>
      </c>
      <c r="H243" s="510"/>
      <c r="I243" s="503">
        <v>3</v>
      </c>
      <c r="J243" s="500" t="s">
        <v>1511</v>
      </c>
      <c r="K243" s="642"/>
      <c r="L243" s="505">
        <v>42612</v>
      </c>
      <c r="M243" s="506" t="s">
        <v>5385</v>
      </c>
      <c r="N243" s="592" t="s">
        <v>5279</v>
      </c>
      <c r="O243" s="556"/>
      <c r="P243" s="678"/>
      <c r="Q243" s="556"/>
      <c r="R243" s="603"/>
      <c r="S243" s="474"/>
      <c r="T243" s="475"/>
      <c r="U243" s="476"/>
      <c r="V243" s="475"/>
      <c r="W243" s="477"/>
      <c r="X243" s="477"/>
      <c r="Y243" s="478"/>
      <c r="Z243" s="479"/>
      <c r="AA243" s="480"/>
      <c r="AB243" s="481"/>
      <c r="AC243" s="481"/>
      <c r="AD243" s="481"/>
      <c r="AE243" s="481"/>
      <c r="AF243" s="481"/>
      <c r="AG243" s="481"/>
      <c r="AH243" s="481"/>
      <c r="AI243" s="481"/>
      <c r="AJ243" s="481"/>
      <c r="AK243" s="481"/>
      <c r="AL243" s="481"/>
      <c r="AM243" s="481"/>
      <c r="AN243" s="481"/>
      <c r="AO243" s="481"/>
      <c r="AP243" s="481"/>
      <c r="AQ243" s="481"/>
      <c r="AR243" s="481"/>
      <c r="AS243" s="481"/>
      <c r="AT243" s="481"/>
      <c r="AU243" s="481"/>
      <c r="AV243" s="481"/>
      <c r="AW243" s="481"/>
      <c r="AX243" s="481"/>
      <c r="AY243" s="481"/>
      <c r="AZ243" s="481"/>
      <c r="BA243" s="481"/>
      <c r="BB243" s="481"/>
      <c r="BC243" s="481"/>
      <c r="BD243" s="481"/>
      <c r="BE243" s="481"/>
      <c r="BF243" s="481"/>
      <c r="BG243" s="481"/>
      <c r="BH243" s="481"/>
      <c r="BI243" s="481"/>
      <c r="BJ243" s="481"/>
      <c r="BK243" s="481"/>
      <c r="BL243" s="481"/>
      <c r="BM243" s="481"/>
    </row>
    <row r="244" spans="1:65" s="482" customFormat="1" ht="23.85" customHeight="1">
      <c r="A244" s="467"/>
      <c r="B244" s="468"/>
      <c r="C244" s="469"/>
      <c r="D244" s="500">
        <v>17</v>
      </c>
      <c r="E244" s="509"/>
      <c r="F244" s="511" t="str">
        <f>'[1]2015'!$C$34</f>
        <v>DC1CB21</v>
      </c>
      <c r="G244" s="502" t="str">
        <f>'[1]2015'!$B$34</f>
        <v>Vật lý ĐC 1 (K63,64,65)</v>
      </c>
      <c r="H244" s="510"/>
      <c r="I244" s="503">
        <v>4</v>
      </c>
      <c r="J244" s="500" t="s">
        <v>1484</v>
      </c>
      <c r="K244" s="500"/>
      <c r="L244" s="505">
        <v>42612</v>
      </c>
      <c r="M244" s="506" t="s">
        <v>5385</v>
      </c>
      <c r="N244" s="500">
        <v>5</v>
      </c>
      <c r="O244" s="500"/>
      <c r="P244" s="542"/>
      <c r="Q244" s="500"/>
      <c r="R244" s="603"/>
      <c r="S244" s="474"/>
      <c r="T244" s="475"/>
      <c r="U244" s="476"/>
      <c r="V244" s="475"/>
      <c r="W244" s="477"/>
      <c r="X244" s="477"/>
      <c r="Y244" s="478"/>
      <c r="Z244" s="479"/>
      <c r="AA244" s="480"/>
      <c r="AB244" s="481"/>
      <c r="AC244" s="481"/>
      <c r="AD244" s="481"/>
      <c r="AE244" s="481"/>
      <c r="AF244" s="481"/>
      <c r="AG244" s="481"/>
      <c r="AH244" s="481"/>
      <c r="AI244" s="481"/>
      <c r="AJ244" s="481"/>
      <c r="AK244" s="481"/>
      <c r="AL244" s="481"/>
      <c r="AM244" s="481"/>
      <c r="AN244" s="481"/>
      <c r="AO244" s="481"/>
      <c r="AP244" s="481"/>
      <c r="AQ244" s="481"/>
      <c r="AR244" s="481"/>
      <c r="AS244" s="481"/>
      <c r="AT244" s="481"/>
      <c r="AU244" s="481"/>
      <c r="AV244" s="481"/>
      <c r="AW244" s="481"/>
      <c r="AX244" s="481"/>
      <c r="AY244" s="481"/>
      <c r="AZ244" s="481"/>
      <c r="BA244" s="481"/>
      <c r="BB244" s="481"/>
      <c r="BC244" s="481"/>
      <c r="BD244" s="481"/>
      <c r="BE244" s="481"/>
      <c r="BF244" s="481"/>
      <c r="BG244" s="481"/>
      <c r="BH244" s="481"/>
      <c r="BI244" s="481"/>
      <c r="BJ244" s="481"/>
      <c r="BK244" s="481"/>
      <c r="BL244" s="481"/>
      <c r="BM244" s="481"/>
    </row>
    <row r="245" spans="1:65" s="482" customFormat="1" ht="23.85" customHeight="1">
      <c r="A245" s="467"/>
      <c r="B245" s="468"/>
      <c r="C245" s="469"/>
      <c r="D245" s="500">
        <v>18</v>
      </c>
      <c r="E245" s="509"/>
      <c r="F245" s="511" t="str">
        <f>'[1]2015'!$C$31</f>
        <v>DC2CT32</v>
      </c>
      <c r="G245" s="502" t="str">
        <f>'[1]2015'!$B$31</f>
        <v xml:space="preserve">Cơ học đất </v>
      </c>
      <c r="H245" s="510"/>
      <c r="I245" s="503">
        <v>3</v>
      </c>
      <c r="J245" s="500" t="s">
        <v>1484</v>
      </c>
      <c r="K245" s="528"/>
      <c r="L245" s="505">
        <v>42612</v>
      </c>
      <c r="M245" s="506" t="s">
        <v>5385</v>
      </c>
      <c r="N245" s="500">
        <v>5</v>
      </c>
      <c r="O245" s="556"/>
      <c r="P245" s="678"/>
      <c r="Q245" s="556"/>
      <c r="R245" s="603"/>
      <c r="S245" s="474"/>
      <c r="T245" s="475"/>
      <c r="U245" s="476"/>
      <c r="V245" s="475"/>
      <c r="W245" s="477"/>
      <c r="X245" s="477"/>
      <c r="Y245" s="478"/>
      <c r="Z245" s="479"/>
      <c r="AA245" s="480"/>
      <c r="AB245" s="481"/>
      <c r="AC245" s="481"/>
      <c r="AD245" s="481"/>
      <c r="AE245" s="481"/>
      <c r="AF245" s="481"/>
      <c r="AG245" s="481"/>
      <c r="AH245" s="481"/>
      <c r="AI245" s="481"/>
      <c r="AJ245" s="481"/>
      <c r="AK245" s="481"/>
      <c r="AL245" s="481"/>
      <c r="AM245" s="481"/>
      <c r="AN245" s="481"/>
      <c r="AO245" s="481"/>
      <c r="AP245" s="481"/>
      <c r="AQ245" s="481"/>
      <c r="AR245" s="481"/>
      <c r="AS245" s="481"/>
      <c r="AT245" s="481"/>
      <c r="AU245" s="481"/>
      <c r="AV245" s="481"/>
      <c r="AW245" s="481"/>
      <c r="AX245" s="481"/>
      <c r="AY245" s="481"/>
      <c r="AZ245" s="481"/>
      <c r="BA245" s="481"/>
      <c r="BB245" s="481"/>
      <c r="BC245" s="481"/>
      <c r="BD245" s="481"/>
      <c r="BE245" s="481"/>
      <c r="BF245" s="481"/>
      <c r="BG245" s="481"/>
      <c r="BH245" s="481"/>
      <c r="BI245" s="481"/>
      <c r="BJ245" s="481"/>
      <c r="BK245" s="481"/>
      <c r="BL245" s="481"/>
      <c r="BM245" s="481"/>
    </row>
    <row r="246" spans="1:65" s="482" customFormat="1" ht="23.85" customHeight="1">
      <c r="A246" s="467"/>
      <c r="B246" s="468"/>
      <c r="C246" s="469"/>
      <c r="D246" s="500">
        <v>19</v>
      </c>
      <c r="E246" s="509"/>
      <c r="F246" s="511" t="str">
        <f>'[1]2015'!$C$9</f>
        <v>DC3KV31</v>
      </c>
      <c r="G246" s="502" t="str">
        <f>'[1]2015'!$B$9</f>
        <v>Thống kê kinh doanh</v>
      </c>
      <c r="H246" s="510"/>
      <c r="I246" s="503">
        <v>2</v>
      </c>
      <c r="J246" s="500" t="s">
        <v>1484</v>
      </c>
      <c r="K246" s="420"/>
      <c r="L246" s="505">
        <v>42612</v>
      </c>
      <c r="M246" s="506" t="s">
        <v>5385</v>
      </c>
      <c r="N246" s="500">
        <v>5</v>
      </c>
      <c r="O246" s="556"/>
      <c r="P246" s="678"/>
      <c r="Q246" s="556"/>
      <c r="R246" s="603"/>
      <c r="S246" s="474"/>
      <c r="T246" s="475"/>
      <c r="U246" s="476"/>
      <c r="V246" s="475"/>
      <c r="W246" s="477"/>
      <c r="X246" s="477"/>
      <c r="Y246" s="478"/>
      <c r="Z246" s="479"/>
      <c r="AA246" s="480"/>
      <c r="AB246" s="481"/>
      <c r="AC246" s="481"/>
      <c r="AD246" s="481"/>
      <c r="AE246" s="481"/>
      <c r="AF246" s="481"/>
      <c r="AG246" s="481"/>
      <c r="AH246" s="481"/>
      <c r="AI246" s="481"/>
      <c r="AJ246" s="481"/>
      <c r="AK246" s="481"/>
      <c r="AL246" s="481"/>
      <c r="AM246" s="481"/>
      <c r="AN246" s="481"/>
      <c r="AO246" s="481"/>
      <c r="AP246" s="481"/>
      <c r="AQ246" s="481"/>
      <c r="AR246" s="481"/>
      <c r="AS246" s="481"/>
      <c r="AT246" s="481"/>
      <c r="AU246" s="481"/>
      <c r="AV246" s="481"/>
      <c r="AW246" s="481"/>
      <c r="AX246" s="481"/>
      <c r="AY246" s="481"/>
      <c r="AZ246" s="481"/>
      <c r="BA246" s="481"/>
      <c r="BB246" s="481"/>
      <c r="BC246" s="481"/>
      <c r="BD246" s="481"/>
      <c r="BE246" s="481"/>
      <c r="BF246" s="481"/>
      <c r="BG246" s="481"/>
      <c r="BH246" s="481"/>
      <c r="BI246" s="481"/>
      <c r="BJ246" s="481"/>
      <c r="BK246" s="481"/>
      <c r="BL246" s="481"/>
      <c r="BM246" s="481"/>
    </row>
    <row r="247" spans="1:65" s="482" customFormat="1" ht="23.85" customHeight="1">
      <c r="A247" s="467"/>
      <c r="B247" s="468"/>
      <c r="C247" s="469"/>
      <c r="D247" s="500">
        <v>20</v>
      </c>
      <c r="E247" s="509"/>
      <c r="F247" s="511" t="str">
        <f>'[1]2015'!$C$60</f>
        <v>CC3CA52</v>
      </c>
      <c r="G247" s="502" t="str">
        <f>'[1]2015'!$B$60</f>
        <v>Kỹ thuật thi công cầu 2</v>
      </c>
      <c r="H247" s="510"/>
      <c r="I247" s="503">
        <v>2</v>
      </c>
      <c r="J247" s="500" t="s">
        <v>1484</v>
      </c>
      <c r="K247" s="420"/>
      <c r="L247" s="505">
        <v>42612</v>
      </c>
      <c r="M247" s="506" t="s">
        <v>5385</v>
      </c>
      <c r="N247" s="500">
        <v>5</v>
      </c>
      <c r="O247" s="556"/>
      <c r="P247" s="678"/>
      <c r="Q247" s="556"/>
      <c r="R247" s="603"/>
      <c r="S247" s="474"/>
      <c r="T247" s="475"/>
      <c r="U247" s="476"/>
      <c r="V247" s="475"/>
      <c r="W247" s="477"/>
      <c r="X247" s="477"/>
      <c r="Y247" s="478"/>
      <c r="Z247" s="479"/>
      <c r="AA247" s="480"/>
      <c r="AB247" s="481"/>
      <c r="AC247" s="481"/>
      <c r="AD247" s="481"/>
      <c r="AE247" s="481"/>
      <c r="AF247" s="481"/>
      <c r="AG247" s="481"/>
      <c r="AH247" s="481"/>
      <c r="AI247" s="481"/>
      <c r="AJ247" s="481"/>
      <c r="AK247" s="481"/>
      <c r="AL247" s="481"/>
      <c r="AM247" s="481"/>
      <c r="AN247" s="481"/>
      <c r="AO247" s="481"/>
      <c r="AP247" s="481"/>
      <c r="AQ247" s="481"/>
      <c r="AR247" s="481"/>
      <c r="AS247" s="481"/>
      <c r="AT247" s="481"/>
      <c r="AU247" s="481"/>
      <c r="AV247" s="481"/>
      <c r="AW247" s="481"/>
      <c r="AX247" s="481"/>
      <c r="AY247" s="481"/>
      <c r="AZ247" s="481"/>
      <c r="BA247" s="481"/>
      <c r="BB247" s="481"/>
      <c r="BC247" s="481"/>
      <c r="BD247" s="481"/>
      <c r="BE247" s="481"/>
      <c r="BF247" s="481"/>
      <c r="BG247" s="481"/>
      <c r="BH247" s="481"/>
      <c r="BI247" s="481"/>
      <c r="BJ247" s="481"/>
      <c r="BK247" s="481"/>
      <c r="BL247" s="481"/>
      <c r="BM247" s="481"/>
    </row>
    <row r="248" spans="1:65" s="482" customFormat="1" ht="23.85" customHeight="1">
      <c r="A248" s="467"/>
      <c r="B248" s="468"/>
      <c r="C248" s="469"/>
      <c r="D248" s="500">
        <v>21</v>
      </c>
      <c r="E248" s="509"/>
      <c r="F248" s="511" t="s">
        <v>36</v>
      </c>
      <c r="G248" s="502" t="str">
        <f>'[1]2015'!$B$16</f>
        <v>Đường lối CM của Đảng CSVN</v>
      </c>
      <c r="H248" s="510"/>
      <c r="I248" s="503">
        <v>3</v>
      </c>
      <c r="J248" s="500" t="s">
        <v>1484</v>
      </c>
      <c r="K248" s="420"/>
      <c r="L248" s="505">
        <v>42612</v>
      </c>
      <c r="M248" s="506" t="s">
        <v>5385</v>
      </c>
      <c r="N248" s="500">
        <v>5</v>
      </c>
      <c r="O248" s="556"/>
      <c r="P248" s="678"/>
      <c r="Q248" s="556"/>
      <c r="R248" s="603"/>
      <c r="S248" s="474"/>
      <c r="T248" s="475"/>
      <c r="U248" s="476"/>
      <c r="V248" s="475"/>
      <c r="W248" s="477"/>
      <c r="X248" s="477"/>
      <c r="Y248" s="478"/>
      <c r="Z248" s="479"/>
      <c r="AA248" s="480"/>
      <c r="AB248" s="481"/>
      <c r="AC248" s="481"/>
      <c r="AD248" s="481"/>
      <c r="AE248" s="481"/>
      <c r="AF248" s="481"/>
      <c r="AG248" s="481"/>
      <c r="AH248" s="481"/>
      <c r="AI248" s="481"/>
      <c r="AJ248" s="481"/>
      <c r="AK248" s="481"/>
      <c r="AL248" s="481"/>
      <c r="AM248" s="481"/>
      <c r="AN248" s="481"/>
      <c r="AO248" s="481"/>
      <c r="AP248" s="481"/>
      <c r="AQ248" s="481"/>
      <c r="AR248" s="481"/>
      <c r="AS248" s="481"/>
      <c r="AT248" s="481"/>
      <c r="AU248" s="481"/>
      <c r="AV248" s="481"/>
      <c r="AW248" s="481"/>
      <c r="AX248" s="481"/>
      <c r="AY248" s="481"/>
      <c r="AZ248" s="481"/>
      <c r="BA248" s="481"/>
      <c r="BB248" s="481"/>
      <c r="BC248" s="481"/>
      <c r="BD248" s="481"/>
      <c r="BE248" s="481"/>
      <c r="BF248" s="481"/>
      <c r="BG248" s="481"/>
      <c r="BH248" s="481"/>
      <c r="BI248" s="481"/>
      <c r="BJ248" s="481"/>
      <c r="BK248" s="481"/>
      <c r="BL248" s="481"/>
      <c r="BM248" s="481"/>
    </row>
    <row r="249" spans="1:65" s="482" customFormat="1" ht="23.85" customHeight="1">
      <c r="A249" s="467"/>
      <c r="B249" s="468"/>
      <c r="C249" s="469"/>
      <c r="D249" s="500">
        <v>22</v>
      </c>
      <c r="E249" s="509"/>
      <c r="F249" s="511" t="str">
        <f>'[1]2015'!$C$35</f>
        <v>DC3CA52</v>
      </c>
      <c r="G249" s="502" t="str">
        <f>'[1]2015'!$B$35</f>
        <v>Kỹ thuật TC Cầu 2</v>
      </c>
      <c r="H249" s="510"/>
      <c r="I249" s="503">
        <v>3</v>
      </c>
      <c r="J249" s="500" t="s">
        <v>1484</v>
      </c>
      <c r="K249" s="420"/>
      <c r="L249" s="505">
        <v>42612</v>
      </c>
      <c r="M249" s="506" t="s">
        <v>5385</v>
      </c>
      <c r="N249" s="500">
        <v>5</v>
      </c>
      <c r="O249" s="556"/>
      <c r="P249" s="678"/>
      <c r="Q249" s="556"/>
      <c r="R249" s="603"/>
      <c r="S249" s="474"/>
      <c r="T249" s="475"/>
      <c r="U249" s="476"/>
      <c r="V249" s="475"/>
      <c r="W249" s="477"/>
      <c r="X249" s="477"/>
      <c r="Y249" s="478"/>
      <c r="Z249" s="479"/>
      <c r="AA249" s="480"/>
      <c r="AB249" s="481"/>
      <c r="AC249" s="481"/>
      <c r="AD249" s="481"/>
      <c r="AE249" s="481"/>
      <c r="AF249" s="481"/>
      <c r="AG249" s="481"/>
      <c r="AH249" s="481"/>
      <c r="AI249" s="481"/>
      <c r="AJ249" s="481"/>
      <c r="AK249" s="481"/>
      <c r="AL249" s="481"/>
      <c r="AM249" s="481"/>
      <c r="AN249" s="481"/>
      <c r="AO249" s="481"/>
      <c r="AP249" s="481"/>
      <c r="AQ249" s="481"/>
      <c r="AR249" s="481"/>
      <c r="AS249" s="481"/>
      <c r="AT249" s="481"/>
      <c r="AU249" s="481"/>
      <c r="AV249" s="481"/>
      <c r="AW249" s="481"/>
      <c r="AX249" s="481"/>
      <c r="AY249" s="481"/>
      <c r="AZ249" s="481"/>
      <c r="BA249" s="481"/>
      <c r="BB249" s="481"/>
      <c r="BC249" s="481"/>
      <c r="BD249" s="481"/>
      <c r="BE249" s="481"/>
      <c r="BF249" s="481"/>
      <c r="BG249" s="481"/>
      <c r="BH249" s="481"/>
      <c r="BI249" s="481"/>
      <c r="BJ249" s="481"/>
      <c r="BK249" s="481"/>
      <c r="BL249" s="481"/>
      <c r="BM249" s="481"/>
    </row>
    <row r="250" spans="1:65" s="482" customFormat="1" ht="33" customHeight="1">
      <c r="A250" s="467"/>
      <c r="B250" s="468"/>
      <c r="C250" s="469"/>
      <c r="D250" s="500">
        <v>23</v>
      </c>
      <c r="E250" s="509"/>
      <c r="F250" s="660" t="s">
        <v>5503</v>
      </c>
      <c r="G250" s="502" t="str">
        <f>'[1]2015'!$B$10</f>
        <v>Toán 2 (Kỹ thuật)</v>
      </c>
      <c r="H250" s="510"/>
      <c r="I250" s="503">
        <v>3</v>
      </c>
      <c r="J250" s="500" t="s">
        <v>1484</v>
      </c>
      <c r="K250" s="420"/>
      <c r="L250" s="505">
        <v>42612</v>
      </c>
      <c r="M250" s="506" t="s">
        <v>5385</v>
      </c>
      <c r="N250" s="500">
        <v>5</v>
      </c>
      <c r="O250" s="556"/>
      <c r="P250" s="678"/>
      <c r="Q250" s="556"/>
      <c r="R250" s="603"/>
      <c r="S250" s="474"/>
      <c r="T250" s="475"/>
      <c r="U250" s="476"/>
      <c r="V250" s="475"/>
      <c r="W250" s="477"/>
      <c r="X250" s="477"/>
      <c r="Y250" s="478"/>
      <c r="Z250" s="479"/>
      <c r="AA250" s="480"/>
      <c r="AB250" s="481"/>
      <c r="AC250" s="481"/>
      <c r="AD250" s="481"/>
      <c r="AE250" s="481"/>
      <c r="AF250" s="481"/>
      <c r="AG250" s="481"/>
      <c r="AH250" s="481"/>
      <c r="AI250" s="481"/>
      <c r="AJ250" s="481"/>
      <c r="AK250" s="481"/>
      <c r="AL250" s="481"/>
      <c r="AM250" s="481"/>
      <c r="AN250" s="481"/>
      <c r="AO250" s="481"/>
      <c r="AP250" s="481"/>
      <c r="AQ250" s="481"/>
      <c r="AR250" s="481"/>
      <c r="AS250" s="481"/>
      <c r="AT250" s="481"/>
      <c r="AU250" s="481"/>
      <c r="AV250" s="481"/>
      <c r="AW250" s="481"/>
      <c r="AX250" s="481"/>
      <c r="AY250" s="481"/>
      <c r="AZ250" s="481"/>
      <c r="BA250" s="481"/>
      <c r="BB250" s="481"/>
      <c r="BC250" s="481"/>
      <c r="BD250" s="481"/>
      <c r="BE250" s="481"/>
      <c r="BF250" s="481"/>
      <c r="BG250" s="481"/>
      <c r="BH250" s="481"/>
      <c r="BI250" s="481"/>
      <c r="BJ250" s="481"/>
      <c r="BK250" s="481"/>
      <c r="BL250" s="481"/>
      <c r="BM250" s="481"/>
    </row>
    <row r="251" spans="1:65" s="482" customFormat="1" ht="23.85" customHeight="1">
      <c r="A251" s="467"/>
      <c r="B251" s="468"/>
      <c r="C251" s="469"/>
      <c r="D251" s="500">
        <v>24</v>
      </c>
      <c r="E251" s="509"/>
      <c r="F251" s="511" t="str">
        <f>'[1]2015'!$C$15</f>
        <v>DC2GT34</v>
      </c>
      <c r="G251" s="502" t="str">
        <f>'[1]2015'!$B$15</f>
        <v>Đồ án nền và móng</v>
      </c>
      <c r="H251" s="510"/>
      <c r="I251" s="503">
        <v>1</v>
      </c>
      <c r="J251" s="500" t="s">
        <v>1511</v>
      </c>
      <c r="K251" s="420"/>
      <c r="L251" s="505">
        <v>42613</v>
      </c>
      <c r="M251" s="506" t="s">
        <v>5386</v>
      </c>
      <c r="N251" s="500">
        <v>5</v>
      </c>
      <c r="O251" s="556"/>
      <c r="P251" s="678"/>
      <c r="Q251" s="556"/>
      <c r="R251" s="603"/>
      <c r="S251" s="474"/>
      <c r="T251" s="475"/>
      <c r="U251" s="476"/>
      <c r="V251" s="475"/>
      <c r="W251" s="477"/>
      <c r="X251" s="477"/>
      <c r="Y251" s="478"/>
      <c r="Z251" s="479"/>
      <c r="AA251" s="480"/>
      <c r="AB251" s="481"/>
      <c r="AC251" s="481"/>
      <c r="AD251" s="481"/>
      <c r="AE251" s="481"/>
      <c r="AF251" s="481"/>
      <c r="AG251" s="481"/>
      <c r="AH251" s="481"/>
      <c r="AI251" s="481"/>
      <c r="AJ251" s="481"/>
      <c r="AK251" s="481"/>
      <c r="AL251" s="481"/>
      <c r="AM251" s="481"/>
      <c r="AN251" s="481"/>
      <c r="AO251" s="481"/>
      <c r="AP251" s="481"/>
      <c r="AQ251" s="481"/>
      <c r="AR251" s="481"/>
      <c r="AS251" s="481"/>
      <c r="AT251" s="481"/>
      <c r="AU251" s="481"/>
      <c r="AV251" s="481"/>
      <c r="AW251" s="481"/>
      <c r="AX251" s="481"/>
      <c r="AY251" s="481"/>
      <c r="AZ251" s="481"/>
      <c r="BA251" s="481"/>
      <c r="BB251" s="481"/>
      <c r="BC251" s="481"/>
      <c r="BD251" s="481"/>
      <c r="BE251" s="481"/>
      <c r="BF251" s="481"/>
      <c r="BG251" s="481"/>
      <c r="BH251" s="481"/>
      <c r="BI251" s="481"/>
      <c r="BJ251" s="481"/>
      <c r="BK251" s="481"/>
      <c r="BL251" s="481"/>
      <c r="BM251" s="481"/>
    </row>
    <row r="252" spans="1:65" s="482" customFormat="1" ht="23.85" customHeight="1">
      <c r="A252" s="467"/>
      <c r="B252" s="468"/>
      <c r="C252" s="469"/>
      <c r="D252" s="500">
        <v>25</v>
      </c>
      <c r="E252" s="509"/>
      <c r="F252" s="511" t="str">
        <f>'[1]2015'!$C$49</f>
        <v>CC3CD54</v>
      </c>
      <c r="G252" s="502" t="s">
        <v>5499</v>
      </c>
      <c r="H252" s="510"/>
      <c r="I252" s="503">
        <v>1</v>
      </c>
      <c r="J252" s="500" t="s">
        <v>1511</v>
      </c>
      <c r="K252" s="420"/>
      <c r="L252" s="505">
        <v>42613</v>
      </c>
      <c r="M252" s="506" t="s">
        <v>5386</v>
      </c>
      <c r="N252" s="500">
        <v>5</v>
      </c>
      <c r="O252" s="556"/>
      <c r="P252" s="678"/>
      <c r="Q252" s="556"/>
      <c r="R252" s="603"/>
      <c r="S252" s="474"/>
      <c r="T252" s="475"/>
      <c r="U252" s="476"/>
      <c r="V252" s="475"/>
      <c r="W252" s="477"/>
      <c r="X252" s="477"/>
      <c r="Y252" s="478"/>
      <c r="Z252" s="479"/>
      <c r="AA252" s="480"/>
      <c r="AB252" s="481"/>
      <c r="AC252" s="481"/>
      <c r="AD252" s="481"/>
      <c r="AE252" s="481"/>
      <c r="AF252" s="481"/>
      <c r="AG252" s="481"/>
      <c r="AH252" s="481"/>
      <c r="AI252" s="481"/>
      <c r="AJ252" s="481"/>
      <c r="AK252" s="481"/>
      <c r="AL252" s="481"/>
      <c r="AM252" s="481"/>
      <c r="AN252" s="481"/>
      <c r="AO252" s="481"/>
      <c r="AP252" s="481"/>
      <c r="AQ252" s="481"/>
      <c r="AR252" s="481"/>
      <c r="AS252" s="481"/>
      <c r="AT252" s="481"/>
      <c r="AU252" s="481"/>
      <c r="AV252" s="481"/>
      <c r="AW252" s="481"/>
      <c r="AX252" s="481"/>
      <c r="AY252" s="481"/>
      <c r="AZ252" s="481"/>
      <c r="BA252" s="481"/>
      <c r="BB252" s="481"/>
      <c r="BC252" s="481"/>
      <c r="BD252" s="481"/>
      <c r="BE252" s="481"/>
      <c r="BF252" s="481"/>
      <c r="BG252" s="481"/>
      <c r="BH252" s="481"/>
      <c r="BI252" s="481"/>
      <c r="BJ252" s="481"/>
      <c r="BK252" s="481"/>
      <c r="BL252" s="481"/>
      <c r="BM252" s="481"/>
    </row>
    <row r="253" spans="1:65" s="482" customFormat="1" ht="23.85" customHeight="1">
      <c r="A253" s="467"/>
      <c r="B253" s="468"/>
      <c r="C253" s="469"/>
      <c r="D253" s="500">
        <v>26</v>
      </c>
      <c r="E253" s="590"/>
      <c r="F253" s="511" t="str">
        <f>'[1]2015'!$C$40</f>
        <v>DC2CO21</v>
      </c>
      <c r="G253" s="502" t="str">
        <f>'[1]2015'!$B$40</f>
        <v>Cơ học cơ sở</v>
      </c>
      <c r="H253" s="510"/>
      <c r="I253" s="503">
        <v>4</v>
      </c>
      <c r="J253" s="500" t="s">
        <v>1511</v>
      </c>
      <c r="L253" s="505">
        <v>42613</v>
      </c>
      <c r="M253" s="506" t="s">
        <v>5386</v>
      </c>
      <c r="N253" s="500">
        <v>5</v>
      </c>
      <c r="O253" s="556"/>
      <c r="P253" s="678"/>
      <c r="Q253" s="556"/>
      <c r="R253" s="603"/>
      <c r="S253" s="474"/>
      <c r="T253" s="475"/>
      <c r="U253" s="476"/>
      <c r="V253" s="475"/>
      <c r="W253" s="477"/>
      <c r="X253" s="477"/>
      <c r="Y253" s="478"/>
      <c r="Z253" s="479"/>
      <c r="AA253" s="480"/>
      <c r="AB253" s="481"/>
      <c r="AC253" s="481"/>
      <c r="AD253" s="481"/>
      <c r="AE253" s="481"/>
      <c r="AF253" s="481"/>
      <c r="AG253" s="481"/>
      <c r="AH253" s="481"/>
      <c r="AI253" s="481"/>
      <c r="AJ253" s="481"/>
      <c r="AK253" s="481"/>
      <c r="AL253" s="481"/>
      <c r="AM253" s="481"/>
      <c r="AN253" s="481"/>
      <c r="AO253" s="481"/>
      <c r="AP253" s="481"/>
      <c r="AQ253" s="481"/>
      <c r="AR253" s="481"/>
      <c r="AS253" s="481"/>
      <c r="AT253" s="481"/>
      <c r="AU253" s="481"/>
      <c r="AV253" s="481"/>
      <c r="AW253" s="481"/>
      <c r="AX253" s="481"/>
      <c r="AY253" s="481"/>
      <c r="AZ253" s="481"/>
      <c r="BA253" s="481"/>
      <c r="BB253" s="481"/>
      <c r="BC253" s="481"/>
      <c r="BD253" s="481"/>
      <c r="BE253" s="481"/>
      <c r="BF253" s="481"/>
      <c r="BG253" s="481"/>
      <c r="BH253" s="481"/>
      <c r="BI253" s="481"/>
      <c r="BJ253" s="481"/>
      <c r="BK253" s="481"/>
      <c r="BL253" s="481"/>
      <c r="BM253" s="481"/>
    </row>
    <row r="254" spans="1:65" s="482" customFormat="1" ht="23.85" customHeight="1">
      <c r="A254" s="467"/>
      <c r="B254" s="468"/>
      <c r="C254" s="469"/>
      <c r="D254" s="500">
        <v>27</v>
      </c>
      <c r="E254" s="617"/>
      <c r="F254" s="511" t="str">
        <f>'[1]2015'!$C$19</f>
        <v>DC3CA44</v>
      </c>
      <c r="G254" s="502" t="str">
        <f>'[1]2015'!$B$19</f>
        <v>Đồ án thiết kế cầu</v>
      </c>
      <c r="H254" s="510"/>
      <c r="I254" s="503">
        <v>2</v>
      </c>
      <c r="J254" s="500" t="s">
        <v>1511</v>
      </c>
      <c r="L254" s="505">
        <v>42614</v>
      </c>
      <c r="M254" s="506" t="s">
        <v>5423</v>
      </c>
      <c r="N254" s="500">
        <v>5</v>
      </c>
      <c r="O254" s="500"/>
      <c r="P254" s="542"/>
      <c r="Q254" s="500"/>
      <c r="R254" s="603"/>
      <c r="S254" s="474"/>
      <c r="T254" s="475"/>
      <c r="U254" s="476"/>
      <c r="V254" s="475"/>
      <c r="W254" s="477"/>
      <c r="X254" s="477"/>
      <c r="Y254" s="478"/>
      <c r="Z254" s="479"/>
      <c r="AA254" s="480"/>
      <c r="AB254" s="481"/>
      <c r="AC254" s="481"/>
      <c r="AD254" s="481"/>
      <c r="AE254" s="481"/>
      <c r="AF254" s="481"/>
      <c r="AG254" s="481"/>
      <c r="AH254" s="481"/>
      <c r="AI254" s="481"/>
      <c r="AJ254" s="481"/>
      <c r="AK254" s="481"/>
      <c r="AL254" s="481"/>
      <c r="AM254" s="481"/>
      <c r="AN254" s="481"/>
      <c r="AO254" s="481"/>
      <c r="AP254" s="481"/>
      <c r="AQ254" s="481"/>
      <c r="AR254" s="481"/>
      <c r="AS254" s="481"/>
      <c r="AT254" s="481"/>
      <c r="AU254" s="481"/>
      <c r="AV254" s="481"/>
      <c r="AW254" s="481"/>
      <c r="AX254" s="481"/>
      <c r="AY254" s="481"/>
      <c r="AZ254" s="481"/>
      <c r="BA254" s="481"/>
      <c r="BB254" s="481"/>
      <c r="BC254" s="481"/>
      <c r="BD254" s="481"/>
      <c r="BE254" s="481"/>
      <c r="BF254" s="481"/>
      <c r="BG254" s="481"/>
      <c r="BH254" s="481"/>
      <c r="BI254" s="481"/>
      <c r="BJ254" s="481"/>
      <c r="BK254" s="481"/>
      <c r="BL254" s="481"/>
      <c r="BM254" s="481"/>
    </row>
    <row r="255" spans="1:65" s="482" customFormat="1" ht="23.85" customHeight="1">
      <c r="A255" s="467"/>
      <c r="B255" s="468"/>
      <c r="C255" s="469"/>
      <c r="D255" s="500">
        <v>28</v>
      </c>
      <c r="E255" s="617"/>
      <c r="F255" s="511" t="str">
        <f>'[1]2015'!$C$30</f>
        <v>DC2CO12</v>
      </c>
      <c r="G255" s="502" t="str">
        <f>'[1]2015'!$B$30</f>
        <v xml:space="preserve">Hình học họa hình </v>
      </c>
      <c r="H255" s="510"/>
      <c r="I255" s="503">
        <v>2</v>
      </c>
      <c r="J255" s="500" t="s">
        <v>1511</v>
      </c>
      <c r="L255" s="505">
        <v>42614</v>
      </c>
      <c r="M255" s="506" t="s">
        <v>5423</v>
      </c>
      <c r="N255" s="500">
        <v>5</v>
      </c>
      <c r="O255" s="602"/>
      <c r="P255" s="679"/>
      <c r="Q255" s="602"/>
      <c r="R255" s="603"/>
      <c r="S255" s="474"/>
      <c r="T255" s="475"/>
      <c r="U255" s="476"/>
      <c r="V255" s="475"/>
      <c r="W255" s="477"/>
      <c r="X255" s="477"/>
      <c r="Y255" s="478"/>
      <c r="Z255" s="479"/>
      <c r="AA255" s="480"/>
      <c r="AB255" s="481"/>
      <c r="AC255" s="481"/>
      <c r="AD255" s="481"/>
      <c r="AE255" s="481"/>
      <c r="AF255" s="481"/>
      <c r="AG255" s="481"/>
      <c r="AH255" s="481"/>
      <c r="AI255" s="481"/>
      <c r="AJ255" s="481"/>
      <c r="AK255" s="481"/>
      <c r="AL255" s="481"/>
      <c r="AM255" s="481"/>
      <c r="AN255" s="481"/>
      <c r="AO255" s="481"/>
      <c r="AP255" s="481"/>
      <c r="AQ255" s="481"/>
      <c r="AR255" s="481"/>
      <c r="AS255" s="481"/>
      <c r="AT255" s="481"/>
      <c r="AU255" s="481"/>
      <c r="AV255" s="481"/>
      <c r="AW255" s="481"/>
      <c r="AX255" s="481"/>
      <c r="AY255" s="481"/>
      <c r="AZ255" s="481"/>
      <c r="BA255" s="481"/>
      <c r="BB255" s="481"/>
      <c r="BC255" s="481"/>
      <c r="BD255" s="481"/>
      <c r="BE255" s="481"/>
      <c r="BF255" s="481"/>
      <c r="BG255" s="481"/>
      <c r="BH255" s="481"/>
      <c r="BI255" s="481"/>
      <c r="BJ255" s="481"/>
      <c r="BK255" s="481"/>
      <c r="BL255" s="481"/>
      <c r="BM255" s="481"/>
    </row>
    <row r="256" spans="1:65" s="482" customFormat="1" ht="23.85" customHeight="1">
      <c r="A256" s="467"/>
      <c r="B256" s="468"/>
      <c r="C256" s="469"/>
      <c r="D256" s="500">
        <v>29</v>
      </c>
      <c r="E256" s="509"/>
      <c r="F256" s="511" t="str">
        <f>'[1]2015'!$C$26</f>
        <v>DC4CT16</v>
      </c>
      <c r="G256" s="502" t="str">
        <f>'[1]2015'!$B$26</f>
        <v>Thực tập TN địa chất</v>
      </c>
      <c r="H256" s="510"/>
      <c r="I256" s="503">
        <v>1</v>
      </c>
      <c r="J256" s="500" t="s">
        <v>2</v>
      </c>
      <c r="K256" s="500"/>
      <c r="L256" s="505">
        <v>42616</v>
      </c>
      <c r="M256" s="506" t="s">
        <v>5424</v>
      </c>
      <c r="N256" s="500" t="s">
        <v>5279</v>
      </c>
      <c r="O256" s="556"/>
      <c r="P256" s="678"/>
      <c r="Q256" s="556"/>
      <c r="R256" s="603"/>
      <c r="S256" s="474"/>
      <c r="T256" s="475"/>
      <c r="U256" s="476"/>
      <c r="V256" s="475"/>
      <c r="W256" s="477"/>
      <c r="X256" s="477"/>
      <c r="Y256" s="478"/>
      <c r="Z256" s="479"/>
      <c r="AA256" s="480"/>
      <c r="AB256" s="481"/>
      <c r="AC256" s="481"/>
      <c r="AD256" s="481"/>
      <c r="AE256" s="481"/>
      <c r="AF256" s="481"/>
      <c r="AG256" s="481"/>
      <c r="AH256" s="481"/>
      <c r="AI256" s="481"/>
      <c r="AJ256" s="481"/>
      <c r="AK256" s="481"/>
      <c r="AL256" s="481"/>
      <c r="AM256" s="481"/>
      <c r="AN256" s="481"/>
      <c r="AO256" s="481"/>
      <c r="AP256" s="481"/>
      <c r="AQ256" s="481"/>
      <c r="AR256" s="481"/>
      <c r="AS256" s="481"/>
      <c r="AT256" s="481"/>
      <c r="AU256" s="481"/>
      <c r="AV256" s="481"/>
      <c r="AW256" s="481"/>
      <c r="AX256" s="481"/>
      <c r="AY256" s="481"/>
      <c r="AZ256" s="481"/>
      <c r="BA256" s="481"/>
      <c r="BB256" s="481"/>
      <c r="BC256" s="481"/>
      <c r="BD256" s="481"/>
      <c r="BE256" s="481"/>
      <c r="BF256" s="481"/>
      <c r="BG256" s="481"/>
      <c r="BH256" s="481"/>
      <c r="BI256" s="481"/>
      <c r="BJ256" s="481"/>
      <c r="BK256" s="481"/>
      <c r="BL256" s="481"/>
      <c r="BM256" s="481"/>
    </row>
    <row r="257" spans="1:65" s="482" customFormat="1" ht="23.85" customHeight="1">
      <c r="A257" s="467"/>
      <c r="B257" s="468"/>
      <c r="C257" s="469"/>
      <c r="D257" s="500">
        <v>30</v>
      </c>
      <c r="E257" s="509"/>
      <c r="F257" s="511" t="str">
        <f>'[1]2015'!$C$18</f>
        <v>DC2CT27</v>
      </c>
      <c r="G257" s="502" t="str">
        <f>'[1]2015'!$B$18</f>
        <v xml:space="preserve">Cơ học kết cấu </v>
      </c>
      <c r="H257" s="510"/>
      <c r="I257" s="503">
        <v>4</v>
      </c>
      <c r="J257" s="500" t="s">
        <v>1511</v>
      </c>
      <c r="K257" s="528"/>
      <c r="L257" s="505">
        <v>42616</v>
      </c>
      <c r="M257" s="506" t="s">
        <v>5424</v>
      </c>
      <c r="N257" s="500" t="s">
        <v>5279</v>
      </c>
      <c r="O257" s="556"/>
      <c r="P257" s="678"/>
      <c r="Q257" s="556"/>
      <c r="R257" s="603"/>
      <c r="S257" s="474"/>
      <c r="T257" s="475"/>
      <c r="U257" s="476"/>
      <c r="V257" s="475"/>
      <c r="W257" s="477"/>
      <c r="X257" s="477"/>
      <c r="Y257" s="478"/>
      <c r="Z257" s="479"/>
      <c r="AA257" s="480"/>
      <c r="AB257" s="481"/>
      <c r="AC257" s="481"/>
      <c r="AD257" s="481"/>
      <c r="AE257" s="481"/>
      <c r="AF257" s="481"/>
      <c r="AG257" s="481"/>
      <c r="AH257" s="481"/>
      <c r="AI257" s="481"/>
      <c r="AJ257" s="481"/>
      <c r="AK257" s="481"/>
      <c r="AL257" s="481"/>
      <c r="AM257" s="481"/>
      <c r="AN257" s="481"/>
      <c r="AO257" s="481"/>
      <c r="AP257" s="481"/>
      <c r="AQ257" s="481"/>
      <c r="AR257" s="481"/>
      <c r="AS257" s="481"/>
      <c r="AT257" s="481"/>
      <c r="AU257" s="481"/>
      <c r="AV257" s="481"/>
      <c r="AW257" s="481"/>
      <c r="AX257" s="481"/>
      <c r="AY257" s="481"/>
      <c r="AZ257" s="481"/>
      <c r="BA257" s="481"/>
      <c r="BB257" s="481"/>
      <c r="BC257" s="481"/>
      <c r="BD257" s="481"/>
      <c r="BE257" s="481"/>
      <c r="BF257" s="481"/>
      <c r="BG257" s="481"/>
      <c r="BH257" s="481"/>
      <c r="BI257" s="481"/>
      <c r="BJ257" s="481"/>
      <c r="BK257" s="481"/>
      <c r="BL257" s="481"/>
      <c r="BM257" s="481"/>
    </row>
    <row r="258" spans="1:65" s="482" customFormat="1" ht="23.85" customHeight="1">
      <c r="A258" s="467"/>
      <c r="B258" s="468"/>
      <c r="C258" s="469"/>
      <c r="D258" s="500">
        <v>31</v>
      </c>
      <c r="E258" s="509"/>
      <c r="F258" s="511" t="str">
        <f>'[1]2015'!$C$27</f>
        <v>DC2CO25</v>
      </c>
      <c r="G258" s="502" t="str">
        <f>'[1]2015'!$B$27</f>
        <v>Sức bền vật liệu</v>
      </c>
      <c r="H258" s="510"/>
      <c r="I258" s="503">
        <v>4</v>
      </c>
      <c r="J258" s="500" t="s">
        <v>1511</v>
      </c>
      <c r="K258" s="528"/>
      <c r="L258" s="505">
        <v>42617</v>
      </c>
      <c r="M258" s="506" t="s">
        <v>5539</v>
      </c>
      <c r="N258" s="500" t="s">
        <v>5279</v>
      </c>
      <c r="O258" s="556"/>
      <c r="P258" s="678"/>
      <c r="Q258" s="556"/>
      <c r="R258" s="603"/>
      <c r="S258" s="474"/>
      <c r="T258" s="475"/>
      <c r="U258" s="476"/>
      <c r="V258" s="475"/>
      <c r="W258" s="477"/>
      <c r="X258" s="477"/>
      <c r="Y258" s="478"/>
      <c r="Z258" s="479"/>
      <c r="AA258" s="480"/>
      <c r="AB258" s="481"/>
      <c r="AC258" s="481"/>
      <c r="AD258" s="481"/>
      <c r="AE258" s="481"/>
      <c r="AF258" s="481"/>
      <c r="AG258" s="481"/>
      <c r="AH258" s="481"/>
      <c r="AI258" s="481"/>
      <c r="AJ258" s="481"/>
      <c r="AK258" s="481"/>
      <c r="AL258" s="481"/>
      <c r="AM258" s="481"/>
      <c r="AN258" s="481"/>
      <c r="AO258" s="481"/>
      <c r="AP258" s="481"/>
      <c r="AQ258" s="481"/>
      <c r="AR258" s="481"/>
      <c r="AS258" s="481"/>
      <c r="AT258" s="481"/>
      <c r="AU258" s="481"/>
      <c r="AV258" s="481"/>
      <c r="AW258" s="481"/>
      <c r="AX258" s="481"/>
      <c r="AY258" s="481"/>
      <c r="AZ258" s="481"/>
      <c r="BA258" s="481"/>
      <c r="BB258" s="481"/>
      <c r="BC258" s="481"/>
      <c r="BD258" s="481"/>
      <c r="BE258" s="481"/>
      <c r="BF258" s="481"/>
      <c r="BG258" s="481"/>
      <c r="BH258" s="481"/>
      <c r="BI258" s="481"/>
      <c r="BJ258" s="481"/>
      <c r="BK258" s="481"/>
      <c r="BL258" s="481"/>
      <c r="BM258" s="481"/>
    </row>
    <row r="259" spans="1:65" s="482" customFormat="1" ht="23.85" customHeight="1">
      <c r="A259" s="467"/>
      <c r="B259" s="468"/>
      <c r="C259" s="469"/>
      <c r="D259" s="547">
        <v>32</v>
      </c>
      <c r="E259" s="543"/>
      <c r="F259" s="661" t="str">
        <f>'[1]2015'!$C$24</f>
        <v>DC2GT54</v>
      </c>
      <c r="G259" s="544" t="str">
        <f>'[1]2015'!$B$24</f>
        <v xml:space="preserve">Đồ án Kết cấu BTCT </v>
      </c>
      <c r="H259" s="545"/>
      <c r="I259" s="546">
        <v>1</v>
      </c>
      <c r="J259" s="547" t="s">
        <v>1511</v>
      </c>
      <c r="K259" s="662"/>
      <c r="L259" s="548">
        <v>42617</v>
      </c>
      <c r="M259" s="549" t="s">
        <v>5539</v>
      </c>
      <c r="N259" s="547" t="s">
        <v>5286</v>
      </c>
      <c r="O259" s="547"/>
      <c r="P259" s="550"/>
      <c r="Q259" s="547"/>
      <c r="R259" s="603"/>
      <c r="S259" s="474"/>
      <c r="T259" s="475"/>
      <c r="U259" s="476"/>
      <c r="V259" s="475"/>
      <c r="W259" s="477"/>
      <c r="X259" s="477"/>
      <c r="Y259" s="478"/>
      <c r="Z259" s="479"/>
      <c r="AA259" s="480"/>
      <c r="AB259" s="481"/>
      <c r="AC259" s="481"/>
      <c r="AD259" s="481"/>
      <c r="AE259" s="481"/>
      <c r="AF259" s="481"/>
      <c r="AG259" s="481"/>
      <c r="AH259" s="481"/>
      <c r="AI259" s="481"/>
      <c r="AJ259" s="481"/>
      <c r="AK259" s="481"/>
      <c r="AL259" s="481"/>
      <c r="AM259" s="481"/>
      <c r="AN259" s="481"/>
      <c r="AO259" s="481"/>
      <c r="AP259" s="481"/>
      <c r="AQ259" s="481"/>
      <c r="AR259" s="481"/>
      <c r="AS259" s="481"/>
      <c r="AT259" s="481"/>
      <c r="AU259" s="481"/>
      <c r="AV259" s="481"/>
      <c r="AW259" s="481"/>
      <c r="AX259" s="481"/>
      <c r="AY259" s="481"/>
      <c r="AZ259" s="481"/>
      <c r="BA259" s="481"/>
      <c r="BB259" s="481"/>
      <c r="BC259" s="481"/>
      <c r="BD259" s="481"/>
      <c r="BE259" s="481"/>
      <c r="BF259" s="481"/>
      <c r="BG259" s="481"/>
      <c r="BH259" s="481"/>
      <c r="BI259" s="481"/>
      <c r="BJ259" s="481"/>
      <c r="BK259" s="481"/>
      <c r="BL259" s="481"/>
      <c r="BM259" s="481"/>
    </row>
    <row r="260" spans="1:65" ht="30.75" customHeight="1">
      <c r="C260" s="2"/>
      <c r="E260" s="13" t="s">
        <v>1491</v>
      </c>
      <c r="F260" s="2"/>
    </row>
    <row r="261" spans="1:65" ht="26.25" thickBot="1">
      <c r="C261" s="2"/>
      <c r="E261" s="497" t="s">
        <v>1517</v>
      </c>
    </row>
    <row r="262" spans="1:65" ht="18.75">
      <c r="C262" s="339"/>
      <c r="E262" s="498" t="s">
        <v>5481</v>
      </c>
      <c r="W262" s="27" t="s">
        <v>1487</v>
      </c>
      <c r="X262" s="54"/>
      <c r="Y262" s="61">
        <f>SUMIF(W$8:W$259,W262,Q$8:Q$259)</f>
        <v>0</v>
      </c>
      <c r="AA262" s="1"/>
      <c r="AB262" s="50">
        <f>Y262*2</f>
        <v>0</v>
      </c>
    </row>
    <row r="263" spans="1:65" ht="18.75">
      <c r="C263" s="339"/>
      <c r="E263" s="498"/>
      <c r="W263" s="28"/>
      <c r="Y263" s="62"/>
      <c r="AA263" s="1"/>
    </row>
    <row r="264" spans="1:65" ht="31.5" customHeight="1">
      <c r="C264" s="340"/>
      <c r="E264" s="2"/>
      <c r="F264" s="2"/>
      <c r="I264" s="2"/>
      <c r="J264" s="2"/>
      <c r="K264" s="2"/>
      <c r="L264" s="704" t="s">
        <v>5417</v>
      </c>
      <c r="M264" s="704"/>
      <c r="N264" s="704"/>
      <c r="O264" s="704"/>
      <c r="P264" s="2"/>
      <c r="Q264" s="2"/>
      <c r="W264" s="28" t="s">
        <v>28</v>
      </c>
      <c r="Y264" s="62">
        <f>SUMIF(W$8:W$259,W264,Q$8:Q$259)</f>
        <v>0</v>
      </c>
      <c r="AA264" s="1"/>
      <c r="AB264" s="50">
        <f>Y264*2</f>
        <v>0</v>
      </c>
    </row>
  </sheetData>
  <autoFilter ref="A7:BP259">
    <filterColumn colId="11" showButton="0"/>
    <filterColumn colId="12" showButton="0"/>
    <filterColumn colId="13" showButton="0"/>
    <filterColumn colId="14" showButton="0"/>
    <filterColumn colId="15" showButton="0"/>
    <filterColumn colId="17" showButton="0"/>
    <filterColumn colId="18" showButton="0"/>
  </autoFilter>
  <mergeCells count="29">
    <mergeCell ref="D4:Q5"/>
    <mergeCell ref="C7:C9"/>
    <mergeCell ref="D7:D9"/>
    <mergeCell ref="E7:E9"/>
    <mergeCell ref="F7:F9"/>
    <mergeCell ref="G7:G9"/>
    <mergeCell ref="H7:H9"/>
    <mergeCell ref="I7:I9"/>
    <mergeCell ref="J7:J9"/>
    <mergeCell ref="K7:K9"/>
    <mergeCell ref="BO76:BR76"/>
    <mergeCell ref="L7:Q7"/>
    <mergeCell ref="R7:T8"/>
    <mergeCell ref="L8:M9"/>
    <mergeCell ref="N8:N9"/>
    <mergeCell ref="O8:O9"/>
    <mergeCell ref="P8:P9"/>
    <mergeCell ref="Q8:Q9"/>
    <mergeCell ref="R9:S9"/>
    <mergeCell ref="D10:H10"/>
    <mergeCell ref="P13:P14"/>
    <mergeCell ref="P20:P31"/>
    <mergeCell ref="BO64:BO65"/>
    <mergeCell ref="BQ71:BS71"/>
    <mergeCell ref="BO97:BP97"/>
    <mergeCell ref="BR113:BR114"/>
    <mergeCell ref="D213:H213"/>
    <mergeCell ref="D227:H227"/>
    <mergeCell ref="L264:O264"/>
  </mergeCells>
  <conditionalFormatting sqref="AB2:AT3">
    <cfRule type="cellIs" dxfId="16" priority="17" stopIfTrue="1" operator="equal">
      <formula>$V$4</formula>
    </cfRule>
  </conditionalFormatting>
  <conditionalFormatting sqref="AB260:AT1048576 AU1:BM1 AB1:AT13 AB14:BM259">
    <cfRule type="cellIs" dxfId="15" priority="15" operator="equal">
      <formula>0</formula>
    </cfRule>
    <cfRule type="cellIs" dxfId="14" priority="16" operator="equal">
      <formula>0</formula>
    </cfRule>
  </conditionalFormatting>
  <conditionalFormatting sqref="E260:M260 D260:D261 K256:K259 G261:M263 C262:D264 E261:E263 K224 K216:K217 H228 H221 K228 K221 H223 C265:M1048576 O265:Q1048576 K243:K244 D233:E259 F231:J259 F228:G230 I228:J230 I221:J224 F225:J226 H214 I214:J217 H218 I218:K220 F214:G224 I213 N213 I227 L228:M259 L214:M226 E210:N210 P207:P208 O206:O207 O209 P209:Q212 E205:L205 P164:Q165 P174:Q206 L179:M180 L198:M200 E181:M197 E198:J200 P146:Q162 G110 H54:M54 E54:F54 J69 H107:J110 K30 K106:K109 R6:S6 U1:V3 C1:M3 C7:G7 C6:H6 R7 R9:R11 O1:S3 C5 C4:D4 K12:K18 C12:J12 K42:K44 E31:K38 E111:M111 K40 E39:M39 L40:M44 S52 R12:S51 K125 E106:J106 E119:J119 L106:M110 L124:M125 E45:M53 E124:J125 E68:J68 L68:M68 K88:K90 K121:M121 E77:M79 O7:Q11 L12:M38 H7:M9 D8:G9 D11:M11 O35:Q42 P44:Q63 P67:Q86 P15:Q29 Q13:Q14 P32:Q34 Q30:Q31 Q65:Q66 P98:Q107 P109:Q112 P114:Q132 P136:Q144 P88:Q96 U6:V1048576 R53:S1048576 K61:K62 K80:K83 L69 K112:L113 E76:L76 L119:M119 L55:M62 E80:J84 L122 E123:L123 L72:M72 E72:J72 E126:M126 J127:M127 E120:M120 E121:J122 D10 E70:M71 E88:J91 J112 E40:J44 E60:J62 E63:M67 E85:K87 E107:F110 E55:K59 E73:M75 O213:Q263 D13:D232 C13:C259 E201:M204 E179:J180 L80:M91 L92:L105 E93:K104 M93:M104 E114:M118 E206:M209 E211:M212 E13:J30 E128:G178 H128:H156 H158:H178 I128:M178">
    <cfRule type="cellIs" dxfId="13" priority="14" operator="equal">
      <formula>0</formula>
    </cfRule>
  </conditionalFormatting>
  <conditionalFormatting sqref="J265:J1048576 J214:J226 J228:J263 D4 J1:J3 J7:J9 J93:J104 J106:J112 J114:J212 J11:J91">
    <cfRule type="cellIs" dxfId="12" priority="12" operator="equal">
      <formula>"TH"</formula>
    </cfRule>
    <cfRule type="cellIs" dxfId="11" priority="13" operator="equal">
      <formula>"vđ"</formula>
    </cfRule>
  </conditionalFormatting>
  <conditionalFormatting sqref="N228 N265:N1048576 N214:N226 N233:N263 N231 N1:N3 N106:N111 N7:N9 N11:N68 N70:N75 O210:O212 N77:N91 N93:N104 N114:N204 N206:N209 N211:N212">
    <cfRule type="cellIs" dxfId="10" priority="7" operator="equal">
      <formula>4</formula>
    </cfRule>
    <cfRule type="cellIs" dxfId="9" priority="8" operator="equal">
      <formula>3</formula>
    </cfRule>
    <cfRule type="cellIs" dxfId="8" priority="9" operator="equal">
      <formula>2</formula>
    </cfRule>
    <cfRule type="cellIs" dxfId="7" priority="10" operator="equal">
      <formula>2</formula>
    </cfRule>
    <cfRule type="cellIs" dxfId="6" priority="11" operator="equal">
      <formula>1</formula>
    </cfRule>
  </conditionalFormatting>
  <conditionalFormatting sqref="F34">
    <cfRule type="expression" dxfId="5" priority="5">
      <formula>ISERROR(F34)=TRUE</formula>
    </cfRule>
    <cfRule type="expression" dxfId="4" priority="6">
      <formula>AND(COUNTIF($A$4:$A$916,F34)&gt;1,F34&lt;&gt;"")</formula>
    </cfRule>
  </conditionalFormatting>
  <conditionalFormatting sqref="F111">
    <cfRule type="expression" dxfId="3" priority="3">
      <formula>ISERROR(F111)=TRUE</formula>
    </cfRule>
    <cfRule type="expression" dxfId="2" priority="4">
      <formula>AND(COUNTIF($A$4:$A$913,F111)&gt;1,F111&lt;&gt;"")</formula>
    </cfRule>
  </conditionalFormatting>
  <conditionalFormatting sqref="F87">
    <cfRule type="expression" dxfId="1" priority="1">
      <formula>ISERROR(F87)=TRUE</formula>
    </cfRule>
    <cfRule type="expression" dxfId="0" priority="2">
      <formula>AND(COUNTIF($A$4:$A$886,F87)&gt;1,F87&lt;&gt;"")</formula>
    </cfRule>
  </conditionalFormatting>
  <pageMargins left="0.2" right="0.2" top="0.1" bottom="0.1" header="0.23622047244094499" footer="0.23622047244094499"/>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15</vt:i4>
      </vt:variant>
    </vt:vector>
  </HeadingPairs>
  <TitlesOfParts>
    <vt:vector size="31" baseType="lpstr">
      <vt:lpstr>SV</vt:lpstr>
      <vt:lpstr>Sheet1</vt:lpstr>
      <vt:lpstr>Mã</vt:lpstr>
      <vt:lpstr>DATA</vt:lpstr>
      <vt:lpstr>Tkê LOP</vt:lpstr>
      <vt:lpstr>SoTD</vt:lpstr>
      <vt:lpstr>LICH THI</vt:lpstr>
      <vt:lpstr>Theo Ngay</vt:lpstr>
      <vt:lpstr>De</vt:lpstr>
      <vt:lpstr>BiaHS</vt:lpstr>
      <vt:lpstr>Sheet2</vt:lpstr>
      <vt:lpstr>Sheet3</vt:lpstr>
      <vt:lpstr>Liên</vt:lpstr>
      <vt:lpstr>LỊCH ĐĂNG</vt:lpstr>
      <vt:lpstr>Sheet4</vt:lpstr>
      <vt:lpstr>LỊCH ĐĂNG (2)</vt:lpstr>
      <vt:lpstr>BiaHS!Print_Area</vt:lpstr>
      <vt:lpstr>DATA!Print_Area</vt:lpstr>
      <vt:lpstr>De!Print_Area</vt:lpstr>
      <vt:lpstr>'LỊCH ĐĂNG'!Print_Area</vt:lpstr>
      <vt:lpstr>'LỊCH ĐĂNG (2)'!Print_Area</vt:lpstr>
      <vt:lpstr>'LICH THI'!Print_Area</vt:lpstr>
      <vt:lpstr>SV!Print_Area</vt:lpstr>
      <vt:lpstr>'Theo Ngay'!Print_Area</vt:lpstr>
      <vt:lpstr>DATA!Print_Titles</vt:lpstr>
      <vt:lpstr>De!Print_Titles</vt:lpstr>
      <vt:lpstr>'LỊCH ĐĂNG'!Print_Titles</vt:lpstr>
      <vt:lpstr>'LỊCH ĐĂNG (2)'!Print_Titles</vt:lpstr>
      <vt:lpstr>'LICH THI'!Print_Titles</vt:lpstr>
      <vt:lpstr>SoTD!Print_Titles</vt:lpstr>
      <vt:lpstr>SV!Print_Titles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Tạ Thế Anh</dc:creator>
  <cp:lastModifiedBy>MyPC</cp:lastModifiedBy>
  <cp:lastPrinted>2016-12-21T14:24:17Z</cp:lastPrinted>
  <dcterms:created xsi:type="dcterms:W3CDTF">2014-05-05T08:19:03Z</dcterms:created>
  <dcterms:modified xsi:type="dcterms:W3CDTF">2016-12-22T02:05:23Z</dcterms:modified>
</cp:coreProperties>
</file>